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30" activeTab="0"/>
  </bookViews>
  <sheets>
    <sheet name="cover" sheetId="1" r:id="rId1"/>
    <sheet name="CPI_new" sheetId="2" r:id="rId2"/>
    <sheet name="CPI_Y-O-Y" sheetId="3" r:id="rId3"/>
    <sheet name="WPI" sheetId="4" r:id="rId4"/>
    <sheet name="WPI YOY" sheetId="5" r:id="rId5"/>
    <sheet name="NSWI" sheetId="6" r:id="rId6"/>
    <sheet name="Direction" sheetId="7" r:id="rId7"/>
    <sheet name="X-India" sheetId="8" r:id="rId8"/>
    <sheet name="X-China" sheetId="9" r:id="rId9"/>
    <sheet name="X-Other" sheetId="10" r:id="rId10"/>
    <sheet name="M-India" sheetId="11" r:id="rId11"/>
    <sheet name="M-China" sheetId="12" r:id="rId12"/>
    <sheet name="M-Other" sheetId="13" r:id="rId13"/>
    <sheet name="BOP" sheetId="14" r:id="rId14"/>
    <sheet name="M_India$" sheetId="15" r:id="rId15"/>
    <sheet name="X &amp; M Price Index " sheetId="16" r:id="rId16"/>
    <sheet name="TOT" sheetId="17" r:id="rId17"/>
    <sheet name="ReserveRs" sheetId="18" r:id="rId18"/>
    <sheet name="Reserves $" sheetId="19" r:id="rId19"/>
    <sheet name="Ex Rate" sheetId="20" r:id="rId20"/>
    <sheet name="GBO" sheetId="21" r:id="rId21"/>
    <sheet name="Revenue" sheetId="22" r:id="rId22"/>
    <sheet name="ODD" sheetId="23" r:id="rId23"/>
    <sheet name="MS" sheetId="24" r:id="rId24"/>
    <sheet name="CBS" sheetId="25" r:id="rId25"/>
    <sheet name="ODCS" sheetId="26" r:id="rId26"/>
    <sheet name="CALCB" sheetId="27" r:id="rId27"/>
    <sheet name="CALDB" sheetId="28" r:id="rId28"/>
    <sheet name="CALFC" sheetId="29" r:id="rId29"/>
    <sheet name="Deposits" sheetId="30" r:id="rId30"/>
    <sheet name="Sect credit" sheetId="31" r:id="rId31"/>
    <sheet name="Secu Credit" sheetId="32" r:id="rId32"/>
    <sheet name="Loan to Gov Ent" sheetId="33" r:id="rId33"/>
    <sheet name="Monetary Operations" sheetId="34" r:id="rId34"/>
    <sheet name="Purchase &amp; Sale of FC" sheetId="35" r:id="rId35"/>
    <sheet name="Inter_Bank" sheetId="36" r:id="rId36"/>
    <sheet name="Int Rate" sheetId="37" r:id="rId37"/>
    <sheet name="TBs 91_364" sheetId="38" r:id="rId38"/>
    <sheet name="Stock Mkt Indicator" sheetId="39" r:id="rId39"/>
    <sheet name="Issue Approval" sheetId="40" r:id="rId40"/>
    <sheet name="Listed Co" sheetId="41" r:id="rId41"/>
    <sheet name="Share Mkt Acti" sheetId="42" r:id="rId42"/>
    <sheet name="Turnover Detail" sheetId="43" r:id="rId43"/>
    <sheet name="Securities List" sheetId="44" r:id="rId44"/>
    <sheet name="Sheet1" sheetId="45" r:id="rId45"/>
  </sheets>
  <externalReferences>
    <externalReference r:id="rId48"/>
  </externalReferences>
  <definedNames>
    <definedName name="a">#REF!</definedName>
    <definedName name="manoj">#REF!</definedName>
    <definedName name="_xlnm.Print_Area" localSheetId="13">'BOP'!$A$1:$L$68</definedName>
    <definedName name="_xlnm.Print_Area" localSheetId="0">'cover'!$A$1:$H$56</definedName>
    <definedName name="_xlnm.Print_Area" localSheetId="6">'Direction'!$B$1:$I$59</definedName>
    <definedName name="_xlnm.Print_Area" localSheetId="19">'Ex Rate'!$A$1:$K$70</definedName>
    <definedName name="_xlnm.Print_Area" localSheetId="20">'GBO'!$A$1:$H$58</definedName>
    <definedName name="_xlnm.Print_Area" localSheetId="35">'Inter_Bank'!$A$1:$I$43</definedName>
    <definedName name="_xlnm.Print_Area" localSheetId="14">'M_India$'!$A$1:$K$19</definedName>
    <definedName name="_xlnm.Print_Area" localSheetId="11">'M-China'!$A$1:$G$49</definedName>
    <definedName name="_xlnm.Print_Area" localSheetId="10">'M-India'!$A$1:$G$58</definedName>
    <definedName name="_xlnm.Print_Area" localSheetId="33">'Monetary Operations'!$A$1:$L$36</definedName>
    <definedName name="_xlnm.Print_Area" localSheetId="12">'M-Other'!$A$1:$G$73</definedName>
    <definedName name="_xlnm.Print_Area" localSheetId="17">'ReserveRs'!$B$1:$I$39</definedName>
    <definedName name="_xlnm.Print_Area" localSheetId="18">'Reserves $'!$B$1:$I$38</definedName>
    <definedName name="_xlnm.Print_Area" localSheetId="21">'Revenue'!$A$1:$J$25</definedName>
    <definedName name="_xlnm.Print_Area" localSheetId="43">'Securities List'!$A$1:$J$27</definedName>
    <definedName name="_xlnm.Print_Area" localSheetId="41">'Share Mkt Acti'!$A$1:$J$23</definedName>
    <definedName name="_xlnm.Print_Area" localSheetId="38">'Stock Mkt Indicator'!$A$1:$F$21</definedName>
    <definedName name="_xlnm.Print_Area" localSheetId="16">'TOT'!$A$1:$I$21</definedName>
    <definedName name="_xlnm.Print_Area" localSheetId="15">'X &amp; M Price Index '!$A$1:$H$40</definedName>
    <definedName name="_xlnm.Print_Area" localSheetId="8">'X-China'!$B$1:$H$28</definedName>
    <definedName name="_xlnm.Print_Area" localSheetId="7">'X-India'!$A$1:$G$62</definedName>
    <definedName name="_xlnm.Print_Area" localSheetId="9">'X-Other'!$B$1:$H$21</definedName>
  </definedNames>
  <calcPr fullCalcOnLoad="1"/>
</workbook>
</file>

<file path=xl/sharedStrings.xml><?xml version="1.0" encoding="utf-8"?>
<sst xmlns="http://schemas.openxmlformats.org/spreadsheetml/2006/main" count="2497" uniqueCount="1222">
  <si>
    <t xml:space="preserve">Current Macroeconomic Situation </t>
  </si>
  <si>
    <t>Table No.</t>
  </si>
  <si>
    <t>Prices</t>
  </si>
  <si>
    <t>National Consumer Price Index (Monthly Series)</t>
  </si>
  <si>
    <t xml:space="preserve"> </t>
  </si>
  <si>
    <t>National Wholesale Price Index (Monthly Series)</t>
  </si>
  <si>
    <t>External Sector</t>
  </si>
  <si>
    <t>Direction of Foreign Trade</t>
  </si>
  <si>
    <t>Exports of Major Commodities to India</t>
  </si>
  <si>
    <t>Exports of Major Commodities to China</t>
  </si>
  <si>
    <t>Exports of Major Commodities to Other Countries</t>
  </si>
  <si>
    <t>Imports of Major Commodities from India</t>
  </si>
  <si>
    <t>Imports of Major Commodities from China</t>
  </si>
  <si>
    <t>Imports of Major Commodities from Other Countries</t>
  </si>
  <si>
    <t>Summary of Balance of Payments Presentation</t>
  </si>
  <si>
    <t>Imports from India against Payment  in US Dollar</t>
  </si>
  <si>
    <t>Export Unit Value Price Index</t>
  </si>
  <si>
    <t>Import Unit Value Price Index</t>
  </si>
  <si>
    <t>Terms of Trade</t>
  </si>
  <si>
    <t>Gross Foreign Exchange Holding of the Banking Sector</t>
  </si>
  <si>
    <t>Gross Foreign Exchange Holding of the Banking Sector in US Dollar</t>
  </si>
  <si>
    <t>Exchange Rate of US Dollar</t>
  </si>
  <si>
    <t>Price of Oil and Gold in the International Market</t>
  </si>
  <si>
    <t>Government Finance</t>
  </si>
  <si>
    <t>Government Budgetary Operation</t>
  </si>
  <si>
    <t>Government Revenue Collection</t>
  </si>
  <si>
    <t>Outstanding Domestic Debt of the GoN</t>
  </si>
  <si>
    <t>Monetary and Credit Aggregates</t>
  </si>
  <si>
    <t>Monetary Survey</t>
  </si>
  <si>
    <t>Central Bank Survey</t>
  </si>
  <si>
    <t>Other Depository Corporation Survey</t>
  </si>
  <si>
    <t>Condensed Assets and Liabilities of Commercial Banks</t>
  </si>
  <si>
    <t>Condensed Assets and Liabilities of Development Banks</t>
  </si>
  <si>
    <t>Condensed Assets and Liabilities of Finance Companies</t>
  </si>
  <si>
    <t>Deposit Details of Banks and Financial Institutions</t>
  </si>
  <si>
    <t>Sectorwise Outstanding Credit  of  Banks and Financial Institutions</t>
  </si>
  <si>
    <t>Securitywise Outstanding Credit of Banks and Financial Institutions</t>
  </si>
  <si>
    <t>Loan of Commercial Banks to Government Enterprises</t>
  </si>
  <si>
    <t>Monetary Operations</t>
  </si>
  <si>
    <t>Purchase/Sale of Foreign Currency</t>
  </si>
  <si>
    <t>Inter-bank Transaction and Interest Rates</t>
  </si>
  <si>
    <t>Inter-bank Transaction Amount &amp; Weighted Average Interest Rate</t>
  </si>
  <si>
    <t>Structure of Interest Rates</t>
  </si>
  <si>
    <t xml:space="preserve">Weighted Average Treasury Bills Rate </t>
  </si>
  <si>
    <t>Stock Market</t>
  </si>
  <si>
    <t>Stock Market Indicators</t>
  </si>
  <si>
    <t>Public Issue Approval by SEBON</t>
  </si>
  <si>
    <t>Listed Companies and Market Capitalization</t>
  </si>
  <si>
    <t>Structure of Share Price Indices</t>
  </si>
  <si>
    <t>Securities Market Turnover</t>
  </si>
  <si>
    <t>Securities Listed in Nepal Stock Exchange Ltd.</t>
  </si>
  <si>
    <t xml:space="preserve">                                    </t>
  </si>
  <si>
    <t>Direction of Foreign Trade*</t>
  </si>
  <si>
    <t>First Month</t>
  </si>
  <si>
    <t>(Rs. in million)</t>
  </si>
  <si>
    <t>2013/14</t>
  </si>
  <si>
    <r>
      <t>2014/15</t>
    </r>
    <r>
      <rPr>
        <b/>
        <vertAlign val="superscript"/>
        <sz val="10"/>
        <rFont val="Times New Roman"/>
        <family val="1"/>
      </rPr>
      <t>R</t>
    </r>
  </si>
  <si>
    <r>
      <t>2015/16</t>
    </r>
    <r>
      <rPr>
        <b/>
        <vertAlign val="superscript"/>
        <sz val="10"/>
        <rFont val="Times New Roman"/>
        <family val="1"/>
      </rPr>
      <t>P</t>
    </r>
  </si>
  <si>
    <t>Percent Change</t>
  </si>
  <si>
    <t xml:space="preserve">Annual </t>
  </si>
  <si>
    <t xml:space="preserve">First Month </t>
  </si>
  <si>
    <t>2014/15</t>
  </si>
  <si>
    <t>2015/16</t>
  </si>
  <si>
    <t>TOTAL EXPORTS</t>
  </si>
  <si>
    <t>To India</t>
  </si>
  <si>
    <t>To China</t>
  </si>
  <si>
    <t>To Other Countries</t>
  </si>
  <si>
    <t>TOTAL IMPORTS</t>
  </si>
  <si>
    <t>From India</t>
  </si>
  <si>
    <t>From China</t>
  </si>
  <si>
    <t>From Other Countries</t>
  </si>
  <si>
    <t>TOTAL TRADE BALANCE</t>
  </si>
  <si>
    <t>With India</t>
  </si>
  <si>
    <t>With China</t>
  </si>
  <si>
    <t>With Other Countries</t>
  </si>
  <si>
    <t>TOTAL FOREIGN TRADE</t>
  </si>
  <si>
    <t>1. Ratio of export to  import</t>
  </si>
  <si>
    <t>India</t>
  </si>
  <si>
    <t>China</t>
  </si>
  <si>
    <t>Other Countries</t>
  </si>
  <si>
    <t>2. Share in  total export</t>
  </si>
  <si>
    <t>3. Share in  total import</t>
  </si>
  <si>
    <t>4. Share in trade balance</t>
  </si>
  <si>
    <t xml:space="preserve">5. Share in  total trade </t>
  </si>
  <si>
    <t>6. Share of  export and import in total trade</t>
  </si>
  <si>
    <t>Export</t>
  </si>
  <si>
    <t>Import</t>
  </si>
  <si>
    <t xml:space="preserve">* Based on customs data </t>
  </si>
  <si>
    <t xml:space="preserve">P= Provisional   </t>
  </si>
  <si>
    <t>R= Revised</t>
  </si>
  <si>
    <t xml:space="preserve"> Exports of Major Commodities to India</t>
  </si>
  <si>
    <r>
      <t>2014/15</t>
    </r>
    <r>
      <rPr>
        <b/>
        <vertAlign val="superscript"/>
        <sz val="9"/>
        <rFont val="Times New Roman"/>
        <family val="1"/>
      </rPr>
      <t>R</t>
    </r>
  </si>
  <si>
    <r>
      <t>2015/16</t>
    </r>
    <r>
      <rPr>
        <b/>
        <vertAlign val="superscript"/>
        <sz val="9"/>
        <rFont val="Times New Roman"/>
        <family val="1"/>
      </rPr>
      <t>P</t>
    </r>
  </si>
  <si>
    <t>A. Major Commodities</t>
  </si>
  <si>
    <t>Aluminium Section</t>
  </si>
  <si>
    <t>Biscuits</t>
  </si>
  <si>
    <t>-</t>
  </si>
  <si>
    <t>Brans</t>
  </si>
  <si>
    <t>Brooms</t>
  </si>
  <si>
    <t>Cardamom</t>
  </si>
  <si>
    <t>Catechue</t>
  </si>
  <si>
    <t>Cattlefeed</t>
  </si>
  <si>
    <t>Chemicals</t>
  </si>
  <si>
    <t>Cinnamon</t>
  </si>
  <si>
    <t>Copper Wire Rod</t>
  </si>
  <si>
    <t>Fruits</t>
  </si>
  <si>
    <t>G.I. pipe</t>
  </si>
  <si>
    <t>Ghee (Vegetable)</t>
  </si>
  <si>
    <t>Ghee(Clarified)</t>
  </si>
  <si>
    <t>Ginger</t>
  </si>
  <si>
    <t>Handicraft Goods</t>
  </si>
  <si>
    <t>Herbs</t>
  </si>
  <si>
    <t>Juice</t>
  </si>
  <si>
    <t>Jute Goods</t>
  </si>
  <si>
    <t xml:space="preserve">         (a) Hessian</t>
  </si>
  <si>
    <t xml:space="preserve">         (b) Sackings</t>
  </si>
  <si>
    <t xml:space="preserve">         (c) Twines</t>
  </si>
  <si>
    <t>Live Animals</t>
  </si>
  <si>
    <t>M.S. Pipe</t>
  </si>
  <si>
    <t>Marble Slab</t>
  </si>
  <si>
    <t>Medicine (Ayurvedic)</t>
  </si>
  <si>
    <t>Mustard &amp; Linseed</t>
  </si>
  <si>
    <t>Noodles</t>
  </si>
  <si>
    <t>Oil Cakes</t>
  </si>
  <si>
    <t>Paper</t>
  </si>
  <si>
    <t>Particle Board</t>
  </si>
  <si>
    <t>Pashmina</t>
  </si>
  <si>
    <t>Plastic Utensils</t>
  </si>
  <si>
    <t>Polyster Yarn</t>
  </si>
  <si>
    <t>Pulses</t>
  </si>
  <si>
    <t>Raw Jute</t>
  </si>
  <si>
    <t>Readymade garments</t>
  </si>
  <si>
    <t>Ricebran Oil</t>
  </si>
  <si>
    <t>Rosin</t>
  </si>
  <si>
    <t>Shampoos and Hair Oils</t>
  </si>
  <si>
    <t>Shoes and Sandles</t>
  </si>
  <si>
    <t>Skin</t>
  </si>
  <si>
    <t>Soap</t>
  </si>
  <si>
    <t>Stone and Sand</t>
  </si>
  <si>
    <t>Turpentine</t>
  </si>
  <si>
    <t>Textiles*</t>
  </si>
  <si>
    <t>Thread</t>
  </si>
  <si>
    <t>Tooth Paste</t>
  </si>
  <si>
    <t>Turmeric</t>
  </si>
  <si>
    <t>Vegetable</t>
  </si>
  <si>
    <t>Wire</t>
  </si>
  <si>
    <t>Zinc Sheet</t>
  </si>
  <si>
    <t xml:space="preserve"> B. Others</t>
  </si>
  <si>
    <t xml:space="preserve"> Total (A+B)</t>
  </si>
  <si>
    <t>* includes P.P. fabric</t>
  </si>
  <si>
    <t>R= Revised, P= Povisional</t>
  </si>
  <si>
    <t xml:space="preserve"> Exports of Major Commodities to China</t>
  </si>
  <si>
    <t xml:space="preserve">A. Major Commodities </t>
  </si>
  <si>
    <t>Agarbatti</t>
  </si>
  <si>
    <t>Aluminium, Copper and Brass Utensils</t>
  </si>
  <si>
    <t>Handicraft (Metal and Woolen)</t>
  </si>
  <si>
    <t>Human Hair</t>
  </si>
  <si>
    <t>Musical Instruments, Parts and Accessories</t>
  </si>
  <si>
    <t>Nepalese Paper &amp; Paper Products</t>
  </si>
  <si>
    <t>Other handicraft goods</t>
  </si>
  <si>
    <t>Readymade Garments</t>
  </si>
  <si>
    <t>Readymade Leather Goods</t>
  </si>
  <si>
    <t>Rudrakshya</t>
  </si>
  <si>
    <t xml:space="preserve">Silverware and Jewelleries </t>
  </si>
  <si>
    <t>Tanned Skin</t>
  </si>
  <si>
    <t>Tea</t>
  </si>
  <si>
    <t>Vegetables</t>
  </si>
  <si>
    <t>Wheat Flour</t>
  </si>
  <si>
    <t xml:space="preserve">Woolen Carpet </t>
  </si>
  <si>
    <t xml:space="preserve">B. Other </t>
  </si>
  <si>
    <t>Total (A+B)</t>
  </si>
  <si>
    <t xml:space="preserve"> Exports of Major Commodities to Other Countries</t>
  </si>
  <si>
    <t>Handicraft (Metal and Wooden)</t>
  </si>
  <si>
    <t>Nigerseed</t>
  </si>
  <si>
    <t>Silverware and Jewelleries</t>
  </si>
  <si>
    <t>Woolen Carpet</t>
  </si>
  <si>
    <t xml:space="preserve">    Total  (A+B)</t>
  </si>
  <si>
    <t>Agri. Equip.&amp; Parts</t>
  </si>
  <si>
    <t>Almunium Bars, Rods, Profiles, Foil etc.</t>
  </si>
  <si>
    <t>Hotrolled Sheet in Coil</t>
  </si>
  <si>
    <t>Baby Food &amp; Milk Products</t>
  </si>
  <si>
    <t>Bitumen</t>
  </si>
  <si>
    <t>Coldrolled Sheet in Coil</t>
  </si>
  <si>
    <t>Books and Magazines</t>
  </si>
  <si>
    <t>M.S. Billet</t>
  </si>
  <si>
    <t>Cement</t>
  </si>
  <si>
    <t>M.S. Wires, Rods, Coils, Bars</t>
  </si>
  <si>
    <t>Chemical Fertilizer</t>
  </si>
  <si>
    <t>Coal</t>
  </si>
  <si>
    <t>Cooking Stoves</t>
  </si>
  <si>
    <t>Cosmetics</t>
  </si>
  <si>
    <t>Cuminseeds and Peppers</t>
  </si>
  <si>
    <t>Dry Cell Battery</t>
  </si>
  <si>
    <t>Electrical Equipment</t>
  </si>
  <si>
    <t>Enamel &amp; Other Paints</t>
  </si>
  <si>
    <t>Glass Sheet and G.Wares</t>
  </si>
  <si>
    <t>Incense Sticks</t>
  </si>
  <si>
    <t>Insecticides</t>
  </si>
  <si>
    <t>Medicine</t>
  </si>
  <si>
    <t>Molasses Sugar</t>
  </si>
  <si>
    <t>Other Machinery &amp; Parts</t>
  </si>
  <si>
    <t>Other Stationery Goods</t>
  </si>
  <si>
    <t>Petroleum Products</t>
  </si>
  <si>
    <t>Pipe and Pipe Fittings</t>
  </si>
  <si>
    <t>Radio, TV, Deck &amp; Parts</t>
  </si>
  <si>
    <t>Raw Cotton</t>
  </si>
  <si>
    <t>Rice/Paddy</t>
  </si>
  <si>
    <t>Salt</t>
  </si>
  <si>
    <t>Sanitaryware</t>
  </si>
  <si>
    <t>Shoes &amp; Sandles</t>
  </si>
  <si>
    <t>Steel Sheet</t>
  </si>
  <si>
    <t>Sugar</t>
  </si>
  <si>
    <t>Textiles</t>
  </si>
  <si>
    <t>Tobacco</t>
  </si>
  <si>
    <t>Tyre, Tubes &amp; Flapes</t>
  </si>
  <si>
    <t>Vehicles &amp; Spare Parts</t>
  </si>
  <si>
    <t>Wire Products</t>
  </si>
  <si>
    <t>Aluminium Scrap, Flake, Foil, Bars, &amp; Rods</t>
  </si>
  <si>
    <t>Bags</t>
  </si>
  <si>
    <t>Camera</t>
  </si>
  <si>
    <t>Chemical</t>
  </si>
  <si>
    <t>Cosmetic Goods</t>
  </si>
  <si>
    <t>Electrical Goods</t>
  </si>
  <si>
    <t>Fastener</t>
  </si>
  <si>
    <t>Garlic</t>
  </si>
  <si>
    <t>Glasswares</t>
  </si>
  <si>
    <t>Medical Equipment &amp; Tools</t>
  </si>
  <si>
    <t>Metal &amp; Wooden furniture</t>
  </si>
  <si>
    <t>Office Equipment &amp; Stationary</t>
  </si>
  <si>
    <t>Other Machinery and Parts</t>
  </si>
  <si>
    <t>Other Stationaries</t>
  </si>
  <si>
    <t>Parafin Wax</t>
  </si>
  <si>
    <t>Plywood &amp; Particle board</t>
  </si>
  <si>
    <t>Polyethylene Terephthalate (Plastic pet chips/Pet Resin)</t>
  </si>
  <si>
    <t>Raw Silk</t>
  </si>
  <si>
    <t>Raw Wool</t>
  </si>
  <si>
    <t>Seasoning Powder &amp; Flavour for Instant Noodles</t>
  </si>
  <si>
    <t>Smart Cards</t>
  </si>
  <si>
    <t>Solar Pannel</t>
  </si>
  <si>
    <t>Steel Rod &amp; Sheet</t>
  </si>
  <si>
    <t>Storage Battery</t>
  </si>
  <si>
    <t>Telecommunication Equipments and Parts</t>
  </si>
  <si>
    <t>Threads - Polyster</t>
  </si>
  <si>
    <t>Toys</t>
  </si>
  <si>
    <t>Transport Equipment &amp; Parts</t>
  </si>
  <si>
    <t>Tyre, Tubes and Flapes</t>
  </si>
  <si>
    <t>Video Television &amp; Parts</t>
  </si>
  <si>
    <t>Welding Rods</t>
  </si>
  <si>
    <t>Wheat Products</t>
  </si>
  <si>
    <t>Writing &amp; Printing Paper</t>
  </si>
  <si>
    <t xml:space="preserve">B. Other Commodities </t>
  </si>
  <si>
    <t>Total (A + B)</t>
  </si>
  <si>
    <t>Aircraft Spareparts</t>
  </si>
  <si>
    <t>Betelnut</t>
  </si>
  <si>
    <t>Button</t>
  </si>
  <si>
    <t>Cigarette Paper</t>
  </si>
  <si>
    <t>Clove</t>
  </si>
  <si>
    <t>Coconut Oil</t>
  </si>
  <si>
    <t>Computer and Parts</t>
  </si>
  <si>
    <t>Copper Wire Rod, Scrapes &amp; Sheets</t>
  </si>
  <si>
    <t>Crude Coconut Oil</t>
  </si>
  <si>
    <t>Crude Palm Oil</t>
  </si>
  <si>
    <t>Crude Soyabean Oil</t>
  </si>
  <si>
    <t>Cuminseed</t>
  </si>
  <si>
    <t>Door Locks</t>
  </si>
  <si>
    <t>Drycell Battery</t>
  </si>
  <si>
    <t>Edible Oil</t>
  </si>
  <si>
    <t>Flash Light</t>
  </si>
  <si>
    <t>G.I.Wire</t>
  </si>
  <si>
    <t>Gold</t>
  </si>
  <si>
    <t>M.S.Wire Rod</t>
  </si>
  <si>
    <t>Other Machinary &amp; Parts</t>
  </si>
  <si>
    <t>P.V.C.Compound</t>
  </si>
  <si>
    <t>Palm Oil</t>
  </si>
  <si>
    <t>Pipe &amp; Pipe Fittings</t>
  </si>
  <si>
    <t>Polythene Granules</t>
  </si>
  <si>
    <t>Powder Milk</t>
  </si>
  <si>
    <t>Shoes and Sandals</t>
  </si>
  <si>
    <t>Silver</t>
  </si>
  <si>
    <t>Small Cardamom</t>
  </si>
  <si>
    <t>Synthetic &amp; Natural Rubber</t>
  </si>
  <si>
    <t>Synthetic Carpet</t>
  </si>
  <si>
    <t>Telecommunication Equipment &amp; Parts</t>
  </si>
  <si>
    <t>Tello</t>
  </si>
  <si>
    <t>Textile Dyes</t>
  </si>
  <si>
    <t>Threads</t>
  </si>
  <si>
    <t>Tyre,Tube &amp; Flaps</t>
  </si>
  <si>
    <t>Umbrella and Parts</t>
  </si>
  <si>
    <t>Watches &amp; Bands</t>
  </si>
  <si>
    <t>X-Ray Film</t>
  </si>
  <si>
    <t>Zinc Ingot</t>
  </si>
  <si>
    <t>Imports from India against Payment in US Dollar</t>
  </si>
  <si>
    <t>Mid-month</t>
  </si>
  <si>
    <t>2006/07</t>
  </si>
  <si>
    <t>2007/08</t>
  </si>
  <si>
    <t>2008/09</t>
  </si>
  <si>
    <t>2009/10</t>
  </si>
  <si>
    <t>2010/11</t>
  </si>
  <si>
    <t>2011/12</t>
  </si>
  <si>
    <t>2012/13</t>
  </si>
  <si>
    <t xml:space="preserve"> August</t>
  </si>
  <si>
    <t xml:space="preserve"> September</t>
  </si>
  <si>
    <t xml:space="preserve"> October</t>
  </si>
  <si>
    <t xml:space="preserve"> November</t>
  </si>
  <si>
    <t xml:space="preserve"> December</t>
  </si>
  <si>
    <t xml:space="preserve"> January</t>
  </si>
  <si>
    <t xml:space="preserve"> February</t>
  </si>
  <si>
    <t xml:space="preserve"> March</t>
  </si>
  <si>
    <t xml:space="preserve"> April</t>
  </si>
  <si>
    <t xml:space="preserve"> May</t>
  </si>
  <si>
    <t xml:space="preserve"> June</t>
  </si>
  <si>
    <t xml:space="preserve"> July</t>
  </si>
  <si>
    <t>Total</t>
  </si>
  <si>
    <t>* The monthly data are updated based on the latest information from custom office and differ from earlier issues.</t>
  </si>
  <si>
    <t>(Rs. in million )</t>
  </si>
  <si>
    <t>Particulars</t>
  </si>
  <si>
    <r>
      <t xml:space="preserve">2015/16 </t>
    </r>
    <r>
      <rPr>
        <b/>
        <vertAlign val="superscript"/>
        <sz val="10"/>
        <rFont val="Times New Roman"/>
        <family val="1"/>
      </rPr>
      <t>P</t>
    </r>
  </si>
  <si>
    <t>During 1 month</t>
  </si>
  <si>
    <t>1 Month</t>
  </si>
  <si>
    <t>Annual</t>
  </si>
  <si>
    <t xml:space="preserve">2014/15 </t>
  </si>
  <si>
    <t>A. Current Account</t>
  </si>
  <si>
    <t>Goods: Exports f.o.b.</t>
  </si>
  <si>
    <t>Oil</t>
  </si>
  <si>
    <t>Other</t>
  </si>
  <si>
    <t>Goods: Imports f.o.b.</t>
  </si>
  <si>
    <t>Balance on Goods</t>
  </si>
  <si>
    <t>Services: Net</t>
  </si>
  <si>
    <t>Services: credit</t>
  </si>
  <si>
    <t>Travel</t>
  </si>
  <si>
    <t>Government n.i.e.</t>
  </si>
  <si>
    <t>Services: debit</t>
  </si>
  <si>
    <t>Transportation</t>
  </si>
  <si>
    <t>O/W Education</t>
  </si>
  <si>
    <t>Government services: debit</t>
  </si>
  <si>
    <t>Balance on Goods and Services</t>
  </si>
  <si>
    <t>Income: Net</t>
  </si>
  <si>
    <t>Income: credit</t>
  </si>
  <si>
    <t>Income: debit</t>
  </si>
  <si>
    <t>Balance on Goods, Services and Income</t>
  </si>
  <si>
    <t>Transfers: Net</t>
  </si>
  <si>
    <t>Current transfers: credit</t>
  </si>
  <si>
    <t>Grants</t>
  </si>
  <si>
    <t>Workers' remittances</t>
  </si>
  <si>
    <t>Pensions</t>
  </si>
  <si>
    <t>Other (Indian Excise Refund)</t>
  </si>
  <si>
    <t>Current transfers: debit</t>
  </si>
  <si>
    <t>B</t>
  </si>
  <si>
    <t>Capital Account (Capital Transfer)</t>
  </si>
  <si>
    <t xml:space="preserve">  Total, Groups A plus B</t>
  </si>
  <si>
    <t>C</t>
  </si>
  <si>
    <t>Financial Account (Excluding Group E)</t>
  </si>
  <si>
    <t>Direct investment in Nepal</t>
  </si>
  <si>
    <t>Portfolio Investment</t>
  </si>
  <si>
    <t>Other investment: assets</t>
  </si>
  <si>
    <t>Trade credits</t>
  </si>
  <si>
    <t>Other investment: liabilities</t>
  </si>
  <si>
    <t>Loans</t>
  </si>
  <si>
    <t>General Government</t>
  </si>
  <si>
    <t>Drawings</t>
  </si>
  <si>
    <t>Repayments</t>
  </si>
  <si>
    <t>Other sectors</t>
  </si>
  <si>
    <t>Currency and deposits</t>
  </si>
  <si>
    <t>Nepal Rastra Bank</t>
  </si>
  <si>
    <t>Deposit money banks</t>
  </si>
  <si>
    <t>Other liabilities</t>
  </si>
  <si>
    <t xml:space="preserve">  Total, Group A through C</t>
  </si>
  <si>
    <t>D.</t>
  </si>
  <si>
    <t>Miscellaneous Items, Net</t>
  </si>
  <si>
    <t xml:space="preserve">  Total, Group A through D</t>
  </si>
  <si>
    <t>E. Reserves and Related Items</t>
  </si>
  <si>
    <t>Reserve assets</t>
  </si>
  <si>
    <t>Use of Fund Credit and Loans</t>
  </si>
  <si>
    <t>Changes in reserve net (- increase)*</t>
  </si>
  <si>
    <t>P= Povisional</t>
  </si>
  <si>
    <t xml:space="preserve">* Change in reserve net is derived by netting out  reserves and related items (Group E) and currency and deposits </t>
  </si>
  <si>
    <t xml:space="preserve"> (under Group C)  with adjustment of valuation gain/loss.</t>
  </si>
  <si>
    <t>Mid-Jul</t>
  </si>
  <si>
    <t>Mid-Aug</t>
  </si>
  <si>
    <t>Mid-Jul to Mid-Aug</t>
  </si>
  <si>
    <t>Convertible</t>
  </si>
  <si>
    <t>Inconvertible</t>
  </si>
  <si>
    <t>Bank and Financial Institutions*</t>
  </si>
  <si>
    <t>Total Reserve</t>
  </si>
  <si>
    <t xml:space="preserve">      Share in total (in percent)</t>
  </si>
  <si>
    <t>Import Capacity (Equivalent Months)</t>
  </si>
  <si>
    <t>Merchandise</t>
  </si>
  <si>
    <t>Merchandise and Services</t>
  </si>
  <si>
    <t>1.Gross Foreign Exchange Reserve</t>
  </si>
  <si>
    <t>2.Gold, SDR, IMF Gold Tranche</t>
  </si>
  <si>
    <t>3.Gross Foreign Assets(1+2)</t>
  </si>
  <si>
    <t>4.Foreign Liabilities</t>
  </si>
  <si>
    <t>5.Net Foreign Assets(3-4)</t>
  </si>
  <si>
    <t>6.Change in NFA (before adj. ex. val.)**</t>
  </si>
  <si>
    <t xml:space="preserve">7.Exchange Valuation </t>
  </si>
  <si>
    <t>8.Change in NFA (6+7)***</t>
  </si>
  <si>
    <t>Sources: Nepal Rastra Bank and Commercial Banks;  Estimated.</t>
  </si>
  <si>
    <t>* indicates the "A","B" &amp; " C" class financial institutions licensed by NRB.</t>
  </si>
  <si>
    <t>** Change in NFA is derived by taking mid-July as base and minus (-) sign indicates increase.</t>
  </si>
  <si>
    <t>*** After adjusting exchange valuation gain/loss</t>
  </si>
  <si>
    <t>Period-end Buying Rate (Rs/USD)</t>
  </si>
  <si>
    <t>(USD in million)</t>
  </si>
  <si>
    <t>3.Gross Foreign Assets (1+2)</t>
  </si>
  <si>
    <t>5.Net Foreign Assets (3-4)</t>
  </si>
  <si>
    <t>Exchange Rate of US Dollar (NRs/USD)</t>
  </si>
  <si>
    <t xml:space="preserve">FY </t>
  </si>
  <si>
    <t>Mid-Month</t>
  </si>
  <si>
    <t>Month End*</t>
  </si>
  <si>
    <t>Monthly Average*</t>
  </si>
  <si>
    <t>Buying</t>
  </si>
  <si>
    <t>Selling</t>
  </si>
  <si>
    <t xml:space="preserve">Middle 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</si>
  <si>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</si>
  <si>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</si>
  <si>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</si>
  <si>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</si>
  <si>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</si>
  <si>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</si>
  <si>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</si>
  <si>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</si>
  <si>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</si>
  <si>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</si>
  <si>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</si>
  <si>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July</t>
  </si>
  <si>
    <t>Annual Average</t>
  </si>
  <si>
    <t xml:space="preserve">Feburary </t>
  </si>
  <si>
    <t xml:space="preserve">June </t>
  </si>
  <si>
    <t>* As per Nepalese Calendar.</t>
  </si>
  <si>
    <t>Mid-July</t>
  </si>
  <si>
    <t xml:space="preserve">Mid-Aug </t>
  </si>
  <si>
    <t>Jul-Jul</t>
  </si>
  <si>
    <t>Aug-Aug</t>
  </si>
  <si>
    <t>2013</t>
  </si>
  <si>
    <t>2014</t>
  </si>
  <si>
    <t>2015</t>
  </si>
  <si>
    <t>Oil ($/barrel)*</t>
  </si>
  <si>
    <t>Gold ($/ounce)**</t>
  </si>
  <si>
    <t>* Crude Oil Brent</t>
  </si>
  <si>
    <t>** Refers to p.m. London historical fix.</t>
  </si>
  <si>
    <t xml:space="preserve">Sources: http://www.eia.gov/dnav/pet/hist/LeafHandler.ashx?n=PET&amp;s=RBRTE&amp;f=D </t>
  </si>
  <si>
    <t>http://www.kitco.com/gold.londonfix.html</t>
  </si>
  <si>
    <t>Table 21</t>
  </si>
  <si>
    <t>(FY 2012/13 = 100)</t>
  </si>
  <si>
    <t>Index</t>
  </si>
  <si>
    <t>Percentage Change</t>
  </si>
  <si>
    <t>Percentage 
Change</t>
  </si>
  <si>
    <t>Average</t>
  </si>
  <si>
    <t>Table 22</t>
  </si>
  <si>
    <t xml:space="preserve">Import Unit Value Price Index </t>
  </si>
  <si>
    <t>Table 23</t>
  </si>
  <si>
    <t xml:space="preserve">Terms of Trade </t>
  </si>
  <si>
    <t>(FY 2012/13=100)</t>
  </si>
  <si>
    <t>TOT</t>
  </si>
  <si>
    <t>Table 11</t>
  </si>
  <si>
    <t>Table 12</t>
  </si>
  <si>
    <t>Table 14</t>
  </si>
  <si>
    <t>Table 15</t>
  </si>
  <si>
    <t>Table 16</t>
  </si>
  <si>
    <t>Table 17</t>
  </si>
  <si>
    <t>Table 18</t>
  </si>
  <si>
    <t>Table 19</t>
  </si>
  <si>
    <t>Table 20</t>
  </si>
  <si>
    <t>Table 24</t>
  </si>
  <si>
    <t>Table 25</t>
  </si>
  <si>
    <t>Table 26</t>
  </si>
  <si>
    <t xml:space="preserve"> (Rs. in million)</t>
  </si>
  <si>
    <t>Changes during one month</t>
  </si>
  <si>
    <t>Monetary Aggregates</t>
  </si>
  <si>
    <t xml:space="preserve">Jul </t>
  </si>
  <si>
    <t>Aug</t>
  </si>
  <si>
    <t>Jul (p)</t>
  </si>
  <si>
    <t>Aug(e)</t>
  </si>
  <si>
    <t>Amount</t>
  </si>
  <si>
    <t>Percent</t>
  </si>
  <si>
    <t>1. Foreign Assets, Net</t>
  </si>
  <si>
    <t>1/</t>
  </si>
  <si>
    <t>2/</t>
  </si>
  <si>
    <t xml:space="preserve">     1.1 Foreign Assets</t>
  </si>
  <si>
    <t xml:space="preserve">     1.2 Foreign Liabilities</t>
  </si>
  <si>
    <t xml:space="preserve">           a. Deposits</t>
  </si>
  <si>
    <t xml:space="preserve">           b. Other </t>
  </si>
  <si>
    <t>2. Net Domestic Assets</t>
  </si>
  <si>
    <t xml:space="preserve">   2.1 Domestic Credit</t>
  </si>
  <si>
    <t xml:space="preserve">        a. Net Claims on Government</t>
  </si>
  <si>
    <t xml:space="preserve">              Claims on Government</t>
  </si>
  <si>
    <t xml:space="preserve">              Government Deposits</t>
  </si>
  <si>
    <t xml:space="preserve">       b. Claims on Non-Financial Government Enterprises</t>
  </si>
  <si>
    <t xml:space="preserve">       c. Claims on Financial Institutions</t>
  </si>
  <si>
    <t xml:space="preserve">              Government </t>
  </si>
  <si>
    <t xml:space="preserve">              Non-Government</t>
  </si>
  <si>
    <t xml:space="preserve">       d. Claims on Private Sector </t>
  </si>
  <si>
    <t xml:space="preserve">   2.2 Net Non-Monetary Liabilities</t>
  </si>
  <si>
    <t>3. Broad Money (M2)</t>
  </si>
  <si>
    <t xml:space="preserve">  3.1 Money Supply (a+b), M1+</t>
  </si>
  <si>
    <t xml:space="preserve">      a. Money Supply (M1)</t>
  </si>
  <si>
    <t xml:space="preserve">             Currency</t>
  </si>
  <si>
    <t xml:space="preserve">             Demand Deposits</t>
  </si>
  <si>
    <t xml:space="preserve">      b. Saving and Call Deposits</t>
  </si>
  <si>
    <t xml:space="preserve">  3.2 Time Deposits</t>
  </si>
  <si>
    <t>4. Broad Money Liquidity (M3)</t>
  </si>
  <si>
    <r>
      <t>1</t>
    </r>
    <r>
      <rPr>
        <b/>
        <sz val="10"/>
        <rFont val="Times New Roman"/>
        <family val="1"/>
      </rPr>
      <t>/</t>
    </r>
    <r>
      <rPr>
        <sz val="10"/>
        <rFont val="Times New Roman"/>
        <family val="1"/>
      </rPr>
      <t xml:space="preserve"> Adjusting the exchange valuation gain of  Rs. </t>
    </r>
  </si>
  <si>
    <t>million</t>
  </si>
  <si>
    <r>
      <t>2/</t>
    </r>
    <r>
      <rPr>
        <sz val="10"/>
        <rFont val="Times New Roman"/>
        <family val="1"/>
      </rPr>
      <t xml:space="preserve"> Adjusting the exchange valuation gain of Rs. </t>
    </r>
  </si>
  <si>
    <t>p = provisional, e = estimates</t>
  </si>
  <si>
    <t>Memorandum Items</t>
  </si>
  <si>
    <t>Money multiplier (M1)</t>
  </si>
  <si>
    <t>Money multiplier (M1+)</t>
  </si>
  <si>
    <t>Money multiplier (M2)</t>
  </si>
  <si>
    <t>Headings</t>
  </si>
  <si>
    <t>1. Foreign Assets</t>
  </si>
  <si>
    <t xml:space="preserve">     1.1 Gold Investment</t>
  </si>
  <si>
    <t xml:space="preserve">     1.2 SDR Holdings</t>
  </si>
  <si>
    <t xml:space="preserve">     1.3 Reserve Position in the Fund</t>
  </si>
  <si>
    <t xml:space="preserve">     1.4 Foreign Exchange</t>
  </si>
  <si>
    <t>2. Claims on Government</t>
  </si>
  <si>
    <t xml:space="preserve">     2.1 Treasury Bills</t>
  </si>
  <si>
    <t xml:space="preserve">     2.2 Development Bonds</t>
  </si>
  <si>
    <t xml:space="preserve">     2.3 Other Government Papers</t>
  </si>
  <si>
    <t xml:space="preserve">     2.4 Loans and Advances</t>
  </si>
  <si>
    <t>3. Claims on Non-Financial Government Enterprises</t>
  </si>
  <si>
    <t>4. Claims on Non-Banking Financial Institutions</t>
  </si>
  <si>
    <t xml:space="preserve">     4.1 Government </t>
  </si>
  <si>
    <t xml:space="preserve">     4.2 Non-Government</t>
  </si>
  <si>
    <t>5. Claims on Banks and Financial Institutons</t>
  </si>
  <si>
    <t xml:space="preserve">     5.1 Refinance</t>
  </si>
  <si>
    <t xml:space="preserve">     5.2 Repo Lending and SLF</t>
  </si>
  <si>
    <t>6. Claims on Private Sector</t>
  </si>
  <si>
    <t>7. Other Assets</t>
  </si>
  <si>
    <t xml:space="preserve">   Assets = Liabilities</t>
  </si>
  <si>
    <t>8.  Reserve Money</t>
  </si>
  <si>
    <t xml:space="preserve">     8.1 Currency Outside ODCs</t>
  </si>
  <si>
    <t xml:space="preserve">     8.2 Currency Held by ODCs</t>
  </si>
  <si>
    <t xml:space="preserve">     8.3 Deposits of Commercial Banks</t>
  </si>
  <si>
    <t xml:space="preserve">     8.4 Deposits of Development Banks</t>
  </si>
  <si>
    <t xml:space="preserve">     8.5 Deposits of  Finance Companies</t>
  </si>
  <si>
    <t xml:space="preserve">     8.6 Other Deposits</t>
  </si>
  <si>
    <t>9.  Govt. Deposits</t>
  </si>
  <si>
    <t>10. Deposit Auction</t>
  </si>
  <si>
    <t>11. Reverse Repo</t>
  </si>
  <si>
    <t>12.  Foreign Liabilities</t>
  </si>
  <si>
    <t xml:space="preserve">     12.1 Foreign Deposits</t>
  </si>
  <si>
    <t xml:space="preserve">     12.2 IMF Trust Fund</t>
  </si>
  <si>
    <t xml:space="preserve">     12.3 Use of Fund Resources</t>
  </si>
  <si>
    <t xml:space="preserve">     12.4 SAF</t>
  </si>
  <si>
    <t xml:space="preserve">     12.5 ESAF</t>
  </si>
  <si>
    <t xml:space="preserve">     12.6 ECF</t>
  </si>
  <si>
    <t xml:space="preserve">     12.7 RCF</t>
  </si>
  <si>
    <t xml:space="preserve">     12.8 CSI </t>
  </si>
  <si>
    <t>13. Capital and Reserve</t>
  </si>
  <si>
    <t>14. Other Liabilities</t>
  </si>
  <si>
    <t>Net Foreign Assets</t>
  </si>
  <si>
    <t>Net Domestic Assets</t>
  </si>
  <si>
    <t>Other Items, Net</t>
  </si>
  <si>
    <r>
      <t>1/</t>
    </r>
    <r>
      <rPr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>Adjusting the exchange valuation gain of Rs.</t>
    </r>
  </si>
  <si>
    <r>
      <t>2/</t>
    </r>
    <r>
      <rPr>
        <b/>
        <i/>
        <sz val="11"/>
        <rFont val="Times New Roman"/>
        <family val="1"/>
      </rPr>
      <t xml:space="preserve"> </t>
    </r>
    <r>
      <rPr>
        <i/>
        <sz val="10"/>
        <rFont val="Times New Roman"/>
        <family val="1"/>
      </rPr>
      <t xml:space="preserve">Adjusting the exchange valuation gain of Rs. </t>
    </r>
  </si>
  <si>
    <t>1. Total Deposits</t>
  </si>
  <si>
    <t xml:space="preserve">    1.1 Demand Deposits</t>
  </si>
  <si>
    <t xml:space="preserve">           a.  Domestic Deposits</t>
  </si>
  <si>
    <t xml:space="preserve">           b. Foreign Deposits</t>
  </si>
  <si>
    <t xml:space="preserve">    1.2 Saving Deposits</t>
  </si>
  <si>
    <t xml:space="preserve">    1.3 Fixed Deposits</t>
  </si>
  <si>
    <t xml:space="preserve">    1.4 Call Deposits</t>
  </si>
  <si>
    <t xml:space="preserve">   1.5 Margin Deposits</t>
  </si>
  <si>
    <t>2. Borrowings from Nepal Rastra Bank</t>
  </si>
  <si>
    <t>3. Foreign Liabilities</t>
  </si>
  <si>
    <t>4. Other Liabilities</t>
  </si>
  <si>
    <t xml:space="preserve">     4.1 Paid-up Capital</t>
  </si>
  <si>
    <t xml:space="preserve">     4.2 General Reserves</t>
  </si>
  <si>
    <t xml:space="preserve">     4.3 Other Liabilities</t>
  </si>
  <si>
    <t>Assets =  Liabilities</t>
  </si>
  <si>
    <t>5. Liquid Funds</t>
  </si>
  <si>
    <t xml:space="preserve">    5.1 Cash in Hand</t>
  </si>
  <si>
    <t xml:space="preserve">    5.2 Balance with Nepal  Rastra Bank</t>
  </si>
  <si>
    <t xml:space="preserve">    5.3 Foreign Currency in Hand</t>
  </si>
  <si>
    <t xml:space="preserve">    5.4 Balance Held Abroad</t>
  </si>
  <si>
    <t xml:space="preserve">    5.5 Cash in Transit</t>
  </si>
  <si>
    <t>6. Loans and Advances</t>
  </si>
  <si>
    <t xml:space="preserve">    6.1 Claims on Government</t>
  </si>
  <si>
    <t xml:space="preserve">    6.2 Claims on  Non-Financial Government Enterprises</t>
  </si>
  <si>
    <t xml:space="preserve">    6.3 Claims on Financial Enterprises</t>
  </si>
  <si>
    <t>a.Government</t>
  </si>
  <si>
    <t>b.Non-Government</t>
  </si>
  <si>
    <t xml:space="preserve">    6.4 Claims on Private Sector</t>
  </si>
  <si>
    <t xml:space="preserve">            a.  Principal</t>
  </si>
  <si>
    <t xml:space="preserve">            b.  Interest Accrued</t>
  </si>
  <si>
    <t xml:space="preserve">    6.5 Foreign Bills Purchased &amp; Discounted</t>
  </si>
  <si>
    <t xml:space="preserve">    5.2 Balance with Nepal Rastra Bank</t>
  </si>
  <si>
    <t xml:space="preserve">Changes during one month </t>
  </si>
  <si>
    <t>1. Foreign Deposits</t>
  </si>
  <si>
    <t>2. Local Government/VDC</t>
  </si>
  <si>
    <t>3. Non-banks Financial Institutions</t>
  </si>
  <si>
    <t xml:space="preserve">     3.1 Insurance Companies</t>
  </si>
  <si>
    <t xml:space="preserve">     3.2 Employees Provident Fund</t>
  </si>
  <si>
    <t xml:space="preserve">     3.3  Citizen Investment Trust</t>
  </si>
  <si>
    <t xml:space="preserve">     3.4 Others</t>
  </si>
  <si>
    <t>4. Government Corporations</t>
  </si>
  <si>
    <t>5. Non-government Corporations</t>
  </si>
  <si>
    <t>6. Inter-bank Deposits*</t>
  </si>
  <si>
    <t>7. Non-profit Organisations</t>
  </si>
  <si>
    <t>8. Individuals</t>
  </si>
  <si>
    <t>9. Miscellaneous</t>
  </si>
  <si>
    <t>Current Account increase due to increase in deposits by foreign airlines, foreign residents and foreign operated govt</t>
  </si>
  <si>
    <t>Projects</t>
  </si>
  <si>
    <t>Change in Saving account</t>
  </si>
  <si>
    <t>Increase in insurance companies deposits (non depository financial institutions by 3.79 billion)</t>
  </si>
  <si>
    <t>Change in call deposits</t>
  </si>
  <si>
    <t>due to increase in deposits of Rural Development banks and finance companies Rs 2/2 billion</t>
  </si>
  <si>
    <t xml:space="preserve"> p = provisional, e = estimates</t>
  </si>
  <si>
    <t>*Deposits among "A", "B" and "C" class financial institutions</t>
  </si>
  <si>
    <t>Sectorwise Outstanding Credit of Banks and Financial Insitutions</t>
  </si>
  <si>
    <t>percent</t>
  </si>
  <si>
    <t xml:space="preserve"> 1. Agriculture</t>
  </si>
  <si>
    <t xml:space="preserve"> 6. Transportation Equipment Production and Fitting</t>
  </si>
  <si>
    <t xml:space="preserve">     1.1 Farming /Farming Service</t>
  </si>
  <si>
    <t xml:space="preserve">     6.1 Vehicles and Vehicle Parts</t>
  </si>
  <si>
    <t xml:space="preserve">     1.2 Tea</t>
  </si>
  <si>
    <t xml:space="preserve">     6.2 Jet Boat/Water Transportation</t>
  </si>
  <si>
    <t xml:space="preserve">     1.3 Animals Farming/Service</t>
  </si>
  <si>
    <t xml:space="preserve">     6.3 Aircraft  and Aircraft Parts</t>
  </si>
  <si>
    <t xml:space="preserve">     1.4 Forest, Fish Farming, and Slaughter</t>
  </si>
  <si>
    <t xml:space="preserve">     6.4 Other Parts about Transportation</t>
  </si>
  <si>
    <t xml:space="preserve">     1.5 Other Agriculture and Agricultural Services</t>
  </si>
  <si>
    <t xml:space="preserve"> 7. Transportation, Communications and Public Services</t>
  </si>
  <si>
    <t xml:space="preserve"> 2. Mines</t>
  </si>
  <si>
    <t xml:space="preserve">     7.1 Railways and Passengers Vehicles</t>
  </si>
  <si>
    <t xml:space="preserve">     2.1 Metals (Iron, Lead, etc.)</t>
  </si>
  <si>
    <t xml:space="preserve">     7.2 Truck Services and Store Arrangements</t>
  </si>
  <si>
    <t xml:space="preserve">     2.2 Charcoal</t>
  </si>
  <si>
    <t xml:space="preserve">     7.3 Pipe Lines Except Natural Gas</t>
  </si>
  <si>
    <t xml:space="preserve">     2.3 Graphite</t>
  </si>
  <si>
    <t xml:space="preserve">     7.4 Communications</t>
  </si>
  <si>
    <t xml:space="preserve">     2.4 Magnesite</t>
  </si>
  <si>
    <t xml:space="preserve">     7.5 Electricity</t>
  </si>
  <si>
    <t xml:space="preserve">     2.5 Chalks</t>
  </si>
  <si>
    <t xml:space="preserve">     7.6 Gas and Gas Pipe Line Services</t>
  </si>
  <si>
    <t xml:space="preserve">     2.6 Oil and Gas Extraction</t>
  </si>
  <si>
    <t xml:space="preserve">     7.7 Other Services</t>
  </si>
  <si>
    <t xml:space="preserve">     2.7 About Mines Others</t>
  </si>
  <si>
    <t xml:space="preserve"> 8. Wholesaler and Retailers</t>
  </si>
  <si>
    <t xml:space="preserve"> 3. Productions</t>
  </si>
  <si>
    <t xml:space="preserve">     8.1 Wholesale Business - Durable Commodities</t>
  </si>
  <si>
    <t xml:space="preserve">     3.1 Food Production (Packing and Processing)</t>
  </si>
  <si>
    <t xml:space="preserve">     8.2 Wholesale Business - Non Durable Commodities</t>
  </si>
  <si>
    <t xml:space="preserve">     3.2 Agriculture and Forest Production</t>
  </si>
  <si>
    <t xml:space="preserve">     8.3 Automative Dealer/ Franchise</t>
  </si>
  <si>
    <t xml:space="preserve">     3.3 Drinking Materials (Bear, Alcohol, Soda, etc.)</t>
  </si>
  <si>
    <t xml:space="preserve">     8.4 Other Retail Business</t>
  </si>
  <si>
    <t xml:space="preserve">         3.3.1 Alcohol</t>
  </si>
  <si>
    <t xml:space="preserve">     8.5 Import Business</t>
  </si>
  <si>
    <t xml:space="preserve">         3.3.2 Non-Alcohol</t>
  </si>
  <si>
    <t xml:space="preserve">     8.6 Export Business</t>
  </si>
  <si>
    <t xml:space="preserve">     3.4 Tobacco</t>
  </si>
  <si>
    <t xml:space="preserve"> 9. Finance, Insurance, and Fixed Assets</t>
  </si>
  <si>
    <t xml:space="preserve">     3.5 Handicrafts</t>
  </si>
  <si>
    <t xml:space="preserve">     9.1 Commercial Banks</t>
  </si>
  <si>
    <t xml:space="preserve">     3.6 Sunpat</t>
  </si>
  <si>
    <t xml:space="preserve">     9.2 Finance Companies</t>
  </si>
  <si>
    <t xml:space="preserve">     3.7 Textile Production and Ready Made Clothings</t>
  </si>
  <si>
    <t xml:space="preserve">     9.3 Development Banks</t>
  </si>
  <si>
    <t xml:space="preserve">     3.8 Loging and Timber Production / Furniture</t>
  </si>
  <si>
    <t xml:space="preserve">     9.4 Rural Development Banks</t>
  </si>
  <si>
    <t xml:space="preserve">     3.9 Paper</t>
  </si>
  <si>
    <t xml:space="preserve">     9.5 Saving and Debt Cooperatives</t>
  </si>
  <si>
    <t xml:space="preserve">     3.10 Printing and Publishing</t>
  </si>
  <si>
    <t xml:space="preserve">     9.6 Pension Fund and Insurance Companies</t>
  </si>
  <si>
    <t xml:space="preserve">     3.11 Industrial and Agricultural</t>
  </si>
  <si>
    <t xml:space="preserve">     9.7 Other Financial Institutions</t>
  </si>
  <si>
    <t xml:space="preserve">     3.12 Medicine</t>
  </si>
  <si>
    <t xml:space="preserve">     9.8 Local Government (VDC/Municipality/DDC)</t>
  </si>
  <si>
    <t xml:space="preserve">     3.13 Processed Oil and Charcoal Production</t>
  </si>
  <si>
    <t xml:space="preserve">     9.9 Non Financial Government Institutions</t>
  </si>
  <si>
    <t xml:space="preserve">     3.14 Rasin and Tarpin</t>
  </si>
  <si>
    <t xml:space="preserve">     9.10 Private Non Financial Institutions</t>
  </si>
  <si>
    <t xml:space="preserve">     3.15 Rubber Tyre</t>
  </si>
  <si>
    <t xml:space="preserve">     9.11 Real Estates</t>
  </si>
  <si>
    <t xml:space="preserve">     3.16 Leather</t>
  </si>
  <si>
    <t xml:space="preserve">     9.12 Other Investment Institutions</t>
  </si>
  <si>
    <t xml:space="preserve">     3.17 Plastic</t>
  </si>
  <si>
    <t xml:space="preserve"> 10. Service Industries</t>
  </si>
  <si>
    <t xml:space="preserve">     3.18 Cement</t>
  </si>
  <si>
    <t xml:space="preserve">     10.1 Tourism (Treaking, Mountaining, Resort, Rafting, Camping, etc.)</t>
  </si>
  <si>
    <t xml:space="preserve">     3.19 Stone, Soil and Lead Production</t>
  </si>
  <si>
    <t xml:space="preserve">     10.2 Hotel</t>
  </si>
  <si>
    <t xml:space="preserve">     3.20 Metals - Basic Iron and Steel Plants</t>
  </si>
  <si>
    <t xml:space="preserve">     10.3 Advertising Agency</t>
  </si>
  <si>
    <t xml:space="preserve">     3.21 Metals - Other Plants</t>
  </si>
  <si>
    <t xml:space="preserve">     10.4 Automotive Services</t>
  </si>
  <si>
    <t xml:space="preserve">     3.22 Miscellaneous Productions</t>
  </si>
  <si>
    <t xml:space="preserve">     10.5 Hospitals, Clinic, etc./Health Service </t>
  </si>
  <si>
    <t xml:space="preserve"> 4. Construction</t>
  </si>
  <si>
    <t xml:space="preserve">     10.6 Educational Services</t>
  </si>
  <si>
    <t xml:space="preserve">     4.1 Residential</t>
  </si>
  <si>
    <t xml:space="preserve">     10.7 Entertainment, Recreation, Films</t>
  </si>
  <si>
    <t xml:space="preserve">     4.2 Non Residential</t>
  </si>
  <si>
    <t xml:space="preserve">     10.8 Other Service Companies</t>
  </si>
  <si>
    <t xml:space="preserve">     4.3 Heavy Constructions (Highway, Bridges, etc.)</t>
  </si>
  <si>
    <t xml:space="preserve"> 11. Consumable Loan</t>
  </si>
  <si>
    <t xml:space="preserve"> 5. Metal Productions, Machinary, and Electrical Tools and fitting</t>
  </si>
  <si>
    <t xml:space="preserve">     11.1 Gold and Silver</t>
  </si>
  <si>
    <t xml:space="preserve">     5.1 Fabricated Metal Equipments</t>
  </si>
  <si>
    <t xml:space="preserve">     11.2 Fixed A/c Receipt</t>
  </si>
  <si>
    <t xml:space="preserve">     5.2 Machine Tools</t>
  </si>
  <si>
    <t xml:space="preserve">     11.3 Guarantee Bond</t>
  </si>
  <si>
    <t xml:space="preserve">     5.3 Machinary - Agricultural</t>
  </si>
  <si>
    <t xml:space="preserve">     11.4 Credit Card</t>
  </si>
  <si>
    <t xml:space="preserve">     5.4 Machinary - Construction, Oil, and Mines</t>
  </si>
  <si>
    <t xml:space="preserve"> 12. Local Government</t>
  </si>
  <si>
    <t xml:space="preserve">     5.5 Machinary - Office and Computing</t>
  </si>
  <si>
    <t xml:space="preserve"> 13. Others</t>
  </si>
  <si>
    <t xml:space="preserve">     5.6 Machinary - Others</t>
  </si>
  <si>
    <t>Total (1 to 13)</t>
  </si>
  <si>
    <t xml:space="preserve">     5.7 Electrical Equipments</t>
  </si>
  <si>
    <t xml:space="preserve">     5.8 Home Equipments</t>
  </si>
  <si>
    <t xml:space="preserve">     5.9 Communications Equipments</t>
  </si>
  <si>
    <t xml:space="preserve">     5.10 Electronic Parts</t>
  </si>
  <si>
    <t xml:space="preserve">     5.11 Medical Equipments</t>
  </si>
  <si>
    <t xml:space="preserve">     5.12 Generators</t>
  </si>
  <si>
    <t xml:space="preserve">     5.13 Turbines</t>
  </si>
  <si>
    <t xml:space="preserve"> 1. Gold/Silver</t>
  </si>
  <si>
    <t xml:space="preserve"> 2. Government Securities</t>
  </si>
  <si>
    <t xml:space="preserve"> 3. Non Government Securities</t>
  </si>
  <si>
    <t xml:space="preserve"> 4. Fixed A/c Receipt</t>
  </si>
  <si>
    <t xml:space="preserve">    4.1 On Own Bank</t>
  </si>
  <si>
    <t xml:space="preserve">    4.2 On Other Banks</t>
  </si>
  <si>
    <t xml:space="preserve"> 5. Asset Guarantee</t>
  </si>
  <si>
    <t xml:space="preserve">    5.1 Fixed Assets</t>
  </si>
  <si>
    <t xml:space="preserve">         5.1.1 Lands  and Buildings</t>
  </si>
  <si>
    <t xml:space="preserve">         5.1.2 Machinary and Tools</t>
  </si>
  <si>
    <t xml:space="preserve">         5.1.3 Furniture and Fixture</t>
  </si>
  <si>
    <t xml:space="preserve">         5.1.4 Vehicles</t>
  </si>
  <si>
    <t xml:space="preserve">         5.1.5 Other Fixed Assets</t>
  </si>
  <si>
    <t xml:space="preserve">    5.2 Current  Assets</t>
  </si>
  <si>
    <t xml:space="preserve">         5.2.1 Agricultural Products</t>
  </si>
  <si>
    <t xml:space="preserve">                 a.  Rice</t>
  </si>
  <si>
    <t xml:space="preserve">                 b.  Raw Jute</t>
  </si>
  <si>
    <t xml:space="preserve">                 c.  Other Agricultural Products</t>
  </si>
  <si>
    <t xml:space="preserve">         5.2.2 Other Non Agricultural Products</t>
  </si>
  <si>
    <t xml:space="preserve">                 a.  Raw Materials</t>
  </si>
  <si>
    <t xml:space="preserve">                 b.  Semi Ready Made Goods</t>
  </si>
  <si>
    <t xml:space="preserve">                 c.  Readymade Goods</t>
  </si>
  <si>
    <t xml:space="preserve">                     i.   Salt, Sugar, Ghee, and Oil</t>
  </si>
  <si>
    <t xml:space="preserve">                     ii.  Clothing</t>
  </si>
  <si>
    <t xml:space="preserve">                     iii. Other Goods</t>
  </si>
  <si>
    <t xml:space="preserve"> 6. On Bills Guarantee</t>
  </si>
  <si>
    <t xml:space="preserve">    6.1 Domestic Bills</t>
  </si>
  <si>
    <t xml:space="preserve">    6.2 Foreign Bills</t>
  </si>
  <si>
    <t xml:space="preserve">         6.2.1 Import Bill and Letter of Credit</t>
  </si>
  <si>
    <t xml:space="preserve">         6.2.2 Export Bill</t>
  </si>
  <si>
    <t xml:space="preserve">         6.2.3 Against  Export Bill</t>
  </si>
  <si>
    <t xml:space="preserve">         6.2.4 Other Foreign Bills</t>
  </si>
  <si>
    <t>7. Guarantee</t>
  </si>
  <si>
    <t xml:space="preserve">   7.1 Government Guarantee</t>
  </si>
  <si>
    <t xml:space="preserve">   7.2 Institutional Guarantee</t>
  </si>
  <si>
    <t xml:space="preserve">   7.3 Personal Guarantee</t>
  </si>
  <si>
    <t xml:space="preserve">   7.4 Group Guarantee</t>
  </si>
  <si>
    <t xml:space="preserve">   7.5 On Other Guarantee</t>
  </si>
  <si>
    <t>8. Credit Card</t>
  </si>
  <si>
    <t>9. Earthquake Victim Loan</t>
  </si>
  <si>
    <t>10. Others</t>
  </si>
  <si>
    <t xml:space="preserve">Total </t>
  </si>
  <si>
    <t>Loan of  Commercial Banks to Government Enterprises</t>
  </si>
  <si>
    <t>A.  Non-Financial</t>
  </si>
  <si>
    <t xml:space="preserve">      1. Principal</t>
  </si>
  <si>
    <t xml:space="preserve">         1.1 Industrial</t>
  </si>
  <si>
    <t xml:space="preserve">         1.2 Trading</t>
  </si>
  <si>
    <t xml:space="preserve">         1.3 Service</t>
  </si>
  <si>
    <t xml:space="preserve">         1.4 Other Corporations</t>
  </si>
  <si>
    <t xml:space="preserve">            1.4.1 Public Utilities</t>
  </si>
  <si>
    <t xml:space="preserve">            1.4.2 Others</t>
  </si>
  <si>
    <t xml:space="preserve">      2. Interest</t>
  </si>
  <si>
    <t xml:space="preserve">B. Financial </t>
  </si>
  <si>
    <t xml:space="preserve">C. Total </t>
  </si>
  <si>
    <t>Table 27</t>
  </si>
  <si>
    <t>Amount (Rs. in million)</t>
  </si>
  <si>
    <t>Growth Rate During First month</t>
  </si>
  <si>
    <t>Composition During First month</t>
  </si>
  <si>
    <t>2015/16P</t>
  </si>
  <si>
    <t xml:space="preserve">   Value Added Tax</t>
  </si>
  <si>
    <t xml:space="preserve">   Customs</t>
  </si>
  <si>
    <t xml:space="preserve">   Income Tax</t>
  </si>
  <si>
    <t xml:space="preserve">   Excise</t>
  </si>
  <si>
    <t xml:space="preserve">   Registration Fee</t>
  </si>
  <si>
    <t xml:space="preserve">   Vehicle Tax</t>
  </si>
  <si>
    <t xml:space="preserve">   Educational Service Tax</t>
  </si>
  <si>
    <t xml:space="preserve">   Health Service Tax</t>
  </si>
  <si>
    <t xml:space="preserve">  Other Tax*</t>
  </si>
  <si>
    <t xml:space="preserve">   Non-Tax Revenue</t>
  </si>
  <si>
    <t>Total  Revenue</t>
  </si>
  <si>
    <t>* Other tax includes road maintenance and improvement duty, road construction and maintenance duty, firm and agency registration fee and ownership certificate charge .</t>
  </si>
  <si>
    <t>P: Provisional</t>
  </si>
  <si>
    <t>Source: Ministry of Finance</t>
  </si>
  <si>
    <t>Government Budgetary Operation+</t>
  </si>
  <si>
    <t>Heads</t>
  </si>
  <si>
    <t>Percent Change During First Month</t>
  </si>
  <si>
    <t>Expenditure of Budget</t>
  </si>
  <si>
    <t xml:space="preserve">  Recurrent</t>
  </si>
  <si>
    <t xml:space="preserve">a.Domestic Resources </t>
  </si>
  <si>
    <t>b.Foreign Loans</t>
  </si>
  <si>
    <t>c.Foreign Grants</t>
  </si>
  <si>
    <t xml:space="preserve">  Capital</t>
  </si>
  <si>
    <t xml:space="preserve">  Financial</t>
  </si>
  <si>
    <t>Expenditure from Freeze Accounts</t>
  </si>
  <si>
    <t xml:space="preserve">   Freeze-1 Recurrent</t>
  </si>
  <si>
    <t xml:space="preserve">   Freeze-2 Capital</t>
  </si>
  <si>
    <t xml:space="preserve">   Freeze-3 Financial</t>
  </si>
  <si>
    <t>Total Expenditure</t>
  </si>
  <si>
    <t>Total Resources</t>
  </si>
  <si>
    <t>Revenue and Grants</t>
  </si>
  <si>
    <t>Revenue</t>
  </si>
  <si>
    <t>Foreign Grants</t>
  </si>
  <si>
    <t>Non-Budgetary Receipts, net</t>
  </si>
  <si>
    <t xml:space="preserve">Others </t>
  </si>
  <si>
    <t>V. A. T. Fund Account</t>
  </si>
  <si>
    <t>Customs Fund Account</t>
  </si>
  <si>
    <t>Reconstruction Fund Account</t>
  </si>
  <si>
    <t>Local Authorities' Accounts (LAA)#</t>
  </si>
  <si>
    <t>Deficits(-) Surplus(+)</t>
  </si>
  <si>
    <t>Sources of Financing</t>
  </si>
  <si>
    <t>Internal Loans</t>
  </si>
  <si>
    <t>Domestic Borrowings</t>
  </si>
  <si>
    <t>(i) Treasury Bills</t>
  </si>
  <si>
    <t>(ii) Development Bonds</t>
  </si>
  <si>
    <t>(iii) National Savings Certificates</t>
  </si>
  <si>
    <t>(iv) Citizen Saving Certificates</t>
  </si>
  <si>
    <t>(v) Foreign Employment Bond</t>
  </si>
  <si>
    <r>
      <t>Overdrafts</t>
    </r>
    <r>
      <rPr>
        <vertAlign val="superscript"/>
        <sz val="10"/>
        <rFont val="Times New Roman"/>
        <family val="1"/>
      </rPr>
      <t>++</t>
    </r>
  </si>
  <si>
    <t>Others@</t>
  </si>
  <si>
    <t>Principal Refund and Share Divestment</t>
  </si>
  <si>
    <t>Foreign Loans</t>
  </si>
  <si>
    <t>Miscellaneous Items:</t>
  </si>
  <si>
    <t>Foreign Grants received</t>
  </si>
  <si>
    <t>Foreign Loans received</t>
  </si>
  <si>
    <t xml:space="preserve"> +  Based on data reported by 8 offices of NRB,  67 branches of Rastriya Banijya Bank Limited,  44 branches out of 47 branches of Nepal Bank Limited, 9  branches of Everest Bank Limited, 4 branches each from Global IME Bank Limited and Agriculture Development Bank limited, and 1 branch each from  NMB Bank Limited and Bank of Kathmandu Limited conducting government transactions and release report from 79  DTCOs and payment centres.</t>
  </si>
  <si>
    <t xml:space="preserve"> #  Change in outstanding amount disbursed to VDC/DDC remaining unspent.</t>
  </si>
  <si>
    <t xml:space="preserve"> ++ Minus (-) indicates surplus.</t>
  </si>
  <si>
    <t>@ Interest from Government Treasury transactions and others.</t>
  </si>
  <si>
    <t xml:space="preserve"> P :  Provisional.</t>
  </si>
  <si>
    <t>Table 30</t>
  </si>
  <si>
    <t>No.</t>
  </si>
  <si>
    <t xml:space="preserve"> Name of Bonds/Ownership</t>
  </si>
  <si>
    <t>Mid-August</t>
  </si>
  <si>
    <t>Treasury Bills</t>
  </si>
  <si>
    <t xml:space="preserve">    a. Nepal Rastra Bank</t>
  </si>
  <si>
    <t xml:space="preserve">    b. Commercial Banks</t>
  </si>
  <si>
    <t xml:space="preserve">    c. Development Banks</t>
  </si>
  <si>
    <t xml:space="preserve">    d. Finance Companies</t>
  </si>
  <si>
    <t xml:space="preserve">    e. Others</t>
  </si>
  <si>
    <t>Development Bond</t>
  </si>
  <si>
    <t>National Saving Bond</t>
  </si>
  <si>
    <t>Citizen Saving Bond</t>
  </si>
  <si>
    <t xml:space="preserve">    a. Nepal Rastra Bank (Secondary Market)</t>
  </si>
  <si>
    <t>Foreign Employment Bond</t>
  </si>
  <si>
    <t>a. Nepal Rastra Bank</t>
  </si>
  <si>
    <t>b. Others</t>
  </si>
  <si>
    <t>Total Domestic Debt</t>
  </si>
  <si>
    <t>Balance at NRB (Overdraft (+)/Surplus(-)</t>
  </si>
  <si>
    <t>Table 28</t>
  </si>
  <si>
    <t>Table 29</t>
  </si>
  <si>
    <t>Table 31</t>
  </si>
  <si>
    <t>Table 32</t>
  </si>
  <si>
    <t>Table 33</t>
  </si>
  <si>
    <t>Table 34</t>
  </si>
  <si>
    <t>Table 35</t>
  </si>
  <si>
    <t>Table 36</t>
  </si>
  <si>
    <t>Table 37</t>
  </si>
  <si>
    <t>% Change</t>
  </si>
  <si>
    <t>2 Over 1</t>
  </si>
  <si>
    <t>3 Over 2</t>
  </si>
  <si>
    <t>NEPSE Index (Closing)*</t>
  </si>
  <si>
    <t>NEPSE Sensitive Index (Closing)**</t>
  </si>
  <si>
    <t>NEPSE Float Index (Closing)***</t>
  </si>
  <si>
    <t>Banking Sub-Index</t>
  </si>
  <si>
    <t>Market Capitalization (Rs. million)</t>
  </si>
  <si>
    <t>Total Paid-up Value of Listed Shares (Rs. million)</t>
  </si>
  <si>
    <t xml:space="preserve">Number of Listed  Companies  </t>
  </si>
  <si>
    <t>Number of Listed Shares ('000)</t>
  </si>
  <si>
    <t>Ratio of  Market Capitalization to GDP (in %) †</t>
  </si>
  <si>
    <t>Twelve Months Rolling Standard Deviation of NEPSE Index</t>
  </si>
  <si>
    <t>Data Source: Nepal Stock Exchange Limited.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</si>
  <si>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</si>
  <si>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*     Base: February 12, 1994</t>
  </si>
  <si>
    <t>**   Base: July 16, 2006</t>
  </si>
  <si>
    <t>*** Base: August 24, 2008</t>
  </si>
  <si>
    <t xml:space="preserve">†   Revised GDP of 2013 and 2014; preliminary estimates of GDP for 2015 by Central Bureau of Statistics. All figures are at Producer's Prices. </t>
  </si>
  <si>
    <t>GDP at Current Price ( Rs. million)</t>
  </si>
  <si>
    <t>(Mid-July to Mid-August)</t>
  </si>
  <si>
    <t>Types of  Securities</t>
  </si>
  <si>
    <t>Amount (Rs. Million)</t>
  </si>
  <si>
    <t>Approval Date</t>
  </si>
  <si>
    <t>A. Right Share</t>
  </si>
  <si>
    <t>Nagbeli Laghubitta Bikas Bank Ltd</t>
  </si>
  <si>
    <t>Machhapuchchhre Bank Ltd</t>
  </si>
  <si>
    <t>Gaumukhee Bikas Bank Ltd</t>
  </si>
  <si>
    <t>B. Ordinary Share</t>
  </si>
  <si>
    <t>C. Debenture</t>
  </si>
  <si>
    <t>Source: Securities Board of Nepal</t>
  </si>
  <si>
    <t>Listed Companies and  Market Capitalization</t>
  </si>
  <si>
    <t xml:space="preserve">No. of Listed Companies </t>
  </si>
  <si>
    <t>Market Capitalization of Listed Companies (Rs in million)</t>
  </si>
  <si>
    <t xml:space="preserve">Particulars                                                                    </t>
  </si>
  <si>
    <t>3 Over</t>
  </si>
  <si>
    <t xml:space="preserve">5 Over </t>
  </si>
  <si>
    <t>Value</t>
  </si>
  <si>
    <t>Share %</t>
  </si>
  <si>
    <t>Financial Institutions</t>
  </si>
  <si>
    <t xml:space="preserve">    Commercial Banks</t>
  </si>
  <si>
    <r>
      <t xml:space="preserve">    Development Banks</t>
    </r>
    <r>
      <rPr>
        <i/>
        <vertAlign val="superscript"/>
        <sz val="10"/>
        <rFont val="Times New Roman"/>
        <family val="1"/>
      </rPr>
      <t>#</t>
    </r>
  </si>
  <si>
    <t xml:space="preserve">    Finance Companies</t>
  </si>
  <si>
    <t xml:space="preserve">    Insurance Companies</t>
  </si>
  <si>
    <t>Manufacturing &amp; Processing</t>
  </si>
  <si>
    <t>Hotel</t>
  </si>
  <si>
    <t>Trading</t>
  </si>
  <si>
    <t>Hydropower</t>
  </si>
  <si>
    <t>Others</t>
  </si>
  <si>
    <t>Data Source: Nepal Stock Exchange Limited</t>
  </si>
  <si>
    <t xml:space="preserve">#  Including Class "D" Bank and Financial Institutions </t>
  </si>
  <si>
    <t>Group</t>
  </si>
  <si>
    <t>% change</t>
  </si>
  <si>
    <t>Closing</t>
  </si>
  <si>
    <t>High</t>
  </si>
  <si>
    <t>Low</t>
  </si>
  <si>
    <t>4 over 1</t>
  </si>
  <si>
    <t>7 over 4</t>
  </si>
  <si>
    <t>Commercial Banks</t>
  </si>
  <si>
    <r>
      <t>Development Banks</t>
    </r>
    <r>
      <rPr>
        <vertAlign val="superscript"/>
        <sz val="10"/>
        <rFont val="Times New Roman"/>
        <family val="1"/>
      </rPr>
      <t>#</t>
    </r>
  </si>
  <si>
    <t>Insurance Companies</t>
  </si>
  <si>
    <t>Finance Companies</t>
  </si>
  <si>
    <t>Hydro Power</t>
  </si>
  <si>
    <t>NEPSE Overall Index*</t>
  </si>
  <si>
    <t xml:space="preserve"> NEPSE Sensitive Index**</t>
  </si>
  <si>
    <t>NEPSE Float Index***</t>
  </si>
  <si>
    <t xml:space="preserve"># Including Class "D" Bank and Financial Institutions </t>
  </si>
  <si>
    <t xml:space="preserve"> Securities Market Turnover </t>
  </si>
  <si>
    <t>Share Units ('000)</t>
  </si>
  <si>
    <t>Value (Rs                million)</t>
  </si>
  <si>
    <t>% Share of Value</t>
  </si>
  <si>
    <t>Mutual Fund</t>
  </si>
  <si>
    <t>Preferred Stock</t>
  </si>
  <si>
    <t>Promoter Share</t>
  </si>
  <si>
    <t xml:space="preserve">    Total</t>
  </si>
  <si>
    <t>Securities Listed  in Nepal Stock Exchange Ltd.</t>
  </si>
  <si>
    <t>Rs               in million</t>
  </si>
  <si>
    <t>Rs  in              million</t>
  </si>
  <si>
    <t xml:space="preserve">1. Institution-wise listing </t>
  </si>
  <si>
    <t xml:space="preserve">      Commercial Banks</t>
  </si>
  <si>
    <r>
      <t xml:space="preserve">      Development Banks</t>
    </r>
    <r>
      <rPr>
        <vertAlign val="superscript"/>
        <sz val="8"/>
        <rFont val="Times New Roman"/>
        <family val="1"/>
      </rPr>
      <t>#</t>
    </r>
  </si>
  <si>
    <t xml:space="preserve">      Insurance Companies</t>
  </si>
  <si>
    <t xml:space="preserve">      Finance Companies</t>
  </si>
  <si>
    <t xml:space="preserve">      Manufacturing </t>
  </si>
  <si>
    <t xml:space="preserve">      Hotel</t>
  </si>
  <si>
    <t xml:space="preserve">      Trading</t>
  </si>
  <si>
    <t xml:space="preserve">      Hydropower</t>
  </si>
  <si>
    <t xml:space="preserve">      Others</t>
  </si>
  <si>
    <t xml:space="preserve">      Total</t>
  </si>
  <si>
    <t xml:space="preserve">2. Instrument-wise listing </t>
  </si>
  <si>
    <t xml:space="preserve">      Ordinary Share</t>
  </si>
  <si>
    <t xml:space="preserve">      Right Share</t>
  </si>
  <si>
    <t xml:space="preserve">      Bonus Share</t>
  </si>
  <si>
    <t xml:space="preserve">      Government Bond</t>
  </si>
  <si>
    <t xml:space="preserve">      Convertible Preference Share</t>
  </si>
  <si>
    <t xml:space="preserve">      Debenture</t>
  </si>
  <si>
    <t xml:space="preserve">  Others</t>
  </si>
  <si>
    <t xml:space="preserve">     Total</t>
  </si>
  <si>
    <t>Table 38</t>
  </si>
  <si>
    <t>Table 39</t>
  </si>
  <si>
    <t>Table 43</t>
  </si>
  <si>
    <t>Table 9</t>
  </si>
  <si>
    <t>Table 10</t>
  </si>
  <si>
    <t>Outright Sale Auction</t>
  </si>
  <si>
    <t>Interest Rate* (%)</t>
  </si>
  <si>
    <t>*Weighted average interest rate.</t>
  </si>
  <si>
    <t>Reverse Repo Auction</t>
  </si>
  <si>
    <t>Standing Liquidity Facility</t>
  </si>
  <si>
    <t>(First Eleven Months)</t>
  </si>
  <si>
    <t>Deposit Auction</t>
  </si>
  <si>
    <t>(In percent)</t>
  </si>
  <si>
    <t>TRB-91 Days</t>
  </si>
  <si>
    <t>TRB-364 Days</t>
  </si>
  <si>
    <t>Annual average</t>
  </si>
  <si>
    <t xml:space="preserve"> Inter-bank Transaction Amount &amp; Weighted Average Interest Rate</t>
  </si>
  <si>
    <t>A &amp; B</t>
  </si>
  <si>
    <t>B &amp; B</t>
  </si>
  <si>
    <t>B &amp; C</t>
  </si>
  <si>
    <t>C &amp; C</t>
  </si>
  <si>
    <t>Rate (%)</t>
  </si>
  <si>
    <t>August*</t>
  </si>
  <si>
    <t>Ocotber</t>
  </si>
  <si>
    <t>August*=data included from 1 Aug to 31 Aug</t>
  </si>
  <si>
    <t>Among Commercial Banks</t>
  </si>
  <si>
    <r>
      <t>Among Others</t>
    </r>
    <r>
      <rPr>
        <b/>
        <vertAlign val="superscript"/>
        <sz val="10"/>
        <rFont val="Times New Roman"/>
        <family val="1"/>
      </rPr>
      <t>#</t>
    </r>
  </si>
  <si>
    <t>Interest rate</t>
  </si>
  <si>
    <t># Interbank transaction among A &amp; B, A &amp; C, B &amp; B, B &amp; C and C &amp; C class banks and financial institutions.</t>
  </si>
  <si>
    <t>Table 8</t>
  </si>
  <si>
    <t>NEPAL RASTRA BANK</t>
  </si>
  <si>
    <t>Research Department</t>
  </si>
  <si>
    <t>(Percent per annum)</t>
  </si>
  <si>
    <t>Year</t>
  </si>
  <si>
    <t>Mid-months</t>
  </si>
  <si>
    <t>A. Government Securities</t>
  </si>
  <si>
    <t>Treasury Bills* (28 days)#</t>
  </si>
  <si>
    <t>Treasury Bills* (91 days)#</t>
  </si>
  <si>
    <t>Treasury Bills* (182 days)#</t>
  </si>
  <si>
    <t>Treasury Bills* (364 days)#</t>
  </si>
  <si>
    <t>National Savings Certificates</t>
  </si>
  <si>
    <t>Development Bonds</t>
  </si>
  <si>
    <t>B. Nepal Rastra Bank</t>
  </si>
  <si>
    <t>CRR</t>
  </si>
  <si>
    <t>Bank and Refinance Rates</t>
  </si>
  <si>
    <t>NRB Bonds Rate</t>
  </si>
  <si>
    <t>C. Interbank Rate #</t>
  </si>
  <si>
    <t>D. Commercial Banks</t>
  </si>
  <si>
    <t>1.  Deposit Rates</t>
  </si>
  <si>
    <t xml:space="preserve">     Savings Deposits</t>
  </si>
  <si>
    <t xml:space="preserve">     Time Deposits</t>
  </si>
  <si>
    <t>3 Months</t>
  </si>
  <si>
    <t>6 Months</t>
  </si>
  <si>
    <t>1 Year</t>
  </si>
  <si>
    <t>2 Years and Above</t>
  </si>
  <si>
    <t>2  Lending Rates</t>
  </si>
  <si>
    <t xml:space="preserve">     Industry</t>
  </si>
  <si>
    <t xml:space="preserve">     Agriculture</t>
  </si>
  <si>
    <t xml:space="preserve">     Export Bills</t>
  </si>
  <si>
    <t xml:space="preserve">     Commercial Loans</t>
  </si>
  <si>
    <t xml:space="preserve">     Overdrafts</t>
  </si>
  <si>
    <t>CPI Inflation (annual average)</t>
  </si>
  <si>
    <t>D.  Financial Institution</t>
  </si>
  <si>
    <t>Agricultural Deveopment Bank of Nepal</t>
  </si>
  <si>
    <t xml:space="preserve">     To Cooperatives</t>
  </si>
  <si>
    <t xml:space="preserve">    To Others</t>
  </si>
  <si>
    <t>Nepal Industrial Development Corporation</t>
  </si>
  <si>
    <t>E.</t>
  </si>
  <si>
    <t>Finace Companies</t>
  </si>
  <si>
    <t>2 Years</t>
  </si>
  <si>
    <t>3 Years</t>
  </si>
  <si>
    <t>4 Years</t>
  </si>
  <si>
    <t>5 Years and above</t>
  </si>
  <si>
    <t xml:space="preserve">     Hire purchase</t>
  </si>
  <si>
    <t xml:space="preserve">     Housing</t>
  </si>
  <si>
    <t># Annual average weighted rate at the end of fiscal year (mid-July).</t>
  </si>
  <si>
    <t>* Weighted average discount rate.</t>
  </si>
  <si>
    <t>Jul</t>
  </si>
  <si>
    <t>Jun</t>
  </si>
  <si>
    <t>Sep</t>
  </si>
  <si>
    <t>Oct</t>
  </si>
  <si>
    <t>Nov</t>
  </si>
  <si>
    <t>Dec</t>
  </si>
  <si>
    <t>Jan</t>
  </si>
  <si>
    <t>Feb</t>
  </si>
  <si>
    <t>Mar</t>
  </si>
  <si>
    <t>Apr</t>
  </si>
  <si>
    <t>A. Policy Rates</t>
  </si>
  <si>
    <t>Development Banks</t>
  </si>
  <si>
    <t>Bank Rate</t>
  </si>
  <si>
    <t>Refinance Rates Against Loans to:</t>
  </si>
  <si>
    <t>Special Refinance</t>
  </si>
  <si>
    <t>General Refinance</t>
  </si>
  <si>
    <t>Export Credit in Foreign Currency</t>
  </si>
  <si>
    <t>LIBOR+0.25</t>
  </si>
  <si>
    <t>Standing Liquidity Facility (SLF)  Rate ^</t>
  </si>
  <si>
    <t>Standing Liquidity Facility (SLF) Penal Rate#</t>
  </si>
  <si>
    <t>B. Government Securities</t>
  </si>
  <si>
    <t>T-bills (28 days)*</t>
  </si>
  <si>
    <t>T-bills (91 days)*</t>
  </si>
  <si>
    <t>T-bills (182 days)*</t>
  </si>
  <si>
    <t>T-bills (364 days)*</t>
  </si>
  <si>
    <t>5.0-9.0</t>
  </si>
  <si>
    <t>5.0-9.5</t>
  </si>
  <si>
    <t>3.25-9.5</t>
  </si>
  <si>
    <t>3.08-9.5</t>
  </si>
  <si>
    <t>2.65-9.5</t>
  </si>
  <si>
    <t>National/Citizen SCs</t>
  </si>
  <si>
    <t>6.0-9.5</t>
  </si>
  <si>
    <t>6.0-10.0</t>
  </si>
  <si>
    <t>6.0-10</t>
  </si>
  <si>
    <t>C. Interbank Rate of Commercial Banks</t>
  </si>
  <si>
    <t>D. Weighted Average Deposit Rate (Commercial Banks)</t>
  </si>
  <si>
    <t>E. Weighted Average Lending Rate (Commercial Banks)</t>
  </si>
  <si>
    <t>F. Base Rate (Commercial Banks)$</t>
  </si>
  <si>
    <t>^ The SLF rate is fixed as same as bank rate effective from  August 16, 2012</t>
  </si>
  <si>
    <r>
      <t>#</t>
    </r>
    <r>
      <rPr>
        <sz val="10"/>
        <rFont val="Times New Roman"/>
        <family val="1"/>
      </rPr>
      <t xml:space="preserve"> The SLF rate is determined at the penal rate added to the weighted average discount rate of  91-day Treasury Bills of the preceding week.</t>
    </r>
  </si>
  <si>
    <t>* Weighted average interest rate.</t>
  </si>
  <si>
    <t>$ Base rate has been compiled since January 2013.</t>
  </si>
  <si>
    <t>2003/04</t>
  </si>
  <si>
    <t>Purchase</t>
  </si>
  <si>
    <t>Sale</t>
  </si>
  <si>
    <t>Net 
Injection</t>
  </si>
  <si>
    <t>US$</t>
  </si>
  <si>
    <t>Nrs.</t>
  </si>
  <si>
    <t>IC Purchase</t>
  </si>
  <si>
    <t>US$ Sale</t>
  </si>
  <si>
    <t>Table 42</t>
  </si>
  <si>
    <t>Table 45</t>
  </si>
  <si>
    <t>( Amount in million)</t>
  </si>
  <si>
    <t>Purchase/Sale of Convertible Currency</t>
  </si>
  <si>
    <t xml:space="preserve"> Interest Rate(%)</t>
  </si>
  <si>
    <t>Table 40</t>
  </si>
  <si>
    <t>Table 41</t>
  </si>
  <si>
    <r>
      <t>(</t>
    </r>
    <r>
      <rPr>
        <b/>
        <i/>
        <sz val="9"/>
        <rFont val="Times New Roman"/>
        <family val="1"/>
      </rPr>
      <t>On Cash Basis)</t>
    </r>
  </si>
  <si>
    <t>Amount Change       Mid Jul- Mid Aug</t>
  </si>
  <si>
    <t>National Wholesale Price Index</t>
  </si>
  <si>
    <t>(1999/00=100)</t>
  </si>
  <si>
    <t>Mid-August 2015</t>
  </si>
  <si>
    <t xml:space="preserve">Groups and Sub-groups </t>
  </si>
  <si>
    <t xml:space="preserve">Weight % </t>
  </si>
  <si>
    <t>July/Aug</t>
  </si>
  <si>
    <t>June/July</t>
  </si>
  <si>
    <t>May/June</t>
  </si>
  <si>
    <t>Column 5</t>
  </si>
  <si>
    <t>Column 8</t>
  </si>
  <si>
    <t>Over 3</t>
  </si>
  <si>
    <t>Over 4</t>
  </si>
  <si>
    <t>Over 5</t>
  </si>
  <si>
    <t>Over 7</t>
  </si>
  <si>
    <t>1. Overall Index</t>
  </si>
  <si>
    <t>1.1 Agricultural Commodities</t>
  </si>
  <si>
    <t xml:space="preserve">        Foodgrains </t>
  </si>
  <si>
    <t xml:space="preserve">       Cash Crops </t>
  </si>
  <si>
    <t xml:space="preserve">        Pulses </t>
  </si>
  <si>
    <t xml:space="preserve">        Fruits and Vegetables</t>
  </si>
  <si>
    <t xml:space="preserve">        Spices </t>
  </si>
  <si>
    <t xml:space="preserve">        Livestock Production</t>
  </si>
  <si>
    <t>1.2 Domestic Manufactured Commodities</t>
  </si>
  <si>
    <t xml:space="preserve">        Food-Related Products</t>
  </si>
  <si>
    <t xml:space="preserve">        Beverages and Tobacco </t>
  </si>
  <si>
    <t xml:space="preserve">        Construction Materials</t>
  </si>
  <si>
    <t xml:space="preserve">        Others </t>
  </si>
  <si>
    <t>1.3 Imported Commodities</t>
  </si>
  <si>
    <t xml:space="preserve">        Petroleum Products and Coal</t>
  </si>
  <si>
    <t xml:space="preserve">        Chemical Fertilizers and Chemical Goods</t>
  </si>
  <si>
    <t xml:space="preserve">        Transport Vehicles and Machinery Goods</t>
  </si>
  <si>
    <t xml:space="preserve">        Electric and Electronic Goods</t>
  </si>
  <si>
    <t xml:space="preserve">        Drugs and Medicine</t>
  </si>
  <si>
    <t xml:space="preserve">        Textile-Related Products</t>
  </si>
  <si>
    <t xml:space="preserve">        Others</t>
  </si>
  <si>
    <t>`</t>
  </si>
  <si>
    <t>(1999/00 = 100)</t>
  </si>
  <si>
    <t>(y-o-y changes)</t>
  </si>
  <si>
    <t xml:space="preserve">     2005/06P</t>
  </si>
  <si>
    <t>INDEX</t>
  </si>
  <si>
    <t>%CHANGES</t>
  </si>
  <si>
    <t>National Salary and Wage Rate Index</t>
  </si>
  <si>
    <t>(2004/05=100)</t>
  </si>
  <si>
    <t>S.No.</t>
  </si>
  <si>
    <t>Groups/Sub-groups</t>
  </si>
  <si>
    <t>Weight</t>
  </si>
  <si>
    <t>%</t>
  </si>
  <si>
    <t>5 over 3</t>
  </si>
  <si>
    <t>5 over 4</t>
  </si>
  <si>
    <t>8 over 5</t>
  </si>
  <si>
    <t>8 over 7</t>
  </si>
  <si>
    <t>Overall Index</t>
  </si>
  <si>
    <t>Salary Index</t>
  </si>
  <si>
    <t>Officers</t>
  </si>
  <si>
    <t>Non Officers</t>
  </si>
  <si>
    <t>Civil Service</t>
  </si>
  <si>
    <t>Public Corporations</t>
  </si>
  <si>
    <t>Bank &amp; Financial Institutions</t>
  </si>
  <si>
    <t>Army  &amp; Police Forces</t>
  </si>
  <si>
    <t>Education</t>
  </si>
  <si>
    <t>Private Institutions</t>
  </si>
  <si>
    <t>Wage Rate Index</t>
  </si>
  <si>
    <t>Agricultural Labourer</t>
  </si>
  <si>
    <t>Male</t>
  </si>
  <si>
    <t>Female</t>
  </si>
  <si>
    <t>Industrial Labourer</t>
  </si>
  <si>
    <t>High Skilled</t>
  </si>
  <si>
    <t>Skilled</t>
  </si>
  <si>
    <t>Semi Skilled</t>
  </si>
  <si>
    <t>Unskilled</t>
  </si>
  <si>
    <t>Construction Labourer</t>
  </si>
  <si>
    <t>Mason</t>
  </si>
  <si>
    <t>Carpenter</t>
  </si>
  <si>
    <t>Worker</t>
  </si>
  <si>
    <t>Groups &amp; Sub-Groups</t>
  </si>
  <si>
    <t>Weight %</t>
  </si>
  <si>
    <t>Jul/Aug</t>
  </si>
  <si>
    <t>Jun/Jul</t>
  </si>
  <si>
    <t>May/Jun</t>
  </si>
  <si>
    <t>Food and Beverage</t>
  </si>
  <si>
    <t>Cereal grains and their products</t>
  </si>
  <si>
    <t>Pulses and Legumes</t>
  </si>
  <si>
    <t>Meat and Fish</t>
  </si>
  <si>
    <t>Milk products and Eggs</t>
  </si>
  <si>
    <t>Ghee and Oil</t>
  </si>
  <si>
    <t>Fruit</t>
  </si>
  <si>
    <t>Sugar and Sugar products</t>
  </si>
  <si>
    <t>Spices</t>
  </si>
  <si>
    <t>Non-alcoholic drinks</t>
  </si>
  <si>
    <t>Alcoholic drinks</t>
  </si>
  <si>
    <t>Tobacco products</t>
  </si>
  <si>
    <t>Restaurant and Hotel</t>
  </si>
  <si>
    <t>Non-food and Services</t>
  </si>
  <si>
    <t>Clothes and Footwear</t>
  </si>
  <si>
    <t>Housing and Utilities</t>
  </si>
  <si>
    <t>Furnishing and Household equipment</t>
  </si>
  <si>
    <t>Health</t>
  </si>
  <si>
    <t>Communication</t>
  </si>
  <si>
    <t>Recreation and Culture</t>
  </si>
  <si>
    <t>Miscellaneous goods and services</t>
  </si>
  <si>
    <t>Consumer Price Index : Kathmandu Valley</t>
  </si>
  <si>
    <t>Consumer Price Index : Terai</t>
  </si>
  <si>
    <t>Consumer Price Index : Hill</t>
  </si>
  <si>
    <t>Consumer Price Index : Mountain</t>
  </si>
  <si>
    <t>Table 5</t>
  </si>
  <si>
    <t>(2014/15 = 100)</t>
  </si>
  <si>
    <t>(y-o-y)</t>
  </si>
  <si>
    <t>Table 1</t>
  </si>
  <si>
    <t>(2014/15=100)</t>
  </si>
  <si>
    <t>Table 2</t>
  </si>
  <si>
    <t>Table 3</t>
  </si>
  <si>
    <t>Table 4</t>
  </si>
  <si>
    <t>Table 6</t>
  </si>
  <si>
    <t>Table 7</t>
  </si>
  <si>
    <t xml:space="preserve"> Table 44</t>
  </si>
  <si>
    <t xml:space="preserve">National Consumer Price Index </t>
  </si>
  <si>
    <t xml:space="preserve">National Wholesale Price Index </t>
  </si>
  <si>
    <t>(Mid-July/Mid-August)</t>
  </si>
  <si>
    <t>Mid- month</t>
  </si>
  <si>
    <t xml:space="preserve">Percentage Change </t>
  </si>
  <si>
    <t>(Based on the First Month's Data of 2015/16)</t>
  </si>
  <si>
    <t xml:space="preserve">Summary of Balance of Payments Presentation                 </t>
  </si>
  <si>
    <t>Table 13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</si>
</sst>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_);_(* \(#,##0.00\);_(* \-??_);_(@_)"/>
    <numFmt numFmtId="165" formatCode="0_);[Red]\(0\)"/>
    <numFmt numFmtId="166" formatCode="_(* #,##0_);_(* \(#,##0\);_(* \-??_);_(@_)"/>
    <numFmt numFmtId="167" formatCode="0.0_)"/>
    <numFmt numFmtId="168" formatCode="General_)"/>
    <numFmt numFmtId="169" formatCode="0.0"/>
    <numFmt numFmtId="170" formatCode="0_)"/>
    <numFmt numFmtId="171" formatCode="0.00_)"/>
    <numFmt numFmtId="172" formatCode="0.000_)"/>
    <numFmt numFmtId="173" formatCode="#,##0.0"/>
    <numFmt numFmtId="174" formatCode="_(* #,##0.0_);_(* \(#,##0.0\);_(* &quot;-&quot;??_);_(@_)"/>
    <numFmt numFmtId="175" formatCode="_(* #,##0_);_(* \(#,##0\);_(* &quot;-&quot;??_);_(@_)"/>
    <numFmt numFmtId="176" formatCode="_-* #,##0.0_-;\-* #,##0.0_-;_-* &quot;-&quot;??_-;_-@_-"/>
    <numFmt numFmtId="177" formatCode="_-* #,##0.00_-;\-* #,##0.00_-;_-* &quot;-&quot;??_-;_-@_-"/>
    <numFmt numFmtId="178" formatCode="_-* #,##0.0000_-;\-* #,##0.0000_-;_-* &quot;-&quot;??_-;_-@_-"/>
    <numFmt numFmtId="179" formatCode="0.0000"/>
    <numFmt numFmtId="180" formatCode="_(* #,##0.0000_);_(* \(#,##0.0000\);_(* &quot;-&quot;??_);_(@_)"/>
    <numFmt numFmtId="181" formatCode="_-* #,##0_-;\-* #,##0_-;_-* &quot;-&quot;??_-;_-@_-"/>
    <numFmt numFmtId="182" formatCode="0.0000000000000000000"/>
    <numFmt numFmtId="183" formatCode="[$-409]dddd\,\ mmmm\ dd\,\ yyyy"/>
    <numFmt numFmtId="184" formatCode="[$-409]h:mm:ss\ AM/PM"/>
  </numFmts>
  <fonts count="8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4"/>
      <name val="AngsanaUPC"/>
      <family val="1"/>
    </font>
    <font>
      <sz val="10"/>
      <color indexed="8"/>
      <name val="Times New Roman"/>
      <family val="2"/>
    </font>
    <font>
      <sz val="12"/>
      <name val="Helv"/>
      <family val="0"/>
    </font>
    <font>
      <sz val="10"/>
      <name val="Courier"/>
      <family val="3"/>
    </font>
    <font>
      <sz val="12"/>
      <name val="Univers (WN)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9"/>
      <name val="Times New Roman"/>
      <family val="1"/>
    </font>
    <font>
      <b/>
      <vertAlign val="superscript"/>
      <sz val="10"/>
      <name val="Times New Roman"/>
      <family val="1"/>
    </font>
    <font>
      <i/>
      <sz val="9"/>
      <name val="Times New Roman"/>
      <family val="1"/>
    </font>
    <font>
      <b/>
      <vertAlign val="superscript"/>
      <sz val="9"/>
      <name val="Times New Roman"/>
      <family val="1"/>
    </font>
    <font>
      <sz val="9"/>
      <name val="Times New Roman"/>
      <family val="1"/>
    </font>
    <font>
      <b/>
      <u val="single"/>
      <sz val="10"/>
      <name val="Times New Roman"/>
      <family val="1"/>
    </font>
    <font>
      <b/>
      <sz val="10"/>
      <color indexed="10"/>
      <name val="Times New Roman"/>
      <family val="1"/>
    </font>
    <font>
      <u val="single"/>
      <sz val="10"/>
      <name val="Times New Roman"/>
      <family val="1"/>
    </font>
    <font>
      <b/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i/>
      <vertAlign val="superscript"/>
      <sz val="11"/>
      <name val="Times New Roman"/>
      <family val="1"/>
    </font>
    <font>
      <i/>
      <sz val="11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20"/>
      <name val="Arial"/>
      <family val="2"/>
    </font>
    <font>
      <i/>
      <vertAlign val="superscript"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2"/>
      <name val="Arial"/>
      <family val="2"/>
    </font>
    <font>
      <b/>
      <i/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.5"/>
      <color indexed="8"/>
      <name val="Calibri"/>
      <family val="2"/>
    </font>
    <font>
      <b/>
      <sz val="10.5"/>
      <color indexed="8"/>
      <name val="Calibri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.5"/>
      <color theme="1"/>
      <name val="Calibri"/>
      <family val="2"/>
    </font>
    <font>
      <b/>
      <sz val="10.5"/>
      <color theme="1"/>
      <name val="Calibri"/>
      <family val="2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0" tint="-0.24993999302387238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/>
      <right style="thin"/>
      <top/>
      <bottom style="double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 style="thin"/>
      <right style="double"/>
      <top style="thin"/>
      <bottom style="double"/>
    </border>
    <border>
      <left/>
      <right/>
      <top style="double"/>
      <bottom/>
    </border>
    <border>
      <left style="thin"/>
      <right/>
      <top/>
      <bottom style="double"/>
    </border>
    <border>
      <left style="thin"/>
      <right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/>
    </border>
    <border>
      <left style="double"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/>
      <top style="thin"/>
      <bottom style="double"/>
    </border>
    <border>
      <left style="double"/>
      <right/>
      <top/>
      <bottom/>
    </border>
    <border>
      <left style="thin"/>
      <right style="double"/>
      <top style="thin"/>
      <bottom/>
    </border>
    <border>
      <left style="double"/>
      <right/>
      <top style="thin"/>
      <bottom/>
    </border>
    <border>
      <left/>
      <right/>
      <top style="thin"/>
      <bottom/>
    </border>
    <border>
      <left style="double"/>
      <right/>
      <top/>
      <bottom style="thin"/>
    </border>
    <border>
      <left/>
      <right/>
      <top/>
      <bottom style="thin"/>
    </border>
    <border>
      <left/>
      <right/>
      <top style="thin"/>
      <bottom style="double"/>
    </border>
    <border>
      <left style="double"/>
      <right/>
      <top style="double"/>
      <bottom/>
    </border>
    <border>
      <left/>
      <right style="thin"/>
      <top style="double"/>
      <bottom/>
    </border>
    <border>
      <left/>
      <right style="double"/>
      <top/>
      <bottom/>
    </border>
    <border>
      <left/>
      <right style="double"/>
      <top/>
      <bottom style="thin"/>
    </border>
    <border>
      <left style="double"/>
      <right/>
      <top/>
      <bottom style="double"/>
    </border>
    <border>
      <left/>
      <right style="double"/>
      <top style="thin"/>
      <bottom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double"/>
      <top/>
      <bottom style="medium"/>
    </border>
    <border>
      <left/>
      <right style="thin"/>
      <top style="thin"/>
      <bottom style="thin"/>
    </border>
    <border>
      <left style="double"/>
      <right style="thin"/>
      <top style="thin"/>
      <bottom/>
    </border>
    <border>
      <left style="double"/>
      <right style="thin"/>
      <top style="thin"/>
      <bottom style="thin"/>
    </border>
    <border>
      <left style="thin"/>
      <right style="thin"/>
      <top style="double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  <border>
      <left/>
      <right/>
      <top/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double"/>
      <top style="medium"/>
      <bottom style="medium"/>
    </border>
    <border>
      <left style="double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double"/>
    </border>
    <border>
      <left/>
      <right style="double"/>
      <top style="thin"/>
      <bottom style="double"/>
    </border>
    <border>
      <left/>
      <right/>
      <top style="double"/>
      <bottom style="thin"/>
    </border>
    <border>
      <left style="thin"/>
      <right/>
      <top style="double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thin"/>
      <right style="double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/>
      <right style="double"/>
      <top style="double"/>
      <bottom/>
    </border>
    <border>
      <left style="double"/>
      <right/>
      <top/>
      <bottom style="medium"/>
    </border>
    <border>
      <left style="double"/>
      <right/>
      <top style="double"/>
      <bottom style="thin"/>
    </border>
  </borders>
  <cellStyleXfs count="261">
    <xf numFmtId="0" fontId="0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43" fontId="64" fillId="0" borderId="0" applyFont="0" applyFill="0" applyBorder="0" applyAlignment="0" applyProtection="0"/>
    <xf numFmtId="41" fontId="6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4" fontId="0" fillId="0" borderId="0" applyFill="0" applyBorder="0" applyAlignment="0" applyProtection="0"/>
    <xf numFmtId="43" fontId="0" fillId="0" borderId="0" applyFont="0" applyFill="0" applyBorder="0" applyAlignment="0" applyProtection="0"/>
    <xf numFmtId="44" fontId="64" fillId="0" borderId="0" applyFont="0" applyFill="0" applyBorder="0" applyAlignment="0" applyProtection="0"/>
    <xf numFmtId="42" fontId="64" fillId="0" borderId="0" applyFont="0" applyFill="0" applyBorder="0" applyAlignment="0" applyProtection="0"/>
    <xf numFmtId="165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64" fillId="0" borderId="0">
      <alignment/>
      <protection/>
    </xf>
    <xf numFmtId="0" fontId="0" fillId="0" borderId="0">
      <alignment/>
      <protection/>
    </xf>
    <xf numFmtId="166" fontId="64" fillId="0" borderId="0">
      <alignment/>
      <protection/>
    </xf>
    <xf numFmtId="0" fontId="0" fillId="0" borderId="0">
      <alignment/>
      <protection/>
    </xf>
    <xf numFmtId="166" fontId="64" fillId="0" borderId="0">
      <alignment/>
      <protection/>
    </xf>
    <xf numFmtId="0" fontId="0" fillId="0" borderId="0">
      <alignment/>
      <protection/>
    </xf>
    <xf numFmtId="166" fontId="64" fillId="0" borderId="0">
      <alignment/>
      <protection/>
    </xf>
    <xf numFmtId="166" fontId="64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166" fontId="64" fillId="0" borderId="0">
      <alignment/>
      <protection/>
    </xf>
    <xf numFmtId="0" fontId="0" fillId="0" borderId="0">
      <alignment/>
      <protection/>
    </xf>
    <xf numFmtId="166" fontId="64" fillId="0" borderId="0">
      <alignment/>
      <protection/>
    </xf>
    <xf numFmtId="0" fontId="0" fillId="0" borderId="0">
      <alignment/>
      <protection/>
    </xf>
    <xf numFmtId="166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" fillId="0" borderId="0">
      <alignment/>
      <protection/>
    </xf>
    <xf numFmtId="167" fontId="10" fillId="0" borderId="0">
      <alignment/>
      <protection/>
    </xf>
    <xf numFmtId="167" fontId="10" fillId="0" borderId="0">
      <alignment/>
      <protection/>
    </xf>
    <xf numFmtId="167" fontId="10" fillId="0" borderId="0">
      <alignment/>
      <protection/>
    </xf>
    <xf numFmtId="167" fontId="10" fillId="0" borderId="0">
      <alignment/>
      <protection/>
    </xf>
    <xf numFmtId="167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7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 applyFont="0" applyFill="0" applyBorder="0" applyAlignment="0" applyProtection="0"/>
    <xf numFmtId="0" fontId="0" fillId="0" borderId="0">
      <alignment/>
      <protection/>
    </xf>
    <xf numFmtId="0" fontId="0" fillId="0" borderId="0" applyAlignment="0">
      <protection/>
    </xf>
    <xf numFmtId="0" fontId="0" fillId="0" borderId="0" applyAlignment="0">
      <protection/>
    </xf>
    <xf numFmtId="166" fontId="64" fillId="0" borderId="0">
      <alignment/>
      <protection/>
    </xf>
    <xf numFmtId="168" fontId="1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165" fontId="1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166" fontId="10" fillId="0" borderId="0">
      <alignment/>
      <protection/>
    </xf>
    <xf numFmtId="0" fontId="64" fillId="32" borderId="7" applyNumberFormat="0" applyFont="0" applyAlignment="0" applyProtection="0"/>
    <xf numFmtId="0" fontId="77" fillId="27" borderId="8" applyNumberFormat="0" applyAlignment="0" applyProtection="0"/>
    <xf numFmtId="9" fontId="6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12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1945">
    <xf numFmtId="0" fontId="0" fillId="0" borderId="0" xfId="0" applyAlignment="1">
      <alignment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6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NumberFormat="1" applyFill="1" applyAlignment="1">
      <alignment/>
    </xf>
    <xf numFmtId="0" fontId="7" fillId="0" borderId="0" xfId="232" applyFont="1" applyFill="1">
      <alignment/>
      <protection/>
    </xf>
    <xf numFmtId="169" fontId="7" fillId="0" borderId="0" xfId="232" applyNumberFormat="1" applyFont="1" applyFill="1">
      <alignment/>
      <protection/>
    </xf>
    <xf numFmtId="0" fontId="14" fillId="0" borderId="0" xfId="232" applyFont="1" applyFill="1" applyAlignment="1" applyProtection="1">
      <alignment horizontal="right"/>
      <protection/>
    </xf>
    <xf numFmtId="0" fontId="7" fillId="0" borderId="10" xfId="232" applyFont="1" applyFill="1" applyBorder="1">
      <alignment/>
      <protection/>
    </xf>
    <xf numFmtId="0" fontId="7" fillId="0" borderId="11" xfId="232" applyFont="1" applyFill="1" applyBorder="1" applyAlignment="1">
      <alignment horizontal="center"/>
      <protection/>
    </xf>
    <xf numFmtId="0" fontId="7" fillId="0" borderId="12" xfId="232" applyFont="1" applyFill="1" applyBorder="1" applyAlignment="1">
      <alignment horizontal="center"/>
      <protection/>
    </xf>
    <xf numFmtId="0" fontId="13" fillId="0" borderId="10" xfId="232" applyFont="1" applyFill="1" applyBorder="1" applyAlignment="1" applyProtection="1">
      <alignment horizontal="left"/>
      <protection/>
    </xf>
    <xf numFmtId="169" fontId="13" fillId="0" borderId="11" xfId="233" applyNumberFormat="1" applyFont="1" applyFill="1" applyBorder="1">
      <alignment/>
      <protection/>
    </xf>
    <xf numFmtId="169" fontId="13" fillId="0" borderId="12" xfId="233" applyNumberFormat="1" applyFont="1" applyFill="1" applyBorder="1">
      <alignment/>
      <protection/>
    </xf>
    <xf numFmtId="0" fontId="7" fillId="0" borderId="10" xfId="232" applyFont="1" applyFill="1" applyBorder="1" applyAlignment="1" applyProtection="1">
      <alignment horizontal="left"/>
      <protection/>
    </xf>
    <xf numFmtId="169" fontId="13" fillId="0" borderId="11" xfId="232" applyNumberFormat="1" applyFont="1" applyBorder="1">
      <alignment/>
      <protection/>
    </xf>
    <xf numFmtId="169" fontId="7" fillId="0" borderId="11" xfId="233" applyNumberFormat="1" applyFont="1" applyFill="1" applyBorder="1">
      <alignment/>
      <protection/>
    </xf>
    <xf numFmtId="169" fontId="7" fillId="0" borderId="11" xfId="232" applyNumberFormat="1" applyFont="1" applyBorder="1">
      <alignment/>
      <protection/>
    </xf>
    <xf numFmtId="169" fontId="7" fillId="0" borderId="12" xfId="233" applyNumberFormat="1" applyFont="1" applyFill="1" applyBorder="1">
      <alignment/>
      <protection/>
    </xf>
    <xf numFmtId="0" fontId="7" fillId="0" borderId="13" xfId="232" applyFont="1" applyFill="1" applyBorder="1" applyAlignment="1" applyProtection="1">
      <alignment horizontal="left"/>
      <protection/>
    </xf>
    <xf numFmtId="169" fontId="7" fillId="0" borderId="14" xfId="233" applyNumberFormat="1" applyFont="1" applyFill="1" applyBorder="1">
      <alignment/>
      <protection/>
    </xf>
    <xf numFmtId="169" fontId="7" fillId="0" borderId="14" xfId="232" applyNumberFormat="1" applyFont="1" applyBorder="1">
      <alignment/>
      <protection/>
    </xf>
    <xf numFmtId="169" fontId="7" fillId="0" borderId="15" xfId="233" applyNumberFormat="1" applyFont="1" applyFill="1" applyBorder="1">
      <alignment/>
      <protection/>
    </xf>
    <xf numFmtId="169" fontId="7" fillId="0" borderId="11" xfId="232" applyNumberFormat="1" applyFont="1" applyFill="1" applyBorder="1">
      <alignment/>
      <protection/>
    </xf>
    <xf numFmtId="0" fontId="7" fillId="0" borderId="16" xfId="232" applyFont="1" applyFill="1" applyBorder="1" applyAlignment="1" applyProtection="1">
      <alignment horizontal="left"/>
      <protection/>
    </xf>
    <xf numFmtId="169" fontId="7" fillId="0" borderId="17" xfId="233" applyNumberFormat="1" applyFont="1" applyFill="1" applyBorder="1">
      <alignment/>
      <protection/>
    </xf>
    <xf numFmtId="169" fontId="7" fillId="0" borderId="18" xfId="233" applyNumberFormat="1" applyFont="1" applyFill="1" applyBorder="1">
      <alignment/>
      <protection/>
    </xf>
    <xf numFmtId="0" fontId="7" fillId="0" borderId="0" xfId="232" applyFont="1" applyFill="1" applyAlignment="1">
      <alignment horizontal="right"/>
      <protection/>
    </xf>
    <xf numFmtId="169" fontId="7" fillId="0" borderId="0" xfId="232" applyNumberFormat="1" applyFont="1" applyFill="1" applyAlignment="1">
      <alignment horizontal="right"/>
      <protection/>
    </xf>
    <xf numFmtId="167" fontId="13" fillId="0" borderId="19" xfId="232" applyNumberFormat="1" applyFont="1" applyFill="1" applyBorder="1" applyAlignment="1" applyProtection="1" quotePrefix="1">
      <alignment horizontal="left"/>
      <protection/>
    </xf>
    <xf numFmtId="167" fontId="7" fillId="0" borderId="19" xfId="232" applyNumberFormat="1" applyFont="1" applyFill="1" applyBorder="1" applyAlignment="1" applyProtection="1" quotePrefix="1">
      <alignment horizontal="right"/>
      <protection/>
    </xf>
    <xf numFmtId="167" fontId="7" fillId="0" borderId="20" xfId="232" applyNumberFormat="1" applyFont="1" applyFill="1" applyBorder="1" applyAlignment="1" applyProtection="1" quotePrefix="1">
      <alignment horizontal="right"/>
      <protection/>
    </xf>
    <xf numFmtId="167" fontId="7" fillId="0" borderId="19" xfId="232" applyNumberFormat="1" applyFont="1" applyFill="1" applyBorder="1" applyAlignment="1" applyProtection="1" quotePrefix="1">
      <alignment horizontal="left"/>
      <protection/>
    </xf>
    <xf numFmtId="167" fontId="7" fillId="0" borderId="21" xfId="232" applyNumberFormat="1" applyFont="1" applyFill="1" applyBorder="1" applyAlignment="1" applyProtection="1">
      <alignment horizontal="left"/>
      <protection/>
    </xf>
    <xf numFmtId="167" fontId="7" fillId="0" borderId="21" xfId="232" applyNumberFormat="1" applyFont="1" applyFill="1" applyBorder="1" applyAlignment="1" applyProtection="1">
      <alignment horizontal="right"/>
      <protection/>
    </xf>
    <xf numFmtId="167" fontId="7" fillId="0" borderId="11" xfId="232" applyNumberFormat="1" applyFont="1" applyFill="1" applyBorder="1" applyAlignment="1" applyProtection="1">
      <alignment horizontal="right"/>
      <protection/>
    </xf>
    <xf numFmtId="167" fontId="7" fillId="0" borderId="22" xfId="232" applyNumberFormat="1" applyFont="1" applyFill="1" applyBorder="1" applyAlignment="1" applyProtection="1">
      <alignment horizontal="left"/>
      <protection/>
    </xf>
    <xf numFmtId="167" fontId="7" fillId="0" borderId="22" xfId="232" applyNumberFormat="1" applyFont="1" applyFill="1" applyBorder="1" applyAlignment="1" applyProtection="1">
      <alignment horizontal="right"/>
      <protection/>
    </xf>
    <xf numFmtId="167" fontId="7" fillId="0" borderId="14" xfId="232" applyNumberFormat="1" applyFont="1" applyFill="1" applyBorder="1" applyAlignment="1" applyProtection="1">
      <alignment horizontal="right"/>
      <protection/>
    </xf>
    <xf numFmtId="167" fontId="13" fillId="0" borderId="0" xfId="232" applyNumberFormat="1" applyFont="1" applyFill="1" applyBorder="1" applyAlignment="1" applyProtection="1" quotePrefix="1">
      <alignment/>
      <protection/>
    </xf>
    <xf numFmtId="167" fontId="7" fillId="0" borderId="20" xfId="232" applyNumberFormat="1" applyFont="1" applyFill="1" applyBorder="1" applyAlignment="1" applyProtection="1" quotePrefix="1">
      <alignment horizontal="left"/>
      <protection/>
    </xf>
    <xf numFmtId="167" fontId="7" fillId="0" borderId="23" xfId="232" applyNumberFormat="1" applyFont="1" applyFill="1" applyBorder="1" applyAlignment="1" applyProtection="1" quotePrefix="1">
      <alignment horizontal="right"/>
      <protection/>
    </xf>
    <xf numFmtId="167" fontId="7" fillId="0" borderId="11" xfId="232" applyNumberFormat="1" applyFont="1" applyFill="1" applyBorder="1" applyAlignment="1" applyProtection="1" quotePrefix="1">
      <alignment horizontal="right"/>
      <protection/>
    </xf>
    <xf numFmtId="167" fontId="7" fillId="0" borderId="14" xfId="232" applyNumberFormat="1" applyFont="1" applyFill="1" applyBorder="1" applyAlignment="1" applyProtection="1">
      <alignment horizontal="left"/>
      <protection/>
    </xf>
    <xf numFmtId="167" fontId="7" fillId="0" borderId="24" xfId="232" applyNumberFormat="1" applyFont="1" applyFill="1" applyBorder="1" applyAlignment="1" applyProtection="1">
      <alignment horizontal="right"/>
      <protection/>
    </xf>
    <xf numFmtId="167" fontId="10" fillId="0" borderId="0" xfId="143" applyNumberFormat="1" applyFont="1" applyFill="1" applyBorder="1" applyAlignment="1">
      <alignment/>
      <protection/>
    </xf>
    <xf numFmtId="167" fontId="7" fillId="0" borderId="11" xfId="232" applyNumberFormat="1" applyFont="1" applyFill="1" applyBorder="1" applyAlignment="1" applyProtection="1">
      <alignment horizontal="left"/>
      <protection/>
    </xf>
    <xf numFmtId="167" fontId="7" fillId="0" borderId="25" xfId="232" applyNumberFormat="1" applyFont="1" applyFill="1" applyBorder="1" applyAlignment="1" applyProtection="1">
      <alignment horizontal="right"/>
      <protection/>
    </xf>
    <xf numFmtId="167" fontId="7" fillId="0" borderId="20" xfId="232" applyNumberFormat="1" applyFont="1" applyFill="1" applyBorder="1" applyAlignment="1" applyProtection="1">
      <alignment horizontal="right"/>
      <protection/>
    </xf>
    <xf numFmtId="0" fontId="7" fillId="0" borderId="0" xfId="0" applyFont="1" applyAlignment="1">
      <alignment/>
    </xf>
    <xf numFmtId="167" fontId="15" fillId="33" borderId="26" xfId="235" applyNumberFormat="1" applyFont="1" applyFill="1" applyBorder="1" applyAlignment="1">
      <alignment horizontal="center"/>
      <protection/>
    </xf>
    <xf numFmtId="167" fontId="15" fillId="33" borderId="27" xfId="235" applyNumberFormat="1" applyFont="1" applyFill="1" applyBorder="1">
      <alignment/>
      <protection/>
    </xf>
    <xf numFmtId="167" fontId="15" fillId="33" borderId="13" xfId="235" applyNumberFormat="1" applyFont="1" applyFill="1" applyBorder="1" applyAlignment="1">
      <alignment horizontal="center"/>
      <protection/>
    </xf>
    <xf numFmtId="167" fontId="15" fillId="33" borderId="14" xfId="235" applyNumberFormat="1" applyFont="1" applyFill="1" applyBorder="1" applyAlignment="1">
      <alignment horizontal="center"/>
      <protection/>
    </xf>
    <xf numFmtId="49" fontId="15" fillId="33" borderId="14" xfId="235" applyNumberFormat="1" applyFont="1" applyFill="1" applyBorder="1" applyAlignment="1" quotePrefix="1">
      <alignment horizontal="center"/>
      <protection/>
    </xf>
    <xf numFmtId="49" fontId="15" fillId="33" borderId="14" xfId="235" applyNumberFormat="1" applyFont="1" applyFill="1" applyBorder="1" applyAlignment="1">
      <alignment horizontal="center"/>
      <protection/>
    </xf>
    <xf numFmtId="49" fontId="15" fillId="33" borderId="15" xfId="235" applyNumberFormat="1" applyFont="1" applyFill="1" applyBorder="1" applyAlignment="1">
      <alignment horizontal="center"/>
      <protection/>
    </xf>
    <xf numFmtId="167" fontId="19" fillId="0" borderId="10" xfId="186" applyFont="1" applyBorder="1" applyAlignment="1">
      <alignment horizontal="center"/>
      <protection/>
    </xf>
    <xf numFmtId="167" fontId="15" fillId="0" borderId="11" xfId="186" applyFont="1" applyBorder="1">
      <alignment/>
      <protection/>
    </xf>
    <xf numFmtId="167" fontId="15" fillId="0" borderId="11" xfId="186" applyFont="1" applyBorder="1" applyAlignment="1" quotePrefix="1">
      <alignment horizontal="right"/>
      <protection/>
    </xf>
    <xf numFmtId="167" fontId="15" fillId="0" borderId="12" xfId="186" applyFont="1" applyBorder="1" applyAlignment="1" quotePrefix="1">
      <alignment horizontal="right"/>
      <protection/>
    </xf>
    <xf numFmtId="170" fontId="19" fillId="0" borderId="10" xfId="186" applyNumberFormat="1" applyFont="1" applyBorder="1" applyAlignment="1">
      <alignment horizontal="center"/>
      <protection/>
    </xf>
    <xf numFmtId="167" fontId="19" fillId="0" borderId="11" xfId="186" applyFont="1" applyBorder="1">
      <alignment/>
      <protection/>
    </xf>
    <xf numFmtId="167" fontId="19" fillId="0" borderId="11" xfId="186" applyFont="1" applyBorder="1" applyAlignment="1">
      <alignment horizontal="right"/>
      <protection/>
    </xf>
    <xf numFmtId="167" fontId="19" fillId="0" borderId="12" xfId="186" applyFont="1" applyBorder="1" applyAlignment="1">
      <alignment horizontal="right"/>
      <protection/>
    </xf>
    <xf numFmtId="170" fontId="15" fillId="0" borderId="10" xfId="186" applyNumberFormat="1" applyFont="1" applyBorder="1" applyAlignment="1">
      <alignment horizontal="left"/>
      <protection/>
    </xf>
    <xf numFmtId="167" fontId="19" fillId="0" borderId="16" xfId="186" applyFont="1" applyBorder="1">
      <alignment/>
      <protection/>
    </xf>
    <xf numFmtId="167" fontId="15" fillId="0" borderId="28" xfId="186" applyFont="1" applyBorder="1">
      <alignment/>
      <protection/>
    </xf>
    <xf numFmtId="167" fontId="15" fillId="0" borderId="17" xfId="186" applyFont="1" applyBorder="1" applyAlignment="1">
      <alignment horizontal="right"/>
      <protection/>
    </xf>
    <xf numFmtId="167" fontId="15" fillId="0" borderId="17" xfId="186" applyFont="1" applyBorder="1" applyAlignment="1" quotePrefix="1">
      <alignment horizontal="right"/>
      <protection/>
    </xf>
    <xf numFmtId="167" fontId="15" fillId="0" borderId="18" xfId="186" applyFont="1" applyBorder="1" applyAlignment="1" quotePrefix="1">
      <alignment horizontal="right"/>
      <protection/>
    </xf>
    <xf numFmtId="167" fontId="19" fillId="0" borderId="0" xfId="235" applyNumberFormat="1" applyFont="1" applyBorder="1">
      <alignment/>
      <protection/>
    </xf>
    <xf numFmtId="167" fontId="15" fillId="0" borderId="0" xfId="235" applyNumberFormat="1" applyFont="1" applyBorder="1">
      <alignment/>
      <protection/>
    </xf>
    <xf numFmtId="167" fontId="15" fillId="0" borderId="0" xfId="235" applyNumberFormat="1" applyFont="1" applyBorder="1" applyAlignment="1">
      <alignment horizontal="right"/>
      <protection/>
    </xf>
    <xf numFmtId="167" fontId="19" fillId="0" borderId="0" xfId="235" applyNumberFormat="1" applyFont="1" applyBorder="1" applyAlignment="1">
      <alignment horizontal="right"/>
      <protection/>
    </xf>
    <xf numFmtId="167" fontId="15" fillId="0" borderId="0" xfId="235" applyNumberFormat="1" applyFont="1" applyBorder="1" applyAlignment="1" quotePrefix="1">
      <alignment horizontal="right"/>
      <protection/>
    </xf>
    <xf numFmtId="0" fontId="7" fillId="0" borderId="0" xfId="0" applyFont="1" applyBorder="1" applyAlignment="1">
      <alignment/>
    </xf>
    <xf numFmtId="167" fontId="15" fillId="33" borderId="26" xfId="236" applyNumberFormat="1" applyFont="1" applyFill="1" applyBorder="1" applyAlignment="1">
      <alignment horizontal="center"/>
      <protection/>
    </xf>
    <xf numFmtId="167" fontId="15" fillId="33" borderId="27" xfId="236" applyNumberFormat="1" applyFont="1" applyFill="1" applyBorder="1">
      <alignment/>
      <protection/>
    </xf>
    <xf numFmtId="167" fontId="15" fillId="33" borderId="13" xfId="236" applyNumberFormat="1" applyFont="1" applyFill="1" applyBorder="1" applyAlignment="1">
      <alignment horizontal="center"/>
      <protection/>
    </xf>
    <xf numFmtId="167" fontId="15" fillId="33" borderId="14" xfId="236" applyNumberFormat="1" applyFont="1" applyFill="1" applyBorder="1" applyAlignment="1">
      <alignment horizontal="center"/>
      <protection/>
    </xf>
    <xf numFmtId="49" fontId="15" fillId="33" borderId="14" xfId="237" applyNumberFormat="1" applyFont="1" applyFill="1" applyBorder="1" applyAlignment="1" quotePrefix="1">
      <alignment horizontal="center"/>
      <protection/>
    </xf>
    <xf numFmtId="49" fontId="15" fillId="33" borderId="14" xfId="237" applyNumberFormat="1" applyFont="1" applyFill="1" applyBorder="1" applyAlignment="1">
      <alignment horizontal="center"/>
      <protection/>
    </xf>
    <xf numFmtId="49" fontId="15" fillId="33" borderId="15" xfId="237" applyNumberFormat="1" applyFont="1" applyFill="1" applyBorder="1" applyAlignment="1">
      <alignment horizontal="center"/>
      <protection/>
    </xf>
    <xf numFmtId="167" fontId="15" fillId="0" borderId="21" xfId="186" applyFont="1" applyBorder="1">
      <alignment/>
      <protection/>
    </xf>
    <xf numFmtId="167" fontId="19" fillId="0" borderId="21" xfId="186" applyFont="1" applyBorder="1" applyAlignment="1">
      <alignment horizontal="right"/>
      <protection/>
    </xf>
    <xf numFmtId="167" fontId="19" fillId="0" borderId="21" xfId="186" applyFont="1" applyBorder="1" applyAlignment="1" quotePrefix="1">
      <alignment horizontal="right"/>
      <protection/>
    </xf>
    <xf numFmtId="170" fontId="15" fillId="0" borderId="10" xfId="186" applyNumberFormat="1" applyFont="1" applyBorder="1" applyAlignment="1">
      <alignment horizontal="center"/>
      <protection/>
    </xf>
    <xf numFmtId="167" fontId="15" fillId="0" borderId="11" xfId="186" applyFont="1" applyBorder="1" applyAlignment="1">
      <alignment horizontal="right"/>
      <protection/>
    </xf>
    <xf numFmtId="167" fontId="15" fillId="0" borderId="21" xfId="186" applyFont="1" applyBorder="1" applyAlignment="1">
      <alignment horizontal="right"/>
      <protection/>
    </xf>
    <xf numFmtId="167" fontId="15" fillId="0" borderId="12" xfId="186" applyFont="1" applyBorder="1" applyAlignment="1">
      <alignment horizontal="right"/>
      <protection/>
    </xf>
    <xf numFmtId="170" fontId="15" fillId="0" borderId="29" xfId="186" applyNumberFormat="1" applyFont="1" applyBorder="1" applyAlignment="1">
      <alignment horizontal="center"/>
      <protection/>
    </xf>
    <xf numFmtId="167" fontId="15" fillId="0" borderId="30" xfId="186" applyFont="1" applyBorder="1">
      <alignment/>
      <protection/>
    </xf>
    <xf numFmtId="167" fontId="15" fillId="0" borderId="30" xfId="186" applyFont="1" applyBorder="1" applyAlignment="1">
      <alignment horizontal="right"/>
      <protection/>
    </xf>
    <xf numFmtId="167" fontId="15" fillId="0" borderId="31" xfId="186" applyFont="1" applyBorder="1" applyAlignment="1">
      <alignment horizontal="right"/>
      <protection/>
    </xf>
    <xf numFmtId="167" fontId="15" fillId="0" borderId="32" xfId="186" applyFont="1" applyBorder="1" applyAlignment="1">
      <alignment horizontal="right"/>
      <protection/>
    </xf>
    <xf numFmtId="0" fontId="7" fillId="0" borderId="33" xfId="0" applyFont="1" applyBorder="1" applyAlignment="1">
      <alignment/>
    </xf>
    <xf numFmtId="167" fontId="19" fillId="0" borderId="33" xfId="236" applyNumberFormat="1" applyFont="1" applyBorder="1">
      <alignment/>
      <protection/>
    </xf>
    <xf numFmtId="0" fontId="13" fillId="0" borderId="0" xfId="0" applyFont="1" applyAlignment="1">
      <alignment horizontal="center"/>
    </xf>
    <xf numFmtId="167" fontId="13" fillId="33" borderId="26" xfId="238" applyNumberFormat="1" applyFont="1" applyFill="1" applyBorder="1">
      <alignment/>
      <protection/>
    </xf>
    <xf numFmtId="167" fontId="13" fillId="33" borderId="27" xfId="238" applyNumberFormat="1" applyFont="1" applyFill="1" applyBorder="1">
      <alignment/>
      <protection/>
    </xf>
    <xf numFmtId="167" fontId="13" fillId="33" borderId="13" xfId="238" applyNumberFormat="1" applyFont="1" applyFill="1" applyBorder="1" applyAlignment="1">
      <alignment horizontal="center"/>
      <protection/>
    </xf>
    <xf numFmtId="167" fontId="13" fillId="33" borderId="14" xfId="238" applyNumberFormat="1" applyFont="1" applyFill="1" applyBorder="1" applyAlignment="1">
      <alignment horizontal="center"/>
      <protection/>
    </xf>
    <xf numFmtId="49" fontId="15" fillId="33" borderId="14" xfId="239" applyNumberFormat="1" applyFont="1" applyFill="1" applyBorder="1" applyAlignment="1" quotePrefix="1">
      <alignment horizontal="center"/>
      <protection/>
    </xf>
    <xf numFmtId="49" fontId="15" fillId="33" borderId="14" xfId="239" applyNumberFormat="1" applyFont="1" applyFill="1" applyBorder="1" applyAlignment="1">
      <alignment horizontal="center"/>
      <protection/>
    </xf>
    <xf numFmtId="49" fontId="15" fillId="33" borderId="15" xfId="239" applyNumberFormat="1" applyFont="1" applyFill="1" applyBorder="1" applyAlignment="1">
      <alignment horizontal="center"/>
      <protection/>
    </xf>
    <xf numFmtId="167" fontId="19" fillId="0" borderId="10" xfId="213" applyFont="1" applyBorder="1">
      <alignment/>
      <protection/>
    </xf>
    <xf numFmtId="167" fontId="15" fillId="0" borderId="11" xfId="213" applyFont="1" applyBorder="1">
      <alignment/>
      <protection/>
    </xf>
    <xf numFmtId="167" fontId="15" fillId="0" borderId="11" xfId="213" applyFont="1" applyBorder="1" applyAlignment="1" quotePrefix="1">
      <alignment horizontal="right"/>
      <protection/>
    </xf>
    <xf numFmtId="167" fontId="15" fillId="0" borderId="21" xfId="213" applyFont="1" applyBorder="1" applyAlignment="1" quotePrefix="1">
      <alignment horizontal="right"/>
      <protection/>
    </xf>
    <xf numFmtId="167" fontId="15" fillId="0" borderId="12" xfId="213" applyFont="1" applyBorder="1" applyAlignment="1" quotePrefix="1">
      <alignment horizontal="right"/>
      <protection/>
    </xf>
    <xf numFmtId="170" fontId="19" fillId="0" borderId="10" xfId="213" applyNumberFormat="1" applyFont="1" applyBorder="1" applyAlignment="1">
      <alignment horizontal="center"/>
      <protection/>
    </xf>
    <xf numFmtId="167" fontId="19" fillId="0" borderId="11" xfId="213" applyFont="1" applyBorder="1">
      <alignment/>
      <protection/>
    </xf>
    <xf numFmtId="167" fontId="19" fillId="0" borderId="11" xfId="213" applyFont="1" applyBorder="1" applyAlignment="1">
      <alignment horizontal="right"/>
      <protection/>
    </xf>
    <xf numFmtId="167" fontId="19" fillId="0" borderId="21" xfId="213" applyFont="1" applyBorder="1" applyAlignment="1">
      <alignment horizontal="right"/>
      <protection/>
    </xf>
    <xf numFmtId="167" fontId="19" fillId="0" borderId="12" xfId="213" applyFont="1" applyBorder="1" applyAlignment="1">
      <alignment horizontal="right"/>
      <protection/>
    </xf>
    <xf numFmtId="167" fontId="19" fillId="0" borderId="21" xfId="213" applyFont="1" applyBorder="1" applyAlignment="1" quotePrefix="1">
      <alignment horizontal="right"/>
      <protection/>
    </xf>
    <xf numFmtId="167" fontId="19" fillId="0" borderId="12" xfId="213" applyFont="1" applyBorder="1" applyAlignment="1" quotePrefix="1">
      <alignment horizontal="right"/>
      <protection/>
    </xf>
    <xf numFmtId="167" fontId="15" fillId="0" borderId="11" xfId="213" applyFont="1" applyBorder="1" applyAlignment="1">
      <alignment horizontal="right"/>
      <protection/>
    </xf>
    <xf numFmtId="167" fontId="15" fillId="0" borderId="21" xfId="213" applyFont="1" applyBorder="1" applyAlignment="1">
      <alignment horizontal="right"/>
      <protection/>
    </xf>
    <xf numFmtId="167" fontId="19" fillId="0" borderId="16" xfId="213" applyFont="1" applyBorder="1">
      <alignment/>
      <protection/>
    </xf>
    <xf numFmtId="167" fontId="15" fillId="0" borderId="17" xfId="213" applyFont="1" applyBorder="1">
      <alignment/>
      <protection/>
    </xf>
    <xf numFmtId="167" fontId="15" fillId="0" borderId="17" xfId="213" applyFont="1" applyBorder="1" applyAlignment="1">
      <alignment horizontal="right"/>
      <protection/>
    </xf>
    <xf numFmtId="167" fontId="15" fillId="0" borderId="34" xfId="213" applyFont="1" applyBorder="1" applyAlignment="1">
      <alignment horizontal="right"/>
      <protection/>
    </xf>
    <xf numFmtId="167" fontId="15" fillId="0" borderId="18" xfId="213" applyFont="1" applyBorder="1" applyAlignment="1" quotePrefix="1">
      <alignment horizontal="right"/>
      <protection/>
    </xf>
    <xf numFmtId="167" fontId="7" fillId="0" borderId="0" xfId="0" applyNumberFormat="1" applyFont="1" applyAlignment="1">
      <alignment/>
    </xf>
    <xf numFmtId="167" fontId="6" fillId="0" borderId="0" xfId="240" applyNumberFormat="1" applyFont="1" applyAlignment="1" applyProtection="1">
      <alignment horizontal="center"/>
      <protection/>
    </xf>
    <xf numFmtId="167" fontId="14" fillId="0" borderId="0" xfId="240" applyNumberFormat="1" applyFont="1" applyAlignment="1" applyProtection="1">
      <alignment horizontal="right"/>
      <protection/>
    </xf>
    <xf numFmtId="167" fontId="13" fillId="33" borderId="26" xfId="240" applyNumberFormat="1" applyFont="1" applyFill="1" applyBorder="1" applyAlignment="1">
      <alignment horizontal="left"/>
      <protection/>
    </xf>
    <xf numFmtId="167" fontId="13" fillId="33" borderId="35" xfId="240" applyNumberFormat="1" applyFont="1" applyFill="1" applyBorder="1">
      <alignment/>
      <protection/>
    </xf>
    <xf numFmtId="167" fontId="13" fillId="0" borderId="0" xfId="240" applyNumberFormat="1" applyFont="1" applyFill="1" applyBorder="1" applyAlignment="1">
      <alignment horizontal="center"/>
      <protection/>
    </xf>
    <xf numFmtId="167" fontId="13" fillId="33" borderId="13" xfId="240" applyNumberFormat="1" applyFont="1" applyFill="1" applyBorder="1" applyAlignment="1">
      <alignment horizontal="center"/>
      <protection/>
    </xf>
    <xf numFmtId="167" fontId="13" fillId="33" borderId="22" xfId="240" applyNumberFormat="1" applyFont="1" applyFill="1" applyBorder="1" applyAlignment="1">
      <alignment horizontal="center"/>
      <protection/>
    </xf>
    <xf numFmtId="49" fontId="15" fillId="33" borderId="14" xfId="241" applyNumberFormat="1" applyFont="1" applyFill="1" applyBorder="1" applyAlignment="1" quotePrefix="1">
      <alignment horizontal="center"/>
      <protection/>
    </xf>
    <xf numFmtId="49" fontId="15" fillId="33" borderId="14" xfId="241" applyNumberFormat="1" applyFont="1" applyFill="1" applyBorder="1" applyAlignment="1">
      <alignment horizontal="center"/>
      <protection/>
    </xf>
    <xf numFmtId="49" fontId="15" fillId="33" borderId="15" xfId="241" applyNumberFormat="1" applyFont="1" applyFill="1" applyBorder="1" applyAlignment="1">
      <alignment horizontal="center"/>
      <protection/>
    </xf>
    <xf numFmtId="167" fontId="15" fillId="0" borderId="0" xfId="137" applyNumberFormat="1" applyFont="1" applyFill="1" applyBorder="1" applyAlignment="1" quotePrefix="1">
      <alignment horizontal="center"/>
      <protection/>
    </xf>
    <xf numFmtId="167" fontId="19" fillId="0" borderId="10" xfId="214" applyFont="1" applyBorder="1" applyAlignment="1">
      <alignment horizontal="left"/>
      <protection/>
    </xf>
    <xf numFmtId="167" fontId="15" fillId="0" borderId="11" xfId="214" applyFont="1" applyBorder="1">
      <alignment/>
      <protection/>
    </xf>
    <xf numFmtId="167" fontId="15" fillId="0" borderId="11" xfId="214" applyFont="1" applyBorder="1" applyAlignment="1" quotePrefix="1">
      <alignment/>
      <protection/>
    </xf>
    <xf numFmtId="167" fontId="15" fillId="0" borderId="11" xfId="214" applyFont="1" applyBorder="1" applyAlignment="1">
      <alignment/>
      <protection/>
    </xf>
    <xf numFmtId="167" fontId="15" fillId="0" borderId="12" xfId="214" applyFont="1" applyBorder="1" applyAlignment="1">
      <alignment horizontal="right"/>
      <protection/>
    </xf>
    <xf numFmtId="167" fontId="15" fillId="0" borderId="0" xfId="214" applyFont="1" applyBorder="1" applyAlignment="1" quotePrefix="1">
      <alignment horizontal="right"/>
      <protection/>
    </xf>
    <xf numFmtId="170" fontId="19" fillId="0" borderId="10" xfId="214" applyNumberFormat="1" applyFont="1" applyBorder="1" applyAlignment="1">
      <alignment horizontal="center"/>
      <protection/>
    </xf>
    <xf numFmtId="170" fontId="19" fillId="0" borderId="11" xfId="214" applyNumberFormat="1" applyFont="1" applyBorder="1" applyAlignment="1">
      <alignment horizontal="left"/>
      <protection/>
    </xf>
    <xf numFmtId="167" fontId="19" fillId="0" borderId="11" xfId="214" applyFont="1" applyBorder="1" applyAlignment="1">
      <alignment/>
      <protection/>
    </xf>
    <xf numFmtId="167" fontId="19" fillId="0" borderId="11" xfId="214" applyFont="1" applyBorder="1" applyAlignment="1">
      <alignment horizontal="right"/>
      <protection/>
    </xf>
    <xf numFmtId="167" fontId="19" fillId="0" borderId="12" xfId="214" applyFont="1" applyBorder="1" applyAlignment="1">
      <alignment horizontal="right"/>
      <protection/>
    </xf>
    <xf numFmtId="167" fontId="19" fillId="0" borderId="0" xfId="214" applyFont="1" applyBorder="1" applyAlignment="1">
      <alignment horizontal="right"/>
      <protection/>
    </xf>
    <xf numFmtId="169" fontId="7" fillId="0" borderId="0" xfId="0" applyNumberFormat="1" applyFont="1" applyAlignment="1">
      <alignment/>
    </xf>
    <xf numFmtId="170" fontId="19" fillId="0" borderId="10" xfId="214" applyNumberFormat="1" applyFont="1" applyBorder="1" applyAlignment="1">
      <alignment horizontal="left"/>
      <protection/>
    </xf>
    <xf numFmtId="170" fontId="15" fillId="0" borderId="11" xfId="214" applyNumberFormat="1" applyFont="1" applyBorder="1" applyAlignment="1">
      <alignment horizontal="left"/>
      <protection/>
    </xf>
    <xf numFmtId="170" fontId="19" fillId="0" borderId="16" xfId="214" applyNumberFormat="1" applyFont="1" applyBorder="1" applyAlignment="1">
      <alignment horizontal="left"/>
      <protection/>
    </xf>
    <xf numFmtId="170" fontId="15" fillId="0" borderId="17" xfId="214" applyNumberFormat="1" applyFont="1" applyBorder="1" applyAlignment="1">
      <alignment horizontal="left"/>
      <protection/>
    </xf>
    <xf numFmtId="167" fontId="15" fillId="0" borderId="17" xfId="214" applyFont="1" applyBorder="1" applyAlignment="1">
      <alignment/>
      <protection/>
    </xf>
    <xf numFmtId="167" fontId="15" fillId="0" borderId="18" xfId="214" applyFont="1" applyBorder="1" applyAlignment="1">
      <alignment horizontal="right"/>
      <protection/>
    </xf>
    <xf numFmtId="167" fontId="13" fillId="33" borderId="26" xfId="242" applyNumberFormat="1" applyFont="1" applyFill="1" applyBorder="1" applyAlignment="1">
      <alignment horizontal="left"/>
      <protection/>
    </xf>
    <xf numFmtId="167" fontId="13" fillId="33" borderId="35" xfId="242" applyNumberFormat="1" applyFont="1" applyFill="1" applyBorder="1">
      <alignment/>
      <protection/>
    </xf>
    <xf numFmtId="167" fontId="13" fillId="33" borderId="13" xfId="242" applyNumberFormat="1" applyFont="1" applyFill="1" applyBorder="1" applyAlignment="1">
      <alignment horizontal="center"/>
      <protection/>
    </xf>
    <xf numFmtId="167" fontId="13" fillId="33" borderId="22" xfId="242" applyNumberFormat="1" applyFont="1" applyFill="1" applyBorder="1" applyAlignment="1">
      <alignment horizontal="center"/>
      <protection/>
    </xf>
    <xf numFmtId="49" fontId="15" fillId="33" borderId="14" xfId="243" applyNumberFormat="1" applyFont="1" applyFill="1" applyBorder="1" applyAlignment="1" quotePrefix="1">
      <alignment horizontal="center"/>
      <protection/>
    </xf>
    <xf numFmtId="49" fontId="15" fillId="33" borderId="14" xfId="243" applyNumberFormat="1" applyFont="1" applyFill="1" applyBorder="1" applyAlignment="1">
      <alignment horizontal="center"/>
      <protection/>
    </xf>
    <xf numFmtId="49" fontId="15" fillId="33" borderId="15" xfId="243" applyNumberFormat="1" applyFont="1" applyFill="1" applyBorder="1" applyAlignment="1">
      <alignment horizontal="center"/>
      <protection/>
    </xf>
    <xf numFmtId="167" fontId="15" fillId="0" borderId="21" xfId="214" applyFont="1" applyBorder="1" applyAlignment="1" quotePrefix="1">
      <alignment/>
      <protection/>
    </xf>
    <xf numFmtId="167" fontId="15" fillId="0" borderId="12" xfId="214" applyFont="1" applyBorder="1" applyAlignment="1" quotePrefix="1">
      <alignment horizontal="right"/>
      <protection/>
    </xf>
    <xf numFmtId="167" fontId="19" fillId="0" borderId="21" xfId="214" applyFont="1" applyBorder="1" applyAlignment="1">
      <alignment/>
      <protection/>
    </xf>
    <xf numFmtId="167" fontId="19" fillId="0" borderId="21" xfId="214" applyFont="1" applyBorder="1" applyAlignment="1" quotePrefix="1">
      <alignment horizontal="right"/>
      <protection/>
    </xf>
    <xf numFmtId="167" fontId="19" fillId="0" borderId="21" xfId="214" applyFont="1" applyBorder="1" applyAlignment="1">
      <alignment horizontal="right"/>
      <protection/>
    </xf>
    <xf numFmtId="167" fontId="19" fillId="0" borderId="12" xfId="214" applyFont="1" applyBorder="1" applyAlignment="1" quotePrefix="1">
      <alignment horizontal="right"/>
      <protection/>
    </xf>
    <xf numFmtId="167" fontId="15" fillId="0" borderId="21" xfId="214" applyFont="1" applyBorder="1" applyAlignment="1">
      <alignment/>
      <protection/>
    </xf>
    <xf numFmtId="170" fontId="19" fillId="0" borderId="29" xfId="214" applyNumberFormat="1" applyFont="1" applyBorder="1" applyAlignment="1">
      <alignment horizontal="center"/>
      <protection/>
    </xf>
    <xf numFmtId="170" fontId="15" fillId="0" borderId="30" xfId="214" applyNumberFormat="1" applyFont="1" applyBorder="1" applyAlignment="1">
      <alignment horizontal="left"/>
      <protection/>
    </xf>
    <xf numFmtId="167" fontId="15" fillId="0" borderId="30" xfId="214" applyFont="1" applyBorder="1" applyAlignment="1">
      <alignment/>
      <protection/>
    </xf>
    <xf numFmtId="167" fontId="15" fillId="0" borderId="31" xfId="214" applyFont="1" applyBorder="1" applyAlignment="1">
      <alignment/>
      <protection/>
    </xf>
    <xf numFmtId="167" fontId="15" fillId="0" borderId="32" xfId="214" applyFont="1" applyBorder="1" applyAlignment="1">
      <alignment horizontal="right"/>
      <protection/>
    </xf>
    <xf numFmtId="167" fontId="19" fillId="0" borderId="33" xfId="214" applyFont="1" applyBorder="1" applyAlignment="1">
      <alignment/>
      <protection/>
    </xf>
    <xf numFmtId="167" fontId="19" fillId="0" borderId="33" xfId="214" applyFont="1" applyBorder="1" applyAlignment="1">
      <alignment horizontal="right"/>
      <protection/>
    </xf>
    <xf numFmtId="170" fontId="19" fillId="0" borderId="0" xfId="214" applyNumberFormat="1" applyFont="1" applyBorder="1" applyAlignment="1">
      <alignment horizontal="center"/>
      <protection/>
    </xf>
    <xf numFmtId="170" fontId="19" fillId="0" borderId="0" xfId="214" applyNumberFormat="1" applyFont="1" applyBorder="1" applyAlignment="1">
      <alignment horizontal="left"/>
      <protection/>
    </xf>
    <xf numFmtId="167" fontId="19" fillId="0" borderId="0" xfId="214" applyFont="1" applyBorder="1" applyAlignment="1">
      <alignment/>
      <protection/>
    </xf>
    <xf numFmtId="170" fontId="15" fillId="0" borderId="0" xfId="214" applyNumberFormat="1" applyFont="1" applyBorder="1" applyAlignment="1">
      <alignment horizontal="left"/>
      <protection/>
    </xf>
    <xf numFmtId="167" fontId="15" fillId="0" borderId="0" xfId="214" applyFont="1" applyBorder="1" applyAlignment="1">
      <alignment/>
      <protection/>
    </xf>
    <xf numFmtId="167" fontId="13" fillId="33" borderId="26" xfId="244" applyNumberFormat="1" applyFont="1" applyFill="1" applyBorder="1" applyAlignment="1">
      <alignment horizontal="left"/>
      <protection/>
    </xf>
    <xf numFmtId="167" fontId="13" fillId="33" borderId="27" xfId="244" applyNumberFormat="1" applyFont="1" applyFill="1" applyBorder="1">
      <alignment/>
      <protection/>
    </xf>
    <xf numFmtId="167" fontId="13" fillId="33" borderId="13" xfId="244" applyNumberFormat="1" applyFont="1" applyFill="1" applyBorder="1" applyAlignment="1">
      <alignment horizontal="center"/>
      <protection/>
    </xf>
    <xf numFmtId="167" fontId="13" fillId="33" borderId="14" xfId="244" applyNumberFormat="1" applyFont="1" applyFill="1" applyBorder="1" applyAlignment="1">
      <alignment horizontal="center"/>
      <protection/>
    </xf>
    <xf numFmtId="49" fontId="15" fillId="33" borderId="14" xfId="245" applyNumberFormat="1" applyFont="1" applyFill="1" applyBorder="1" applyAlignment="1" quotePrefix="1">
      <alignment horizontal="center"/>
      <protection/>
    </xf>
    <xf numFmtId="49" fontId="15" fillId="33" borderId="14" xfId="245" applyNumberFormat="1" applyFont="1" applyFill="1" applyBorder="1" applyAlignment="1">
      <alignment horizontal="center"/>
      <protection/>
    </xf>
    <xf numFmtId="49" fontId="15" fillId="33" borderId="15" xfId="245" applyNumberFormat="1" applyFont="1" applyFill="1" applyBorder="1" applyAlignment="1">
      <alignment horizontal="center"/>
      <protection/>
    </xf>
    <xf numFmtId="167" fontId="19" fillId="0" borderId="10" xfId="215" applyFont="1" applyBorder="1" applyAlignment="1">
      <alignment horizontal="left"/>
      <protection/>
    </xf>
    <xf numFmtId="167" fontId="15" fillId="0" borderId="11" xfId="215" applyFont="1" applyBorder="1">
      <alignment/>
      <protection/>
    </xf>
    <xf numFmtId="167" fontId="15" fillId="0" borderId="11" xfId="215" applyFont="1" applyBorder="1" applyAlignment="1" quotePrefix="1">
      <alignment horizontal="right"/>
      <protection/>
    </xf>
    <xf numFmtId="167" fontId="15" fillId="0" borderId="21" xfId="215" applyFont="1" applyBorder="1" applyAlignment="1" quotePrefix="1">
      <alignment horizontal="right"/>
      <protection/>
    </xf>
    <xf numFmtId="167" fontId="15" fillId="0" borderId="12" xfId="215" applyFont="1" applyBorder="1" applyAlignment="1" quotePrefix="1">
      <alignment horizontal="right"/>
      <protection/>
    </xf>
    <xf numFmtId="170" fontId="19" fillId="0" borderId="10" xfId="215" applyNumberFormat="1" applyFont="1" applyBorder="1" applyAlignment="1">
      <alignment horizontal="center"/>
      <protection/>
    </xf>
    <xf numFmtId="170" fontId="19" fillId="0" borderId="11" xfId="215" applyNumberFormat="1" applyFont="1" applyBorder="1" applyAlignment="1">
      <alignment horizontal="left"/>
      <protection/>
    </xf>
    <xf numFmtId="167" fontId="19" fillId="0" borderId="11" xfId="215" applyFont="1" applyBorder="1" applyAlignment="1">
      <alignment horizontal="right"/>
      <protection/>
    </xf>
    <xf numFmtId="167" fontId="19" fillId="0" borderId="21" xfId="215" applyFont="1" applyBorder="1" applyAlignment="1">
      <alignment horizontal="right"/>
      <protection/>
    </xf>
    <xf numFmtId="167" fontId="19" fillId="0" borderId="12" xfId="215" applyFont="1" applyBorder="1" applyAlignment="1">
      <alignment horizontal="right"/>
      <protection/>
    </xf>
    <xf numFmtId="167" fontId="19" fillId="0" borderId="12" xfId="215" applyFont="1" applyBorder="1" applyAlignment="1" quotePrefix="1">
      <alignment horizontal="right"/>
      <protection/>
    </xf>
    <xf numFmtId="170" fontId="19" fillId="0" borderId="10" xfId="215" applyNumberFormat="1" applyFont="1" applyBorder="1" applyAlignment="1">
      <alignment horizontal="left"/>
      <protection/>
    </xf>
    <xf numFmtId="170" fontId="15" fillId="0" borderId="11" xfId="215" applyNumberFormat="1" applyFont="1" applyBorder="1" applyAlignment="1">
      <alignment horizontal="left"/>
      <protection/>
    </xf>
    <xf numFmtId="167" fontId="15" fillId="0" borderId="11" xfId="215" applyFont="1" applyBorder="1" applyAlignment="1">
      <alignment horizontal="right"/>
      <protection/>
    </xf>
    <xf numFmtId="167" fontId="15" fillId="0" borderId="21" xfId="215" applyFont="1" applyBorder="1" applyAlignment="1">
      <alignment horizontal="right"/>
      <protection/>
    </xf>
    <xf numFmtId="170" fontId="19" fillId="0" borderId="16" xfId="215" applyNumberFormat="1" applyFont="1" applyBorder="1" applyAlignment="1">
      <alignment horizontal="left"/>
      <protection/>
    </xf>
    <xf numFmtId="170" fontId="15" fillId="0" borderId="17" xfId="215" applyNumberFormat="1" applyFont="1" applyBorder="1" applyAlignment="1">
      <alignment horizontal="left"/>
      <protection/>
    </xf>
    <xf numFmtId="167" fontId="15" fillId="0" borderId="17" xfId="215" applyFont="1" applyBorder="1" applyAlignment="1">
      <alignment horizontal="right"/>
      <protection/>
    </xf>
    <xf numFmtId="167" fontId="15" fillId="0" borderId="34" xfId="215" applyFont="1" applyBorder="1" applyAlignment="1">
      <alignment horizontal="right"/>
      <protection/>
    </xf>
    <xf numFmtId="167" fontId="15" fillId="0" borderId="18" xfId="215" applyFont="1" applyBorder="1" applyAlignment="1" quotePrefix="1">
      <alignment horizontal="right"/>
      <protection/>
    </xf>
    <xf numFmtId="0" fontId="7" fillId="0" borderId="0" xfId="218" applyFont="1">
      <alignment/>
      <protection/>
    </xf>
    <xf numFmtId="167" fontId="13" fillId="33" borderId="36" xfId="152" applyNumberFormat="1" applyFont="1" applyFill="1" applyBorder="1" applyAlignment="1">
      <alignment horizontal="center"/>
      <protection/>
    </xf>
    <xf numFmtId="167" fontId="13" fillId="33" borderId="27" xfId="152" applyNumberFormat="1" applyFont="1" applyFill="1" applyBorder="1" applyAlignment="1">
      <alignment horizontal="center"/>
      <protection/>
    </xf>
    <xf numFmtId="167" fontId="13" fillId="33" borderId="27" xfId="152" applyNumberFormat="1" applyFont="1" applyFill="1" applyBorder="1" applyAlignment="1" quotePrefix="1">
      <alignment horizontal="center"/>
      <protection/>
    </xf>
    <xf numFmtId="167" fontId="13" fillId="33" borderId="35" xfId="152" applyNumberFormat="1" applyFont="1" applyFill="1" applyBorder="1" applyAlignment="1" quotePrefix="1">
      <alignment horizontal="center"/>
      <protection/>
    </xf>
    <xf numFmtId="0" fontId="13" fillId="33" borderId="37" xfId="218" applyFont="1" applyFill="1" applyBorder="1" applyAlignment="1" quotePrefix="1">
      <alignment horizontal="center"/>
      <protection/>
    </xf>
    <xf numFmtId="167" fontId="7" fillId="0" borderId="38" xfId="152" applyNumberFormat="1" applyFont="1" applyBorder="1" applyAlignment="1">
      <alignment horizontal="left"/>
      <protection/>
    </xf>
    <xf numFmtId="2" fontId="7" fillId="0" borderId="39" xfId="216" applyNumberFormat="1" applyFont="1" applyBorder="1">
      <alignment/>
      <protection/>
    </xf>
    <xf numFmtId="2" fontId="7" fillId="0" borderId="40" xfId="216" applyNumberFormat="1" applyFont="1" applyBorder="1">
      <alignment/>
      <protection/>
    </xf>
    <xf numFmtId="2" fontId="7" fillId="0" borderId="41" xfId="216" applyNumberFormat="1" applyFont="1" applyBorder="1">
      <alignment/>
      <protection/>
    </xf>
    <xf numFmtId="2" fontId="7" fillId="0" borderId="40" xfId="216" applyNumberFormat="1" applyFont="1" applyBorder="1" applyAlignment="1" quotePrefix="1">
      <alignment horizontal="right"/>
      <protection/>
    </xf>
    <xf numFmtId="2" fontId="7" fillId="0" borderId="41" xfId="216" applyNumberFormat="1" applyFont="1" applyBorder="1" applyAlignment="1" quotePrefix="1">
      <alignment horizontal="right"/>
      <protection/>
    </xf>
    <xf numFmtId="2" fontId="7" fillId="0" borderId="39" xfId="216" applyNumberFormat="1" applyFont="1" applyFill="1" applyBorder="1">
      <alignment/>
      <protection/>
    </xf>
    <xf numFmtId="167" fontId="13" fillId="0" borderId="42" xfId="152" applyNumberFormat="1" applyFont="1" applyBorder="1" applyAlignment="1">
      <alignment horizontal="center"/>
      <protection/>
    </xf>
    <xf numFmtId="2" fontId="13" fillId="0" borderId="30" xfId="216" applyNumberFormat="1" applyFont="1" applyBorder="1">
      <alignment/>
      <protection/>
    </xf>
    <xf numFmtId="2" fontId="13" fillId="0" borderId="31" xfId="216" applyNumberFormat="1" applyFont="1" applyBorder="1">
      <alignment/>
      <protection/>
    </xf>
    <xf numFmtId="2" fontId="13" fillId="0" borderId="18" xfId="216" applyNumberFormat="1" applyFont="1" applyBorder="1">
      <alignment/>
      <protection/>
    </xf>
    <xf numFmtId="167" fontId="7" fillId="0" borderId="0" xfId="152" applyNumberFormat="1" applyFont="1">
      <alignment/>
      <protection/>
    </xf>
    <xf numFmtId="169" fontId="7" fillId="0" borderId="0" xfId="152" applyNumberFormat="1" applyFont="1">
      <alignment/>
      <protection/>
    </xf>
    <xf numFmtId="167" fontId="10" fillId="0" borderId="0" xfId="152" applyNumberFormat="1" applyFont="1">
      <alignment/>
      <protection/>
    </xf>
    <xf numFmtId="167" fontId="7" fillId="0" borderId="0" xfId="152" applyNumberFormat="1" applyFont="1" applyFill="1">
      <alignment/>
      <protection/>
    </xf>
    <xf numFmtId="171" fontId="10" fillId="0" borderId="0" xfId="152" applyNumberFormat="1" applyFont="1">
      <alignment/>
      <protection/>
    </xf>
    <xf numFmtId="0" fontId="13" fillId="0" borderId="0" xfId="221" applyFont="1" applyFill="1" applyAlignment="1">
      <alignment horizontal="center"/>
      <protection/>
    </xf>
    <xf numFmtId="0" fontId="7" fillId="0" borderId="0" xfId="221" applyFont="1" applyFill="1">
      <alignment/>
      <protection/>
    </xf>
    <xf numFmtId="0" fontId="6" fillId="0" borderId="0" xfId="221" applyFont="1" applyFill="1" applyAlignment="1">
      <alignment horizontal="center"/>
      <protection/>
    </xf>
    <xf numFmtId="0" fontId="14" fillId="0" borderId="0" xfId="221" applyFont="1" applyFill="1" applyBorder="1" applyAlignment="1">
      <alignment horizontal="right"/>
      <protection/>
    </xf>
    <xf numFmtId="0" fontId="7" fillId="0" borderId="0" xfId="221" applyFont="1" applyFill="1" applyBorder="1">
      <alignment/>
      <protection/>
    </xf>
    <xf numFmtId="0" fontId="13" fillId="0" borderId="0" xfId="221" applyFont="1" applyFill="1" applyBorder="1" applyAlignment="1">
      <alignment horizontal="center"/>
      <protection/>
    </xf>
    <xf numFmtId="0" fontId="13" fillId="34" borderId="39" xfId="154" applyFont="1" applyFill="1" applyBorder="1" applyAlignment="1">
      <alignment horizontal="center"/>
      <protection/>
    </xf>
    <xf numFmtId="0" fontId="13" fillId="34" borderId="41" xfId="154" applyFont="1" applyFill="1" applyBorder="1">
      <alignment/>
      <protection/>
    </xf>
    <xf numFmtId="0" fontId="13" fillId="0" borderId="0" xfId="154" applyFont="1" applyFill="1" applyBorder="1">
      <alignment/>
      <protection/>
    </xf>
    <xf numFmtId="0" fontId="7" fillId="0" borderId="43" xfId="221" applyFont="1" applyFill="1" applyBorder="1">
      <alignment/>
      <protection/>
    </xf>
    <xf numFmtId="169" fontId="7" fillId="0" borderId="11" xfId="154" applyNumberFormat="1" applyFont="1" applyBorder="1">
      <alignment/>
      <protection/>
    </xf>
    <xf numFmtId="169" fontId="7" fillId="0" borderId="11" xfId="154" applyNumberFormat="1" applyFont="1" applyBorder="1" applyAlignment="1">
      <alignment horizontal="right"/>
      <protection/>
    </xf>
    <xf numFmtId="169" fontId="7" fillId="0" borderId="44" xfId="154" applyNumberFormat="1" applyFont="1" applyBorder="1" applyAlignment="1" quotePrefix="1">
      <alignment horizontal="right"/>
      <protection/>
    </xf>
    <xf numFmtId="169" fontId="7" fillId="0" borderId="0" xfId="154" applyNumberFormat="1" applyFont="1" applyBorder="1" applyAlignment="1" quotePrefix="1">
      <alignment horizontal="right"/>
      <protection/>
    </xf>
    <xf numFmtId="169" fontId="7" fillId="0" borderId="12" xfId="154" applyNumberFormat="1" applyFont="1" applyBorder="1" applyAlignment="1">
      <alignment horizontal="right"/>
      <protection/>
    </xf>
    <xf numFmtId="169" fontId="7" fillId="0" borderId="0" xfId="154" applyNumberFormat="1" applyFont="1" applyBorder="1" applyAlignment="1">
      <alignment horizontal="right"/>
      <protection/>
    </xf>
    <xf numFmtId="0" fontId="7" fillId="0" borderId="25" xfId="221" applyFont="1" applyFill="1" applyBorder="1">
      <alignment/>
      <protection/>
    </xf>
    <xf numFmtId="0" fontId="7" fillId="0" borderId="0" xfId="154" applyFont="1" applyBorder="1" applyAlignment="1">
      <alignment horizontal="right"/>
      <protection/>
    </xf>
    <xf numFmtId="0" fontId="7" fillId="0" borderId="45" xfId="221" applyFont="1" applyFill="1" applyBorder="1">
      <alignment/>
      <protection/>
    </xf>
    <xf numFmtId="0" fontId="7" fillId="0" borderId="46" xfId="221" applyFont="1" applyFill="1" applyBorder="1">
      <alignment/>
      <protection/>
    </xf>
    <xf numFmtId="169" fontId="7" fillId="0" borderId="20" xfId="154" applyNumberFormat="1" applyFont="1" applyBorder="1">
      <alignment/>
      <protection/>
    </xf>
    <xf numFmtId="169" fontId="7" fillId="0" borderId="20" xfId="154" applyNumberFormat="1" applyFont="1" applyBorder="1" applyAlignment="1">
      <alignment horizontal="right"/>
      <protection/>
    </xf>
    <xf numFmtId="169" fontId="7" fillId="0" borderId="44" xfId="154" applyNumberFormat="1" applyFont="1" applyBorder="1" applyAlignment="1">
      <alignment horizontal="right"/>
      <protection/>
    </xf>
    <xf numFmtId="0" fontId="7" fillId="0" borderId="47" xfId="221" applyFont="1" applyFill="1" applyBorder="1">
      <alignment/>
      <protection/>
    </xf>
    <xf numFmtId="0" fontId="7" fillId="0" borderId="48" xfId="221" applyFont="1" applyFill="1" applyBorder="1">
      <alignment/>
      <protection/>
    </xf>
    <xf numFmtId="169" fontId="7" fillId="0" borderId="14" xfId="154" applyNumberFormat="1" applyFont="1" applyBorder="1">
      <alignment/>
      <protection/>
    </xf>
    <xf numFmtId="169" fontId="7" fillId="0" borderId="14" xfId="154" applyNumberFormat="1" applyFont="1" applyBorder="1" applyAlignment="1">
      <alignment horizontal="right"/>
      <protection/>
    </xf>
    <xf numFmtId="169" fontId="7" fillId="0" borderId="15" xfId="154" applyNumberFormat="1" applyFont="1" applyBorder="1" applyAlignment="1" quotePrefix="1">
      <alignment horizontal="right"/>
      <protection/>
    </xf>
    <xf numFmtId="169" fontId="7" fillId="0" borderId="15" xfId="154" applyNumberFormat="1" applyFont="1" applyBorder="1" applyAlignment="1">
      <alignment horizontal="right"/>
      <protection/>
    </xf>
    <xf numFmtId="0" fontId="7" fillId="0" borderId="42" xfId="221" applyFont="1" applyFill="1" applyBorder="1">
      <alignment/>
      <protection/>
    </xf>
    <xf numFmtId="0" fontId="7" fillId="0" borderId="49" xfId="221" applyFont="1" applyFill="1" applyBorder="1">
      <alignment/>
      <protection/>
    </xf>
    <xf numFmtId="169" fontId="7" fillId="0" borderId="30" xfId="154" applyNumberFormat="1" applyFont="1" applyFill="1" applyBorder="1">
      <alignment/>
      <protection/>
    </xf>
    <xf numFmtId="169" fontId="7" fillId="0" borderId="30" xfId="154" applyNumberFormat="1" applyFont="1" applyFill="1" applyBorder="1" applyAlignment="1">
      <alignment horizontal="right"/>
      <protection/>
    </xf>
    <xf numFmtId="169" fontId="7" fillId="0" borderId="32" xfId="154" applyNumberFormat="1" applyFont="1" applyFill="1" applyBorder="1" applyAlignment="1">
      <alignment horizontal="right"/>
      <protection/>
    </xf>
    <xf numFmtId="169" fontId="7" fillId="0" borderId="0" xfId="154" applyNumberFormat="1" applyFont="1" applyFill="1" applyBorder="1" applyAlignment="1">
      <alignment horizontal="right"/>
      <protection/>
    </xf>
    <xf numFmtId="0" fontId="7" fillId="0" borderId="0" xfId="179" applyFont="1" applyFill="1">
      <alignment/>
      <protection/>
    </xf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 quotePrefix="1">
      <alignment horizontal="centerContinuous"/>
    </xf>
    <xf numFmtId="0" fontId="13" fillId="0" borderId="0" xfId="0" applyFont="1" applyFill="1" applyAlignment="1" quotePrefix="1">
      <alignment horizontal="centerContinuous"/>
    </xf>
    <xf numFmtId="0" fontId="20" fillId="33" borderId="50" xfId="0" applyFont="1" applyFill="1" applyBorder="1" applyAlignment="1">
      <alignment/>
    </xf>
    <xf numFmtId="0" fontId="7" fillId="33" borderId="51" xfId="0" applyFont="1" applyFill="1" applyBorder="1" applyAlignment="1">
      <alignment/>
    </xf>
    <xf numFmtId="0" fontId="7" fillId="33" borderId="27" xfId="0" applyFont="1" applyFill="1" applyBorder="1" applyAlignment="1">
      <alignment/>
    </xf>
    <xf numFmtId="0" fontId="13" fillId="33" borderId="27" xfId="0" applyFont="1" applyFill="1" applyBorder="1" applyAlignment="1" quotePrefix="1">
      <alignment horizontal="centerContinuous"/>
    </xf>
    <xf numFmtId="0" fontId="13" fillId="33" borderId="37" xfId="0" applyFont="1" applyFill="1" applyBorder="1" applyAlignment="1" quotePrefix="1">
      <alignment horizontal="centerContinuous"/>
    </xf>
    <xf numFmtId="0" fontId="7" fillId="33" borderId="43" xfId="0" applyFont="1" applyFill="1" applyBorder="1" applyAlignment="1">
      <alignment/>
    </xf>
    <xf numFmtId="0" fontId="7" fillId="33" borderId="25" xfId="0" applyFont="1" applyFill="1" applyBorder="1" applyAlignment="1">
      <alignment/>
    </xf>
    <xf numFmtId="0" fontId="13" fillId="33" borderId="11" xfId="0" applyFont="1" applyFill="1" applyBorder="1" applyAlignment="1">
      <alignment horizontal="center"/>
    </xf>
    <xf numFmtId="167" fontId="13" fillId="33" borderId="14" xfId="0" applyNumberFormat="1" applyFont="1" applyFill="1" applyBorder="1" applyAlignment="1" quotePrefix="1">
      <alignment horizontal="centerContinuous"/>
    </xf>
    <xf numFmtId="167" fontId="13" fillId="33" borderId="15" xfId="0" applyNumberFormat="1" applyFont="1" applyFill="1" applyBorder="1" applyAlignment="1" quotePrefix="1">
      <alignment horizontal="centerContinuous"/>
    </xf>
    <xf numFmtId="0" fontId="7" fillId="33" borderId="47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170" fontId="13" fillId="33" borderId="14" xfId="0" applyNumberFormat="1" applyFont="1" applyFill="1" applyBorder="1" applyAlignment="1" quotePrefix="1">
      <alignment horizontal="center"/>
    </xf>
    <xf numFmtId="170" fontId="13" fillId="33" borderId="39" xfId="0" applyNumberFormat="1" applyFont="1" applyFill="1" applyBorder="1" applyAlignment="1" quotePrefix="1">
      <alignment horizontal="center"/>
    </xf>
    <xf numFmtId="170" fontId="13" fillId="33" borderId="41" xfId="0" applyNumberFormat="1" applyFont="1" applyFill="1" applyBorder="1" applyAlignment="1" quotePrefix="1">
      <alignment horizontal="center"/>
    </xf>
    <xf numFmtId="0" fontId="7" fillId="0" borderId="45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46" xfId="0" applyFont="1" applyBorder="1" applyAlignment="1">
      <alignment/>
    </xf>
    <xf numFmtId="0" fontId="7" fillId="0" borderId="44" xfId="0" applyFont="1" applyBorder="1" applyAlignment="1">
      <alignment/>
    </xf>
    <xf numFmtId="0" fontId="13" fillId="0" borderId="43" xfId="0" applyFont="1" applyBorder="1" applyAlignment="1">
      <alignment/>
    </xf>
    <xf numFmtId="0" fontId="20" fillId="0" borderId="25" xfId="0" applyFont="1" applyBorder="1" applyAlignment="1">
      <alignment/>
    </xf>
    <xf numFmtId="167" fontId="13" fillId="35" borderId="11" xfId="217" applyFont="1" applyFill="1" applyBorder="1">
      <alignment/>
      <protection/>
    </xf>
    <xf numFmtId="167" fontId="13" fillId="0" borderId="11" xfId="217" applyFont="1" applyFill="1" applyBorder="1">
      <alignment/>
      <protection/>
    </xf>
    <xf numFmtId="167" fontId="13" fillId="0" borderId="0" xfId="217" applyFont="1" applyFill="1" applyBorder="1" applyAlignment="1">
      <alignment horizontal="right"/>
      <protection/>
    </xf>
    <xf numFmtId="167" fontId="13" fillId="0" borderId="12" xfId="217" applyFont="1" applyFill="1" applyBorder="1" applyAlignment="1">
      <alignment horizontal="right"/>
      <protection/>
    </xf>
    <xf numFmtId="167" fontId="0" fillId="0" borderId="0" xfId="0" applyNumberFormat="1" applyAlignment="1">
      <alignment/>
    </xf>
    <xf numFmtId="0" fontId="7" fillId="0" borderId="43" xfId="0" applyFont="1" applyBorder="1" applyAlignment="1">
      <alignment/>
    </xf>
    <xf numFmtId="0" fontId="7" fillId="0" borderId="25" xfId="0" applyFont="1" applyBorder="1" applyAlignment="1">
      <alignment/>
    </xf>
    <xf numFmtId="167" fontId="7" fillId="35" borderId="11" xfId="217" applyFont="1" applyFill="1" applyBorder="1">
      <alignment/>
      <protection/>
    </xf>
    <xf numFmtId="167" fontId="7" fillId="35" borderId="11" xfId="217" applyFont="1" applyFill="1" applyBorder="1" applyAlignment="1">
      <alignment horizontal="right"/>
      <protection/>
    </xf>
    <xf numFmtId="167" fontId="7" fillId="35" borderId="25" xfId="217" applyFont="1" applyFill="1" applyBorder="1" applyAlignment="1">
      <alignment horizontal="right"/>
      <protection/>
    </xf>
    <xf numFmtId="167" fontId="7" fillId="0" borderId="0" xfId="217" applyFont="1" applyFill="1" applyBorder="1" applyAlignment="1">
      <alignment horizontal="right"/>
      <protection/>
    </xf>
    <xf numFmtId="167" fontId="7" fillId="0" borderId="12" xfId="217" applyFont="1" applyFill="1" applyBorder="1" applyAlignment="1">
      <alignment horizontal="right"/>
      <protection/>
    </xf>
    <xf numFmtId="0" fontId="7" fillId="0" borderId="25" xfId="0" applyFont="1" applyBorder="1" applyAlignment="1" quotePrefix="1">
      <alignment horizontal="left"/>
    </xf>
    <xf numFmtId="0" fontId="7" fillId="0" borderId="47" xfId="0" applyFont="1" applyBorder="1" applyAlignment="1">
      <alignment/>
    </xf>
    <xf numFmtId="0" fontId="7" fillId="0" borderId="24" xfId="0" applyFont="1" applyBorder="1" applyAlignment="1">
      <alignment/>
    </xf>
    <xf numFmtId="167" fontId="7" fillId="35" borderId="14" xfId="217" applyFont="1" applyFill="1" applyBorder="1">
      <alignment/>
      <protection/>
    </xf>
    <xf numFmtId="167" fontId="7" fillId="35" borderId="14" xfId="217" applyFont="1" applyFill="1" applyBorder="1" applyAlignment="1">
      <alignment horizontal="right"/>
      <protection/>
    </xf>
    <xf numFmtId="167" fontId="7" fillId="35" borderId="24" xfId="217" applyFont="1" applyFill="1" applyBorder="1" applyAlignment="1">
      <alignment horizontal="right"/>
      <protection/>
    </xf>
    <xf numFmtId="167" fontId="10" fillId="0" borderId="0" xfId="217" applyBorder="1">
      <alignment/>
      <protection/>
    </xf>
    <xf numFmtId="167" fontId="7" fillId="0" borderId="15" xfId="217" applyFont="1" applyFill="1" applyBorder="1" applyAlignment="1">
      <alignment horizontal="right"/>
      <protection/>
    </xf>
    <xf numFmtId="167" fontId="7" fillId="35" borderId="20" xfId="217" applyFont="1" applyFill="1" applyBorder="1" applyAlignment="1">
      <alignment horizontal="right"/>
      <protection/>
    </xf>
    <xf numFmtId="167" fontId="7" fillId="35" borderId="23" xfId="217" applyFont="1" applyFill="1" applyBorder="1" applyAlignment="1">
      <alignment horizontal="right"/>
      <protection/>
    </xf>
    <xf numFmtId="167" fontId="7" fillId="0" borderId="23" xfId="217" applyFont="1" applyFill="1" applyBorder="1" applyAlignment="1">
      <alignment horizontal="right"/>
      <protection/>
    </xf>
    <xf numFmtId="167" fontId="7" fillId="0" borderId="44" xfId="217" applyFont="1" applyFill="1" applyBorder="1" applyAlignment="1">
      <alignment horizontal="right"/>
      <protection/>
    </xf>
    <xf numFmtId="167" fontId="13" fillId="0" borderId="25" xfId="217" applyFont="1" applyFill="1" applyBorder="1" applyAlignment="1">
      <alignment horizontal="right"/>
      <protection/>
    </xf>
    <xf numFmtId="167" fontId="13" fillId="0" borderId="52" xfId="217" applyFont="1" applyFill="1" applyBorder="1" applyAlignment="1">
      <alignment horizontal="right"/>
      <protection/>
    </xf>
    <xf numFmtId="167" fontId="7" fillId="0" borderId="25" xfId="217" applyFont="1" applyFill="1" applyBorder="1" applyAlignment="1">
      <alignment horizontal="right"/>
      <protection/>
    </xf>
    <xf numFmtId="167" fontId="7" fillId="0" borderId="52" xfId="217" applyFont="1" applyFill="1" applyBorder="1" applyAlignment="1">
      <alignment horizontal="right"/>
      <protection/>
    </xf>
    <xf numFmtId="167" fontId="4" fillId="35" borderId="14" xfId="217" applyFont="1" applyFill="1" applyBorder="1">
      <alignment/>
      <protection/>
    </xf>
    <xf numFmtId="167" fontId="4" fillId="35" borderId="24" xfId="217" applyFont="1" applyFill="1" applyBorder="1">
      <alignment/>
      <protection/>
    </xf>
    <xf numFmtId="167" fontId="4" fillId="0" borderId="24" xfId="217" applyFont="1" applyFill="1" applyBorder="1">
      <alignment/>
      <protection/>
    </xf>
    <xf numFmtId="167" fontId="7" fillId="0" borderId="53" xfId="217" applyFont="1" applyFill="1" applyBorder="1" applyAlignment="1">
      <alignment horizontal="right"/>
      <protection/>
    </xf>
    <xf numFmtId="169" fontId="7" fillId="35" borderId="11" xfId="217" applyNumberFormat="1" applyFont="1" applyFill="1" applyBorder="1" applyAlignment="1">
      <alignment horizontal="right"/>
      <protection/>
    </xf>
    <xf numFmtId="169" fontId="7" fillId="35" borderId="25" xfId="217" applyNumberFormat="1" applyFont="1" applyFill="1" applyBorder="1" applyAlignment="1">
      <alignment horizontal="right"/>
      <protection/>
    </xf>
    <xf numFmtId="169" fontId="7" fillId="0" borderId="25" xfId="217" applyNumberFormat="1" applyFont="1" applyFill="1" applyBorder="1" applyAlignment="1">
      <alignment horizontal="right"/>
      <protection/>
    </xf>
    <xf numFmtId="169" fontId="7" fillId="0" borderId="12" xfId="217" applyNumberFormat="1" applyFont="1" applyFill="1" applyBorder="1" applyAlignment="1">
      <alignment horizontal="right"/>
      <protection/>
    </xf>
    <xf numFmtId="2" fontId="0" fillId="0" borderId="0" xfId="0" applyNumberFormat="1" applyAlignment="1">
      <alignment/>
    </xf>
    <xf numFmtId="0" fontId="7" fillId="0" borderId="25" xfId="0" applyFont="1" applyFill="1" applyBorder="1" applyAlignment="1">
      <alignment/>
    </xf>
    <xf numFmtId="169" fontId="0" fillId="0" borderId="0" xfId="0" applyNumberFormat="1" applyAlignment="1">
      <alignment/>
    </xf>
    <xf numFmtId="0" fontId="7" fillId="0" borderId="24" xfId="0" applyFont="1" applyFill="1" applyBorder="1" applyAlignment="1">
      <alignment/>
    </xf>
    <xf numFmtId="0" fontId="13" fillId="0" borderId="45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167" fontId="7" fillId="35" borderId="20" xfId="217" applyFont="1" applyFill="1" applyBorder="1">
      <alignment/>
      <protection/>
    </xf>
    <xf numFmtId="167" fontId="4" fillId="35" borderId="20" xfId="217" applyFont="1" applyFill="1" applyBorder="1">
      <alignment/>
      <protection/>
    </xf>
    <xf numFmtId="167" fontId="4" fillId="0" borderId="23" xfId="217" applyFont="1" applyFill="1" applyBorder="1">
      <alignment/>
      <protection/>
    </xf>
    <xf numFmtId="167" fontId="4" fillId="0" borderId="44" xfId="217" applyFont="1" applyFill="1" applyBorder="1">
      <alignment/>
      <protection/>
    </xf>
    <xf numFmtId="0" fontId="7" fillId="0" borderId="43" xfId="0" applyFont="1" applyFill="1" applyBorder="1" applyAlignment="1">
      <alignment/>
    </xf>
    <xf numFmtId="167" fontId="7" fillId="0" borderId="11" xfId="217" applyFont="1" applyFill="1" applyBorder="1" applyAlignment="1">
      <alignment horizontal="right"/>
      <protection/>
    </xf>
    <xf numFmtId="0" fontId="7" fillId="0" borderId="47" xfId="0" applyFont="1" applyFill="1" applyBorder="1" applyAlignment="1">
      <alignment/>
    </xf>
    <xf numFmtId="0" fontId="7" fillId="0" borderId="48" xfId="0" applyFont="1" applyFill="1" applyBorder="1" applyAlignment="1">
      <alignment/>
    </xf>
    <xf numFmtId="167" fontId="7" fillId="0" borderId="14" xfId="217" applyFont="1" applyFill="1" applyBorder="1" applyAlignment="1">
      <alignment horizontal="right"/>
      <protection/>
    </xf>
    <xf numFmtId="0" fontId="7" fillId="0" borderId="45" xfId="0" applyFont="1" applyBorder="1" applyAlignment="1" quotePrefix="1">
      <alignment horizontal="left"/>
    </xf>
    <xf numFmtId="0" fontId="7" fillId="0" borderId="43" xfId="0" applyFont="1" applyBorder="1" applyAlignment="1" quotePrefix="1">
      <alignment horizontal="left"/>
    </xf>
    <xf numFmtId="0" fontId="13" fillId="0" borderId="54" xfId="0" applyFont="1" applyBorder="1" applyAlignment="1" quotePrefix="1">
      <alignment horizontal="left"/>
    </xf>
    <xf numFmtId="0" fontId="7" fillId="0" borderId="28" xfId="0" applyFont="1" applyBorder="1" applyAlignment="1">
      <alignment/>
    </xf>
    <xf numFmtId="167" fontId="13" fillId="35" borderId="17" xfId="217" applyFont="1" applyFill="1" applyBorder="1">
      <alignment/>
      <protection/>
    </xf>
    <xf numFmtId="167" fontId="13" fillId="35" borderId="17" xfId="217" applyFont="1" applyFill="1" applyBorder="1" applyAlignment="1">
      <alignment horizontal="right"/>
      <protection/>
    </xf>
    <xf numFmtId="167" fontId="13" fillId="0" borderId="28" xfId="217" applyFont="1" applyFill="1" applyBorder="1" applyAlignment="1">
      <alignment horizontal="right"/>
      <protection/>
    </xf>
    <xf numFmtId="167" fontId="13" fillId="0" borderId="18" xfId="217" applyFont="1" applyFill="1" applyBorder="1" applyAlignment="1">
      <alignment horizontal="right"/>
      <protection/>
    </xf>
    <xf numFmtId="0" fontId="7" fillId="0" borderId="0" xfId="0" applyFont="1" applyAlignment="1" quotePrefix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 quotePrefix="1">
      <alignment/>
    </xf>
    <xf numFmtId="0" fontId="7" fillId="0" borderId="0" xfId="0" applyFont="1" applyBorder="1" applyAlignment="1" quotePrefix="1">
      <alignment/>
    </xf>
    <xf numFmtId="171" fontId="7" fillId="35" borderId="0" xfId="0" applyNumberFormat="1" applyFont="1" applyFill="1" applyBorder="1" applyAlignment="1">
      <alignment/>
    </xf>
    <xf numFmtId="171" fontId="7" fillId="35" borderId="0" xfId="0" applyNumberFormat="1" applyFont="1" applyFill="1" applyBorder="1" applyAlignment="1">
      <alignment horizontal="right"/>
    </xf>
    <xf numFmtId="0" fontId="4" fillId="33" borderId="51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0" fontId="13" fillId="33" borderId="51" xfId="0" applyFont="1" applyFill="1" applyBorder="1" applyAlignment="1" quotePrefix="1">
      <alignment horizontal="centerContinuous"/>
    </xf>
    <xf numFmtId="0" fontId="4" fillId="33" borderId="43" xfId="0" applyFont="1" applyFill="1" applyBorder="1" applyAlignment="1">
      <alignment/>
    </xf>
    <xf numFmtId="0" fontId="4" fillId="33" borderId="47" xfId="0" applyFont="1" applyFill="1" applyBorder="1" applyAlignment="1">
      <alignment/>
    </xf>
    <xf numFmtId="0" fontId="4" fillId="0" borderId="43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167" fontId="13" fillId="35" borderId="11" xfId="220" applyFont="1" applyFill="1" applyBorder="1" applyAlignment="1">
      <alignment horizontal="right"/>
      <protection/>
    </xf>
    <xf numFmtId="167" fontId="13" fillId="0" borderId="11" xfId="220" applyFont="1" applyFill="1" applyBorder="1" applyAlignment="1">
      <alignment horizontal="right"/>
      <protection/>
    </xf>
    <xf numFmtId="167" fontId="13" fillId="0" borderId="12" xfId="220" applyFont="1" applyFill="1" applyBorder="1" applyAlignment="1">
      <alignment horizontal="right"/>
      <protection/>
    </xf>
    <xf numFmtId="167" fontId="7" fillId="35" borderId="11" xfId="220" applyFont="1" applyFill="1" applyBorder="1" applyAlignment="1">
      <alignment horizontal="right"/>
      <protection/>
    </xf>
    <xf numFmtId="167" fontId="7" fillId="0" borderId="11" xfId="220" applyFont="1" applyFill="1" applyBorder="1" applyAlignment="1">
      <alignment horizontal="right"/>
      <protection/>
    </xf>
    <xf numFmtId="167" fontId="7" fillId="0" borderId="12" xfId="220" applyFont="1" applyFill="1" applyBorder="1" applyAlignment="1">
      <alignment horizontal="right"/>
      <protection/>
    </xf>
    <xf numFmtId="0" fontId="4" fillId="0" borderId="47" xfId="0" applyFont="1" applyBorder="1" applyAlignment="1">
      <alignment/>
    </xf>
    <xf numFmtId="167" fontId="7" fillId="35" borderId="14" xfId="220" applyFont="1" applyFill="1" applyBorder="1" applyAlignment="1">
      <alignment horizontal="right"/>
      <protection/>
    </xf>
    <xf numFmtId="167" fontId="7" fillId="0" borderId="14" xfId="220" applyFont="1" applyFill="1" applyBorder="1" applyAlignment="1">
      <alignment horizontal="right"/>
      <protection/>
    </xf>
    <xf numFmtId="167" fontId="7" fillId="0" borderId="15" xfId="220" applyFont="1" applyFill="1" applyBorder="1" applyAlignment="1">
      <alignment horizontal="right"/>
      <protection/>
    </xf>
    <xf numFmtId="0" fontId="13" fillId="0" borderId="45" xfId="0" applyFont="1" applyBorder="1" applyAlignment="1">
      <alignment/>
    </xf>
    <xf numFmtId="167" fontId="4" fillId="35" borderId="11" xfId="220" applyFont="1" applyFill="1" applyBorder="1">
      <alignment/>
      <protection/>
    </xf>
    <xf numFmtId="167" fontId="4" fillId="0" borderId="11" xfId="220" applyFont="1" applyFill="1" applyBorder="1">
      <alignment/>
      <protection/>
    </xf>
    <xf numFmtId="167" fontId="4" fillId="0" borderId="12" xfId="220" applyFont="1" applyFill="1" applyBorder="1">
      <alignment/>
      <protection/>
    </xf>
    <xf numFmtId="169" fontId="7" fillId="35" borderId="11" xfId="220" applyNumberFormat="1" applyFont="1" applyFill="1" applyBorder="1" applyAlignment="1">
      <alignment horizontal="right"/>
      <protection/>
    </xf>
    <xf numFmtId="169" fontId="7" fillId="0" borderId="11" xfId="220" applyNumberFormat="1" applyFont="1" applyFill="1" applyBorder="1" applyAlignment="1">
      <alignment horizontal="right"/>
      <protection/>
    </xf>
    <xf numFmtId="169" fontId="7" fillId="0" borderId="12" xfId="220" applyNumberFormat="1" applyFont="1" applyFill="1" applyBorder="1" applyAlignment="1">
      <alignment horizontal="right"/>
      <protection/>
    </xf>
    <xf numFmtId="0" fontId="4" fillId="0" borderId="43" xfId="0" applyFont="1" applyFill="1" applyBorder="1" applyAlignment="1">
      <alignment/>
    </xf>
    <xf numFmtId="0" fontId="4" fillId="0" borderId="47" xfId="0" applyFont="1" applyFill="1" applyBorder="1" applyAlignment="1">
      <alignment/>
    </xf>
    <xf numFmtId="167" fontId="7" fillId="35" borderId="23" xfId="220" applyFont="1" applyFill="1" applyBorder="1" applyAlignment="1">
      <alignment horizontal="right"/>
      <protection/>
    </xf>
    <xf numFmtId="167" fontId="7" fillId="0" borderId="46" xfId="220" applyFont="1" applyFill="1" applyBorder="1" applyAlignment="1">
      <alignment horizontal="right"/>
      <protection/>
    </xf>
    <xf numFmtId="167" fontId="7" fillId="0" borderId="20" xfId="220" applyFont="1" applyFill="1" applyBorder="1" applyAlignment="1">
      <alignment horizontal="right"/>
      <protection/>
    </xf>
    <xf numFmtId="167" fontId="7" fillId="0" borderId="55" xfId="220" applyFont="1" applyFill="1" applyBorder="1" applyAlignment="1">
      <alignment horizontal="right"/>
      <protection/>
    </xf>
    <xf numFmtId="167" fontId="7" fillId="35" borderId="25" xfId="220" applyFont="1" applyFill="1" applyBorder="1" applyAlignment="1">
      <alignment horizontal="right"/>
      <protection/>
    </xf>
    <xf numFmtId="167" fontId="7" fillId="0" borderId="0" xfId="220" applyFont="1" applyFill="1" applyBorder="1" applyAlignment="1">
      <alignment horizontal="right"/>
      <protection/>
    </xf>
    <xf numFmtId="167" fontId="7" fillId="0" borderId="52" xfId="220" applyFont="1" applyFill="1" applyBorder="1" applyAlignment="1">
      <alignment horizontal="right"/>
      <protection/>
    </xf>
    <xf numFmtId="167" fontId="7" fillId="0" borderId="25" xfId="220" applyFont="1" applyFill="1" applyBorder="1" applyAlignment="1">
      <alignment horizontal="right"/>
      <protection/>
    </xf>
    <xf numFmtId="167" fontId="13" fillId="35" borderId="28" xfId="220" applyFont="1" applyFill="1" applyBorder="1" applyAlignment="1">
      <alignment horizontal="right"/>
      <protection/>
    </xf>
    <xf numFmtId="167" fontId="13" fillId="0" borderId="17" xfId="220" applyFont="1" applyFill="1" applyBorder="1" applyAlignment="1">
      <alignment horizontal="right"/>
      <protection/>
    </xf>
    <xf numFmtId="167" fontId="13" fillId="0" borderId="28" xfId="220" applyFont="1" applyFill="1" applyBorder="1" applyAlignment="1">
      <alignment horizontal="right"/>
      <protection/>
    </xf>
    <xf numFmtId="167" fontId="13" fillId="0" borderId="18" xfId="220" applyFont="1" applyFill="1" applyBorder="1" applyAlignment="1">
      <alignment horizontal="right"/>
      <protection/>
    </xf>
    <xf numFmtId="167" fontId="7" fillId="0" borderId="0" xfId="0" applyNumberFormat="1" applyFont="1" applyFill="1" applyAlignment="1" quotePrefix="1">
      <alignment/>
    </xf>
    <xf numFmtId="167" fontId="7" fillId="0" borderId="0" xfId="0" applyNumberFormat="1" applyFont="1" applyFill="1" applyAlignment="1">
      <alignment horizontal="left"/>
    </xf>
    <xf numFmtId="167" fontId="4" fillId="35" borderId="0" xfId="0" applyNumberFormat="1" applyFont="1" applyFill="1" applyAlignment="1">
      <alignment/>
    </xf>
    <xf numFmtId="167" fontId="4" fillId="0" borderId="0" xfId="0" applyNumberFormat="1" applyFont="1" applyFill="1" applyAlignment="1">
      <alignment/>
    </xf>
    <xf numFmtId="167" fontId="4" fillId="0" borderId="0" xfId="137" applyNumberFormat="1" applyFont="1" applyFill="1">
      <alignment/>
      <protection/>
    </xf>
    <xf numFmtId="167" fontId="7" fillId="0" borderId="0" xfId="0" applyNumberFormat="1" applyFont="1" applyFill="1" applyBorder="1" applyAlignment="1" quotePrefix="1">
      <alignment/>
    </xf>
    <xf numFmtId="167" fontId="0" fillId="35" borderId="0" xfId="0" applyNumberFormat="1" applyFill="1" applyAlignment="1">
      <alignment/>
    </xf>
    <xf numFmtId="167" fontId="0" fillId="0" borderId="0" xfId="0" applyNumberFormat="1" applyFill="1" applyAlignment="1">
      <alignment/>
    </xf>
    <xf numFmtId="2" fontId="7" fillId="0" borderId="0" xfId="0" applyNumberFormat="1" applyFont="1" applyFill="1" applyAlignment="1">
      <alignment/>
    </xf>
    <xf numFmtId="167" fontId="10" fillId="0" borderId="0" xfId="137" applyNumberFormat="1" applyFont="1" applyFill="1">
      <alignment/>
      <protection/>
    </xf>
    <xf numFmtId="0" fontId="13" fillId="36" borderId="56" xfId="0" applyFont="1" applyFill="1" applyBorder="1" applyAlignment="1">
      <alignment horizontal="center" vertical="center"/>
    </xf>
    <xf numFmtId="0" fontId="13" fillId="36" borderId="57" xfId="0" applyFont="1" applyFill="1" applyBorder="1" applyAlignment="1">
      <alignment horizontal="center" vertical="center"/>
    </xf>
    <xf numFmtId="0" fontId="13" fillId="36" borderId="58" xfId="0" applyFont="1" applyFill="1" applyBorder="1" applyAlignment="1">
      <alignment horizontal="center" vertical="center"/>
    </xf>
    <xf numFmtId="167" fontId="7" fillId="35" borderId="11" xfId="179" applyNumberFormat="1" applyFont="1" applyFill="1" applyBorder="1" applyAlignment="1" applyProtection="1">
      <alignment horizontal="left" indent="2"/>
      <protection/>
    </xf>
    <xf numFmtId="2" fontId="7" fillId="35" borderId="11" xfId="179" applyNumberFormat="1" applyFont="1" applyFill="1" applyBorder="1">
      <alignment/>
      <protection/>
    </xf>
    <xf numFmtId="2" fontId="7" fillId="35" borderId="12" xfId="179" applyNumberFormat="1" applyFont="1" applyFill="1" applyBorder="1">
      <alignment/>
      <protection/>
    </xf>
    <xf numFmtId="2" fontId="7" fillId="35" borderId="0" xfId="179" applyNumberFormat="1" applyFont="1" applyFill="1" applyBorder="1">
      <alignment/>
      <protection/>
    </xf>
    <xf numFmtId="167" fontId="7" fillId="35" borderId="14" xfId="179" applyNumberFormat="1" applyFont="1" applyFill="1" applyBorder="1" applyAlignment="1" applyProtection="1">
      <alignment horizontal="left" indent="2"/>
      <protection/>
    </xf>
    <xf numFmtId="2" fontId="7" fillId="35" borderId="14" xfId="179" applyNumberFormat="1" applyFont="1" applyFill="1" applyBorder="1">
      <alignment/>
      <protection/>
    </xf>
    <xf numFmtId="2" fontId="7" fillId="35" borderId="15" xfId="179" applyNumberFormat="1" applyFont="1" applyFill="1" applyBorder="1">
      <alignment/>
      <protection/>
    </xf>
    <xf numFmtId="0" fontId="13" fillId="0" borderId="38" xfId="0" applyFont="1" applyBorder="1" applyAlignment="1">
      <alignment/>
    </xf>
    <xf numFmtId="167" fontId="13" fillId="35" borderId="39" xfId="179" applyNumberFormat="1" applyFont="1" applyFill="1" applyBorder="1" applyAlignment="1">
      <alignment horizontal="left"/>
      <protection/>
    </xf>
    <xf numFmtId="2" fontId="13" fillId="35" borderId="39" xfId="179" applyNumberFormat="1" applyFont="1" applyFill="1" applyBorder="1">
      <alignment/>
      <protection/>
    </xf>
    <xf numFmtId="2" fontId="13" fillId="35" borderId="41" xfId="179" applyNumberFormat="1" applyFont="1" applyFill="1" applyBorder="1">
      <alignment/>
      <protection/>
    </xf>
    <xf numFmtId="2" fontId="7" fillId="0" borderId="11" xfId="0" applyNumberFormat="1" applyFont="1" applyBorder="1" applyAlignment="1">
      <alignment/>
    </xf>
    <xf numFmtId="2" fontId="7" fillId="0" borderId="25" xfId="0" applyNumberFormat="1" applyFont="1" applyBorder="1" applyAlignment="1">
      <alignment/>
    </xf>
    <xf numFmtId="2" fontId="7" fillId="0" borderId="12" xfId="0" applyNumberFormat="1" applyFont="1" applyBorder="1" applyAlignment="1">
      <alignment/>
    </xf>
    <xf numFmtId="0" fontId="7" fillId="0" borderId="38" xfId="0" applyFont="1" applyBorder="1" applyAlignment="1">
      <alignment/>
    </xf>
    <xf numFmtId="167" fontId="13" fillId="0" borderId="39" xfId="0" applyNumberFormat="1" applyFont="1" applyBorder="1" applyAlignment="1">
      <alignment horizontal="left"/>
    </xf>
    <xf numFmtId="2" fontId="13" fillId="0" borderId="39" xfId="0" applyNumberFormat="1" applyFont="1" applyBorder="1" applyAlignment="1">
      <alignment/>
    </xf>
    <xf numFmtId="2" fontId="13" fillId="0" borderId="59" xfId="0" applyNumberFormat="1" applyFont="1" applyBorder="1" applyAlignment="1">
      <alignment/>
    </xf>
    <xf numFmtId="2" fontId="13" fillId="0" borderId="41" xfId="0" applyNumberFormat="1" applyFont="1" applyBorder="1" applyAlignment="1">
      <alignment/>
    </xf>
    <xf numFmtId="0" fontId="7" fillId="0" borderId="60" xfId="0" applyFont="1" applyBorder="1" applyAlignment="1">
      <alignment/>
    </xf>
    <xf numFmtId="2" fontId="7" fillId="0" borderId="20" xfId="0" applyNumberFormat="1" applyFont="1" applyBorder="1" applyAlignment="1">
      <alignment/>
    </xf>
    <xf numFmtId="2" fontId="7" fillId="0" borderId="44" xfId="0" applyNumberFormat="1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0" xfId="0" applyFont="1" applyFill="1" applyBorder="1" applyAlignment="1">
      <alignment/>
    </xf>
    <xf numFmtId="167" fontId="7" fillId="0" borderId="11" xfId="179" applyNumberFormat="1" applyFont="1" applyFill="1" applyBorder="1" applyAlignment="1" applyProtection="1">
      <alignment horizontal="left" indent="2"/>
      <protection/>
    </xf>
    <xf numFmtId="2" fontId="7" fillId="0" borderId="11" xfId="0" applyNumberFormat="1" applyFont="1" applyFill="1" applyBorder="1" applyAlignment="1">
      <alignment/>
    </xf>
    <xf numFmtId="2" fontId="7" fillId="0" borderId="12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3" xfId="0" applyFont="1" applyBorder="1" applyAlignment="1">
      <alignment/>
    </xf>
    <xf numFmtId="2" fontId="7" fillId="0" borderId="14" xfId="0" applyNumberFormat="1" applyFont="1" applyBorder="1" applyAlignment="1">
      <alignment/>
    </xf>
    <xf numFmtId="2" fontId="7" fillId="0" borderId="15" xfId="0" applyNumberFormat="1" applyFont="1" applyBorder="1" applyAlignment="1">
      <alignment/>
    </xf>
    <xf numFmtId="0" fontId="13" fillId="0" borderId="39" xfId="0" applyFont="1" applyBorder="1" applyAlignment="1">
      <alignment/>
    </xf>
    <xf numFmtId="2" fontId="13" fillId="0" borderId="20" xfId="0" applyNumberFormat="1" applyFont="1" applyBorder="1" applyAlignment="1">
      <alignment/>
    </xf>
    <xf numFmtId="2" fontId="13" fillId="0" borderId="44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2" fontId="7" fillId="0" borderId="23" xfId="0" applyNumberFormat="1" applyFont="1" applyBorder="1" applyAlignment="1">
      <alignment/>
    </xf>
    <xf numFmtId="2" fontId="7" fillId="0" borderId="55" xfId="0" applyNumberFormat="1" applyFont="1" applyBorder="1" applyAlignment="1">
      <alignment/>
    </xf>
    <xf numFmtId="2" fontId="7" fillId="0" borderId="52" xfId="0" applyNumberFormat="1" applyFont="1" applyBorder="1" applyAlignment="1">
      <alignment/>
    </xf>
    <xf numFmtId="0" fontId="7" fillId="0" borderId="42" xfId="0" applyFont="1" applyBorder="1" applyAlignment="1">
      <alignment/>
    </xf>
    <xf numFmtId="167" fontId="7" fillId="35" borderId="30" xfId="179" applyNumberFormat="1" applyFont="1" applyFill="1" applyBorder="1" applyAlignment="1" applyProtection="1">
      <alignment horizontal="left" indent="2"/>
      <protection/>
    </xf>
    <xf numFmtId="171" fontId="7" fillId="35" borderId="30" xfId="179" applyNumberFormat="1" applyFont="1" applyFill="1" applyBorder="1" applyAlignment="1" applyProtection="1">
      <alignment horizontal="right"/>
      <protection/>
    </xf>
    <xf numFmtId="167" fontId="7" fillId="35" borderId="30" xfId="179" applyNumberFormat="1" applyFont="1" applyFill="1" applyBorder="1" applyAlignment="1" applyProtection="1">
      <alignment horizontal="right"/>
      <protection/>
    </xf>
    <xf numFmtId="2" fontId="7" fillId="0" borderId="18" xfId="0" applyNumberFormat="1" applyFont="1" applyBorder="1" applyAlignment="1">
      <alignment horizontal="right"/>
    </xf>
    <xf numFmtId="0" fontId="19" fillId="0" borderId="0" xfId="0" applyFont="1" applyAlignment="1">
      <alignment/>
    </xf>
    <xf numFmtId="0" fontId="21" fillId="35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7" fillId="34" borderId="61" xfId="0" applyFont="1" applyFill="1" applyBorder="1" applyAlignment="1">
      <alignment/>
    </xf>
    <xf numFmtId="1" fontId="13" fillId="34" borderId="59" xfId="137" applyNumberFormat="1" applyFont="1" applyFill="1" applyBorder="1" applyAlignment="1" applyProtection="1" quotePrefix="1">
      <alignment horizontal="right"/>
      <protection/>
    </xf>
    <xf numFmtId="1" fontId="13" fillId="34" borderId="39" xfId="137" applyNumberFormat="1" applyFont="1" applyFill="1" applyBorder="1" applyAlignment="1" applyProtection="1" quotePrefix="1">
      <alignment horizontal="right"/>
      <protection/>
    </xf>
    <xf numFmtId="1" fontId="13" fillId="34" borderId="39" xfId="137" applyNumberFormat="1" applyFont="1" applyFill="1" applyBorder="1" applyAlignment="1" applyProtection="1">
      <alignment horizontal="right"/>
      <protection/>
    </xf>
    <xf numFmtId="1" fontId="13" fillId="34" borderId="41" xfId="137" applyNumberFormat="1" applyFont="1" applyFill="1" applyBorder="1" applyAlignment="1" applyProtection="1">
      <alignment horizontal="right"/>
      <protection/>
    </xf>
    <xf numFmtId="0" fontId="13" fillId="0" borderId="61" xfId="0" applyFont="1" applyBorder="1" applyAlignment="1">
      <alignment horizontal="left"/>
    </xf>
    <xf numFmtId="2" fontId="7" fillId="0" borderId="39" xfId="137" applyNumberFormat="1" applyFont="1" applyFill="1" applyBorder="1">
      <alignment/>
      <protection/>
    </xf>
    <xf numFmtId="2" fontId="7" fillId="0" borderId="39" xfId="221" applyNumberFormat="1" applyFont="1" applyFill="1" applyBorder="1">
      <alignment/>
      <protection/>
    </xf>
    <xf numFmtId="169" fontId="7" fillId="0" borderId="39" xfId="221" applyNumberFormat="1" applyFont="1" applyFill="1" applyBorder="1">
      <alignment/>
      <protection/>
    </xf>
    <xf numFmtId="169" fontId="7" fillId="0" borderId="41" xfId="221" applyNumberFormat="1" applyFont="1" applyFill="1" applyBorder="1">
      <alignment/>
      <protection/>
    </xf>
    <xf numFmtId="0" fontId="13" fillId="0" borderId="29" xfId="0" applyFont="1" applyBorder="1" applyAlignment="1">
      <alignment horizontal="left"/>
    </xf>
    <xf numFmtId="2" fontId="7" fillId="0" borderId="30" xfId="137" applyNumberFormat="1" applyFont="1" applyFill="1" applyBorder="1">
      <alignment/>
      <protection/>
    </xf>
    <xf numFmtId="169" fontId="7" fillId="0" borderId="30" xfId="221" applyNumberFormat="1" applyFont="1" applyFill="1" applyBorder="1">
      <alignment/>
      <protection/>
    </xf>
    <xf numFmtId="169" fontId="7" fillId="0" borderId="32" xfId="221" applyNumberFormat="1" applyFont="1" applyFill="1" applyBorder="1">
      <alignment/>
      <protection/>
    </xf>
    <xf numFmtId="0" fontId="22" fillId="0" borderId="0" xfId="0" applyFont="1" applyAlignment="1">
      <alignment/>
    </xf>
    <xf numFmtId="0" fontId="0" fillId="0" borderId="0" xfId="126" applyFont="1">
      <alignment/>
      <protection/>
    </xf>
    <xf numFmtId="168" fontId="7" fillId="0" borderId="0" xfId="228" applyFont="1">
      <alignment/>
      <protection/>
    </xf>
    <xf numFmtId="0" fontId="13" fillId="36" borderId="62" xfId="126" applyFont="1" applyFill="1" applyBorder="1" applyAlignment="1">
      <alignment horizontal="center"/>
      <protection/>
    </xf>
    <xf numFmtId="168" fontId="13" fillId="36" borderId="39" xfId="228" applyNumberFormat="1" applyFont="1" applyFill="1" applyBorder="1" applyAlignment="1" applyProtection="1">
      <alignment horizontal="center" vertical="center" wrapText="1"/>
      <protection/>
    </xf>
    <xf numFmtId="168" fontId="13" fillId="36" borderId="41" xfId="228" applyNumberFormat="1" applyFont="1" applyFill="1" applyBorder="1" applyAlignment="1" applyProtection="1">
      <alignment horizontal="center" vertical="center" wrapText="1"/>
      <protection/>
    </xf>
    <xf numFmtId="168" fontId="7" fillId="0" borderId="61" xfId="228" applyNumberFormat="1" applyFont="1" applyBorder="1" applyAlignment="1" applyProtection="1">
      <alignment horizontal="left"/>
      <protection/>
    </xf>
    <xf numFmtId="168" fontId="13" fillId="0" borderId="29" xfId="152" applyNumberFormat="1" applyFont="1" applyBorder="1" applyAlignment="1" applyProtection="1">
      <alignment horizontal="left"/>
      <protection/>
    </xf>
    <xf numFmtId="168" fontId="6" fillId="0" borderId="0" xfId="152" applyNumberFormat="1" applyFont="1" applyBorder="1" applyAlignment="1" applyProtection="1">
      <alignment horizontal="center" vertical="center"/>
      <protection/>
    </xf>
    <xf numFmtId="168" fontId="4" fillId="0" borderId="0" xfId="228" applyFont="1" applyBorder="1" applyAlignment="1">
      <alignment/>
      <protection/>
    </xf>
    <xf numFmtId="0" fontId="7" fillId="0" borderId="0" xfId="126" applyFont="1">
      <alignment/>
      <protection/>
    </xf>
    <xf numFmtId="168" fontId="13" fillId="36" borderId="62" xfId="228" applyFont="1" applyFill="1" applyBorder="1" applyAlignment="1">
      <alignment horizontal="center"/>
      <protection/>
    </xf>
    <xf numFmtId="168" fontId="13" fillId="36" borderId="39" xfId="228" applyFont="1" applyFill="1" applyBorder="1" applyAlignment="1">
      <alignment/>
      <protection/>
    </xf>
    <xf numFmtId="0" fontId="13" fillId="36" borderId="39" xfId="126" applyFont="1" applyFill="1" applyBorder="1" applyAlignment="1">
      <alignment horizontal="center" wrapText="1"/>
      <protection/>
    </xf>
    <xf numFmtId="0" fontId="13" fillId="36" borderId="41" xfId="126" applyFont="1" applyFill="1" applyBorder="1" applyAlignment="1">
      <alignment horizontal="center" wrapText="1"/>
      <protection/>
    </xf>
    <xf numFmtId="168" fontId="7" fillId="0" borderId="61" xfId="228" applyFont="1" applyBorder="1" applyAlignment="1">
      <alignment horizontal="left"/>
      <protection/>
    </xf>
    <xf numFmtId="169" fontId="4" fillId="0" borderId="39" xfId="228" applyNumberFormat="1" applyFont="1" applyBorder="1" applyAlignment="1">
      <alignment/>
      <protection/>
    </xf>
    <xf numFmtId="168" fontId="13" fillId="0" borderId="29" xfId="228" applyFont="1" applyBorder="1" applyAlignment="1">
      <alignment horizontal="left"/>
      <protection/>
    </xf>
    <xf numFmtId="169" fontId="6" fillId="0" borderId="30" xfId="228" applyNumberFormat="1" applyFont="1" applyBorder="1" applyAlignment="1">
      <alignment/>
      <protection/>
    </xf>
    <xf numFmtId="168" fontId="11" fillId="0" borderId="0" xfId="228">
      <alignment/>
      <protection/>
    </xf>
    <xf numFmtId="169" fontId="0" fillId="0" borderId="0" xfId="126" applyNumberFormat="1" applyFont="1">
      <alignment/>
      <protection/>
    </xf>
    <xf numFmtId="0" fontId="7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171" fontId="7" fillId="0" borderId="61" xfId="0" applyNumberFormat="1" applyFont="1" applyFill="1" applyBorder="1" applyAlignment="1" applyProtection="1">
      <alignment horizontal="left"/>
      <protection/>
    </xf>
    <xf numFmtId="167" fontId="7" fillId="0" borderId="63" xfId="0" applyNumberFormat="1" applyFont="1" applyFill="1" applyBorder="1" applyAlignment="1" applyProtection="1">
      <alignment/>
      <protection/>
    </xf>
    <xf numFmtId="167" fontId="7" fillId="0" borderId="59" xfId="0" applyNumberFormat="1" applyFont="1" applyFill="1" applyBorder="1" applyAlignment="1" applyProtection="1">
      <alignment/>
      <protection/>
    </xf>
    <xf numFmtId="167" fontId="7" fillId="0" borderId="40" xfId="0" applyNumberFormat="1" applyFont="1" applyFill="1" applyBorder="1" applyAlignment="1" applyProtection="1">
      <alignment/>
      <protection/>
    </xf>
    <xf numFmtId="170" fontId="23" fillId="0" borderId="59" xfId="0" applyNumberFormat="1" applyFont="1" applyFill="1" applyBorder="1" applyAlignment="1" applyProtection="1">
      <alignment horizontal="left"/>
      <protection/>
    </xf>
    <xf numFmtId="170" fontId="23" fillId="0" borderId="59" xfId="0" applyNumberFormat="1" applyFont="1" applyFill="1" applyBorder="1" applyAlignment="1" applyProtection="1" quotePrefix="1">
      <alignment/>
      <protection/>
    </xf>
    <xf numFmtId="167" fontId="7" fillId="0" borderId="64" xfId="0" applyNumberFormat="1" applyFont="1" applyFill="1" applyBorder="1" applyAlignment="1" applyProtection="1">
      <alignment/>
      <protection/>
    </xf>
    <xf numFmtId="171" fontId="7" fillId="0" borderId="10" xfId="0" applyNumberFormat="1" applyFont="1" applyFill="1" applyBorder="1" applyAlignment="1" applyProtection="1" quotePrefix="1">
      <alignment horizontal="left"/>
      <protection/>
    </xf>
    <xf numFmtId="167" fontId="7" fillId="0" borderId="0" xfId="0" applyNumberFormat="1" applyFont="1" applyFill="1" applyBorder="1" applyAlignment="1" applyProtection="1">
      <alignment/>
      <protection/>
    </xf>
    <xf numFmtId="167" fontId="7" fillId="0" borderId="25" xfId="0" applyNumberFormat="1" applyFont="1" applyFill="1" applyBorder="1" applyAlignment="1" applyProtection="1">
      <alignment/>
      <protection/>
    </xf>
    <xf numFmtId="167" fontId="7" fillId="0" borderId="21" xfId="0" applyNumberFormat="1" applyFont="1" applyFill="1" applyBorder="1" applyAlignment="1" applyProtection="1">
      <alignment/>
      <protection/>
    </xf>
    <xf numFmtId="170" fontId="7" fillId="0" borderId="25" xfId="0" applyNumberFormat="1" applyFont="1" applyFill="1" applyBorder="1" applyAlignment="1" applyProtection="1">
      <alignment/>
      <protection/>
    </xf>
    <xf numFmtId="167" fontId="7" fillId="0" borderId="52" xfId="0" applyNumberFormat="1" applyFont="1" applyFill="1" applyBorder="1" applyAlignment="1" applyProtection="1">
      <alignment/>
      <protection/>
    </xf>
    <xf numFmtId="171" fontId="7" fillId="0" borderId="10" xfId="0" applyNumberFormat="1" applyFont="1" applyFill="1" applyBorder="1" applyAlignment="1" applyProtection="1">
      <alignment horizontal="left"/>
      <protection/>
    </xf>
    <xf numFmtId="170" fontId="23" fillId="0" borderId="59" xfId="0" applyNumberFormat="1" applyFont="1" applyFill="1" applyBorder="1" applyAlignment="1" applyProtection="1" quotePrefix="1">
      <alignment horizontal="left"/>
      <protection/>
    </xf>
    <xf numFmtId="167" fontId="9" fillId="0" borderId="0" xfId="0" applyNumberFormat="1" applyFont="1" applyFill="1" applyBorder="1" applyAlignment="1" applyProtection="1">
      <alignment/>
      <protection/>
    </xf>
    <xf numFmtId="167" fontId="9" fillId="0" borderId="25" xfId="0" applyNumberFormat="1" applyFont="1" applyFill="1" applyBorder="1" applyAlignment="1" applyProtection="1">
      <alignment/>
      <protection/>
    </xf>
    <xf numFmtId="167" fontId="9" fillId="0" borderId="52" xfId="0" applyNumberFormat="1" applyFont="1" applyFill="1" applyBorder="1" applyAlignment="1" applyProtection="1">
      <alignment/>
      <protection/>
    </xf>
    <xf numFmtId="170" fontId="24" fillId="0" borderId="25" xfId="0" applyNumberFormat="1" applyFont="1" applyFill="1" applyBorder="1" applyAlignment="1" applyProtection="1" quotePrefix="1">
      <alignment horizontal="left"/>
      <protection/>
    </xf>
    <xf numFmtId="170" fontId="23" fillId="0" borderId="25" xfId="0" applyNumberFormat="1" applyFont="1" applyFill="1" applyBorder="1" applyAlignment="1" applyProtection="1">
      <alignment horizontal="left"/>
      <protection/>
    </xf>
    <xf numFmtId="170" fontId="23" fillId="0" borderId="25" xfId="0" applyNumberFormat="1" applyFont="1" applyFill="1" applyBorder="1" applyAlignment="1" applyProtection="1" quotePrefix="1">
      <alignment horizontal="left"/>
      <protection/>
    </xf>
    <xf numFmtId="170" fontId="7" fillId="0" borderId="59" xfId="0" applyNumberFormat="1" applyFont="1" applyFill="1" applyBorder="1" applyAlignment="1" applyProtection="1">
      <alignment/>
      <protection/>
    </xf>
    <xf numFmtId="169" fontId="7" fillId="0" borderId="52" xfId="0" applyNumberFormat="1" applyFont="1" applyFill="1" applyBorder="1" applyAlignment="1" applyProtection="1">
      <alignment/>
      <protection/>
    </xf>
    <xf numFmtId="171" fontId="7" fillId="0" borderId="13" xfId="0" applyNumberFormat="1" applyFont="1" applyFill="1" applyBorder="1" applyAlignment="1" applyProtection="1" quotePrefix="1">
      <alignment horizontal="left"/>
      <protection/>
    </xf>
    <xf numFmtId="167" fontId="7" fillId="0" borderId="48" xfId="0" applyNumberFormat="1" applyFont="1" applyFill="1" applyBorder="1" applyAlignment="1" applyProtection="1">
      <alignment/>
      <protection/>
    </xf>
    <xf numFmtId="167" fontId="7" fillId="0" borderId="24" xfId="0" applyNumberFormat="1" applyFont="1" applyFill="1" applyBorder="1" applyAlignment="1" applyProtection="1">
      <alignment/>
      <protection/>
    </xf>
    <xf numFmtId="167" fontId="7" fillId="0" borderId="22" xfId="0" applyNumberFormat="1" applyFont="1" applyFill="1" applyBorder="1" applyAlignment="1" applyProtection="1">
      <alignment/>
      <protection/>
    </xf>
    <xf numFmtId="167" fontId="7" fillId="0" borderId="53" xfId="0" applyNumberFormat="1" applyFont="1" applyFill="1" applyBorder="1" applyAlignment="1" applyProtection="1">
      <alignment/>
      <protection/>
    </xf>
    <xf numFmtId="171" fontId="7" fillId="0" borderId="16" xfId="0" applyNumberFormat="1" applyFont="1" applyFill="1" applyBorder="1" applyAlignment="1" applyProtection="1">
      <alignment horizontal="left"/>
      <protection/>
    </xf>
    <xf numFmtId="167" fontId="7" fillId="0" borderId="65" xfId="0" applyNumberFormat="1" applyFont="1" applyFill="1" applyBorder="1" applyAlignment="1" applyProtection="1">
      <alignment/>
      <protection/>
    </xf>
    <xf numFmtId="167" fontId="7" fillId="0" borderId="28" xfId="0" applyNumberFormat="1" applyFont="1" applyFill="1" applyBorder="1" applyAlignment="1" applyProtection="1">
      <alignment/>
      <protection/>
    </xf>
    <xf numFmtId="167" fontId="7" fillId="0" borderId="34" xfId="0" applyNumberFormat="1" applyFont="1" applyFill="1" applyBorder="1" applyAlignment="1" applyProtection="1">
      <alignment/>
      <protection/>
    </xf>
    <xf numFmtId="167" fontId="7" fillId="0" borderId="66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quotePrefix="1">
      <alignment horizontal="left"/>
    </xf>
    <xf numFmtId="167" fontId="7" fillId="0" borderId="0" xfId="0" applyNumberFormat="1" applyFont="1" applyFill="1" applyBorder="1" applyAlignment="1">
      <alignment horizontal="right"/>
    </xf>
    <xf numFmtId="167" fontId="25" fillId="0" borderId="0" xfId="0" applyNumberFormat="1" applyFont="1" applyFill="1" applyBorder="1" applyAlignment="1" applyProtection="1">
      <alignment/>
      <protection/>
    </xf>
    <xf numFmtId="170" fontId="25" fillId="0" borderId="0" xfId="0" applyNumberFormat="1" applyFont="1" applyFill="1" applyBorder="1" applyAlignment="1" applyProtection="1">
      <alignment horizontal="left"/>
      <protection/>
    </xf>
    <xf numFmtId="0" fontId="25" fillId="0" borderId="0" xfId="0" applyFont="1" applyFill="1" applyBorder="1" applyAlignment="1" applyProtection="1">
      <alignment horizontal="left"/>
      <protection/>
    </xf>
    <xf numFmtId="0" fontId="21" fillId="0" borderId="0" xfId="0" applyFont="1" applyFill="1" applyBorder="1" applyAlignment="1" applyProtection="1">
      <alignment horizontal="left"/>
      <protection/>
    </xf>
    <xf numFmtId="0" fontId="26" fillId="0" borderId="0" xfId="0" applyFont="1" applyFill="1" applyBorder="1" applyAlignment="1" quotePrefix="1">
      <alignment horizontal="left"/>
    </xf>
    <xf numFmtId="171" fontId="7" fillId="0" borderId="0" xfId="0" applyNumberFormat="1" applyFont="1" applyFill="1" applyBorder="1" applyAlignment="1" applyProtection="1">
      <alignment horizontal="left"/>
      <protection/>
    </xf>
    <xf numFmtId="171" fontId="27" fillId="0" borderId="0" xfId="0" applyNumberFormat="1" applyFont="1" applyFill="1" applyBorder="1" applyAlignment="1" applyProtection="1" quotePrefix="1">
      <alignment horizontal="left"/>
      <protection/>
    </xf>
    <xf numFmtId="0" fontId="14" fillId="0" borderId="0" xfId="0" applyFont="1" applyFill="1" applyBorder="1" applyAlignment="1">
      <alignment/>
    </xf>
    <xf numFmtId="172" fontId="14" fillId="0" borderId="0" xfId="0" applyNumberFormat="1" applyFont="1" applyFill="1" applyBorder="1" applyAlignment="1" applyProtection="1">
      <alignment horizontal="right"/>
      <protection/>
    </xf>
    <xf numFmtId="172" fontId="14" fillId="0" borderId="0" xfId="0" applyNumberFormat="1" applyFont="1" applyFill="1" applyBorder="1" applyAlignment="1" applyProtection="1">
      <alignment/>
      <protection/>
    </xf>
    <xf numFmtId="167" fontId="14" fillId="0" borderId="0" xfId="0" applyNumberFormat="1" applyFont="1" applyFill="1" applyBorder="1" applyAlignment="1" applyProtection="1">
      <alignment/>
      <protection/>
    </xf>
    <xf numFmtId="170" fontId="14" fillId="0" borderId="0" xfId="0" applyNumberFormat="1" applyFont="1" applyFill="1" applyBorder="1" applyAlignment="1" applyProtection="1">
      <alignment/>
      <protection/>
    </xf>
    <xf numFmtId="172" fontId="14" fillId="0" borderId="0" xfId="0" applyNumberFormat="1" applyFont="1" applyFill="1" applyBorder="1" applyAlignment="1">
      <alignment horizontal="right"/>
    </xf>
    <xf numFmtId="172" fontId="14" fillId="0" borderId="0" xfId="0" applyNumberFormat="1" applyFont="1" applyFill="1" applyBorder="1" applyAlignment="1">
      <alignment/>
    </xf>
    <xf numFmtId="171" fontId="14" fillId="0" borderId="0" xfId="0" applyNumberFormat="1" applyFont="1" applyFill="1" applyBorder="1" applyAlignment="1" applyProtection="1">
      <alignment horizontal="left"/>
      <protection/>
    </xf>
    <xf numFmtId="169" fontId="7" fillId="0" borderId="0" xfId="0" applyNumberFormat="1" applyFont="1" applyFill="1" applyAlignment="1">
      <alignment/>
    </xf>
    <xf numFmtId="170" fontId="24" fillId="0" borderId="59" xfId="0" applyNumberFormat="1" applyFont="1" applyFill="1" applyBorder="1" applyAlignment="1" applyProtection="1">
      <alignment/>
      <protection/>
    </xf>
    <xf numFmtId="170" fontId="24" fillId="0" borderId="59" xfId="0" applyNumberFormat="1" applyFont="1" applyFill="1" applyBorder="1" applyAlignment="1" applyProtection="1" quotePrefix="1">
      <alignment horizontal="left"/>
      <protection/>
    </xf>
    <xf numFmtId="170" fontId="24" fillId="0" borderId="25" xfId="0" applyNumberFormat="1" applyFont="1" applyFill="1" applyBorder="1" applyAlignment="1" applyProtection="1">
      <alignment/>
      <protection/>
    </xf>
    <xf numFmtId="171" fontId="7" fillId="0" borderId="61" xfId="0" applyNumberFormat="1" applyFont="1" applyFill="1" applyBorder="1" applyAlignment="1" applyProtection="1" quotePrefix="1">
      <alignment horizontal="left"/>
      <protection/>
    </xf>
    <xf numFmtId="171" fontId="13" fillId="0" borderId="10" xfId="0" applyNumberFormat="1" applyFont="1" applyFill="1" applyBorder="1" applyAlignment="1" applyProtection="1">
      <alignment horizontal="left"/>
      <protection/>
    </xf>
    <xf numFmtId="167" fontId="13" fillId="0" borderId="0" xfId="0" applyNumberFormat="1" applyFont="1" applyFill="1" applyBorder="1" applyAlignment="1" applyProtection="1">
      <alignment/>
      <protection/>
    </xf>
    <xf numFmtId="167" fontId="13" fillId="0" borderId="25" xfId="0" applyNumberFormat="1" applyFont="1" applyFill="1" applyBorder="1" applyAlignment="1" applyProtection="1">
      <alignment/>
      <protection/>
    </xf>
    <xf numFmtId="167" fontId="13" fillId="0" borderId="21" xfId="0" applyNumberFormat="1" applyFont="1" applyFill="1" applyBorder="1" applyAlignment="1" applyProtection="1">
      <alignment/>
      <protection/>
    </xf>
    <xf numFmtId="170" fontId="16" fillId="0" borderId="25" xfId="0" applyNumberFormat="1" applyFont="1" applyFill="1" applyBorder="1" applyAlignment="1" applyProtection="1">
      <alignment/>
      <protection/>
    </xf>
    <xf numFmtId="167" fontId="13" fillId="0" borderId="52" xfId="0" applyNumberFormat="1" applyFont="1" applyFill="1" applyBorder="1" applyAlignment="1" applyProtection="1">
      <alignment/>
      <protection/>
    </xf>
    <xf numFmtId="0" fontId="7" fillId="0" borderId="59" xfId="0" applyFont="1" applyFill="1" applyBorder="1" applyAlignment="1">
      <alignment/>
    </xf>
    <xf numFmtId="170" fontId="24" fillId="0" borderId="28" xfId="0" applyNumberFormat="1" applyFont="1" applyFill="1" applyBorder="1" applyAlignment="1" applyProtection="1">
      <alignment/>
      <protection/>
    </xf>
    <xf numFmtId="0" fontId="7" fillId="0" borderId="28" xfId="0" applyFont="1" applyFill="1" applyBorder="1" applyAlignment="1">
      <alignment/>
    </xf>
    <xf numFmtId="171" fontId="27" fillId="0" borderId="0" xfId="0" applyNumberFormat="1" applyFont="1" applyFill="1" applyBorder="1" applyAlignment="1" applyProtection="1">
      <alignment horizontal="left"/>
      <protection/>
    </xf>
    <xf numFmtId="167" fontId="28" fillId="0" borderId="0" xfId="0" applyNumberFormat="1" applyFont="1" applyFill="1" applyBorder="1" applyAlignment="1" applyProtection="1">
      <alignment/>
      <protection/>
    </xf>
    <xf numFmtId="0" fontId="27" fillId="0" borderId="0" xfId="0" applyFont="1" applyFill="1" applyBorder="1" applyAlignment="1" quotePrefix="1">
      <alignment/>
    </xf>
    <xf numFmtId="167" fontId="14" fillId="0" borderId="0" xfId="0" applyNumberFormat="1" applyFont="1" applyFill="1" applyBorder="1" applyAlignment="1">
      <alignment horizontal="right"/>
    </xf>
    <xf numFmtId="167" fontId="14" fillId="0" borderId="0" xfId="0" applyNumberFormat="1" applyFont="1" applyFill="1" applyBorder="1" applyAlignment="1">
      <alignment/>
    </xf>
    <xf numFmtId="0" fontId="14" fillId="0" borderId="0" xfId="0" applyFont="1" applyFill="1" applyBorder="1" applyAlignment="1" quotePrefix="1">
      <alignment horizontal="left"/>
    </xf>
    <xf numFmtId="167" fontId="7" fillId="0" borderId="61" xfId="0" applyNumberFormat="1" applyFont="1" applyFill="1" applyBorder="1" applyAlignment="1" applyProtection="1" quotePrefix="1">
      <alignment horizontal="left"/>
      <protection/>
    </xf>
    <xf numFmtId="167" fontId="7" fillId="0" borderId="10" xfId="0" applyNumberFormat="1" applyFont="1" applyFill="1" applyBorder="1" applyAlignment="1" applyProtection="1">
      <alignment horizontal="left"/>
      <protection/>
    </xf>
    <xf numFmtId="167" fontId="13" fillId="0" borderId="61" xfId="0" applyNumberFormat="1" applyFont="1" applyFill="1" applyBorder="1" applyAlignment="1" applyProtection="1" quotePrefix="1">
      <alignment horizontal="left"/>
      <protection/>
    </xf>
    <xf numFmtId="167" fontId="13" fillId="0" borderId="63" xfId="0" applyNumberFormat="1" applyFont="1" applyFill="1" applyBorder="1" applyAlignment="1" applyProtection="1">
      <alignment/>
      <protection/>
    </xf>
    <xf numFmtId="167" fontId="13" fillId="0" borderId="59" xfId="0" applyNumberFormat="1" applyFont="1" applyFill="1" applyBorder="1" applyAlignment="1" applyProtection="1">
      <alignment/>
      <protection/>
    </xf>
    <xf numFmtId="167" fontId="13" fillId="0" borderId="40" xfId="0" applyNumberFormat="1" applyFont="1" applyFill="1" applyBorder="1" applyAlignment="1" applyProtection="1">
      <alignment/>
      <protection/>
    </xf>
    <xf numFmtId="170" fontId="16" fillId="0" borderId="59" xfId="0" applyNumberFormat="1" applyFont="1" applyFill="1" applyBorder="1" applyAlignment="1" applyProtection="1">
      <alignment/>
      <protection/>
    </xf>
    <xf numFmtId="167" fontId="13" fillId="0" borderId="64" xfId="0" applyNumberFormat="1" applyFont="1" applyFill="1" applyBorder="1" applyAlignment="1" applyProtection="1">
      <alignment/>
      <protection/>
    </xf>
    <xf numFmtId="171" fontId="7" fillId="0" borderId="10" xfId="0" applyNumberFormat="1" applyFont="1" applyFill="1" applyBorder="1" applyAlignment="1" applyProtection="1">
      <alignment horizontal="left" indent="3"/>
      <protection/>
    </xf>
    <xf numFmtId="170" fontId="24" fillId="0" borderId="24" xfId="0" applyNumberFormat="1" applyFont="1" applyFill="1" applyBorder="1" applyAlignment="1" applyProtection="1">
      <alignment/>
      <protection/>
    </xf>
    <xf numFmtId="167" fontId="7" fillId="0" borderId="16" xfId="0" applyNumberFormat="1" applyFont="1" applyFill="1" applyBorder="1" applyAlignment="1" applyProtection="1">
      <alignment horizontal="left"/>
      <protection/>
    </xf>
    <xf numFmtId="167" fontId="7" fillId="0" borderId="0" xfId="0" applyNumberFormat="1" applyFont="1" applyFill="1" applyBorder="1" applyAlignment="1">
      <alignment horizontal="center"/>
    </xf>
    <xf numFmtId="169" fontId="7" fillId="0" borderId="0" xfId="0" applyNumberFormat="1" applyFont="1" applyFill="1" applyBorder="1" applyAlignment="1">
      <alignment/>
    </xf>
    <xf numFmtId="171" fontId="14" fillId="0" borderId="0" xfId="0" applyNumberFormat="1" applyFont="1" applyFill="1" applyBorder="1" applyAlignment="1" applyProtection="1" quotePrefix="1">
      <alignment horizontal="left"/>
      <protection/>
    </xf>
    <xf numFmtId="169" fontId="13" fillId="0" borderId="0" xfId="0" applyNumberFormat="1" applyFont="1" applyFill="1" applyAlignment="1">
      <alignment horizontal="center"/>
    </xf>
    <xf numFmtId="169" fontId="13" fillId="0" borderId="0" xfId="0" applyNumberFormat="1" applyFont="1" applyFill="1" applyBorder="1" applyAlignment="1">
      <alignment horizontal="center"/>
    </xf>
    <xf numFmtId="169" fontId="7" fillId="0" borderId="61" xfId="0" applyNumberFormat="1" applyFont="1" applyFill="1" applyBorder="1" applyAlignment="1" applyProtection="1">
      <alignment horizontal="left"/>
      <protection/>
    </xf>
    <xf numFmtId="169" fontId="7" fillId="0" borderId="14" xfId="44" applyNumberFormat="1" applyFont="1" applyFill="1" applyBorder="1" applyAlignment="1">
      <alignment/>
    </xf>
    <xf numFmtId="169" fontId="7" fillId="0" borderId="15" xfId="44" applyNumberFormat="1" applyFont="1" applyFill="1" applyBorder="1" applyAlignment="1">
      <alignment/>
    </xf>
    <xf numFmtId="169" fontId="7" fillId="0" borderId="0" xfId="0" applyNumberFormat="1" applyFont="1" applyFill="1" applyBorder="1" applyAlignment="1" applyProtection="1">
      <alignment horizontal="left" vertical="center"/>
      <protection/>
    </xf>
    <xf numFmtId="169" fontId="7" fillId="0" borderId="13" xfId="0" applyNumberFormat="1" applyFont="1" applyFill="1" applyBorder="1" applyAlignment="1" applyProtection="1">
      <alignment horizontal="left"/>
      <protection/>
    </xf>
    <xf numFmtId="169" fontId="7" fillId="0" borderId="39" xfId="44" applyNumberFormat="1" applyFont="1" applyFill="1" applyBorder="1" applyAlignment="1">
      <alignment/>
    </xf>
    <xf numFmtId="169" fontId="7" fillId="0" borderId="41" xfId="44" applyNumberFormat="1" applyFont="1" applyFill="1" applyBorder="1" applyAlignment="1">
      <alignment/>
    </xf>
    <xf numFmtId="169" fontId="7" fillId="0" borderId="10" xfId="0" applyNumberFormat="1" applyFont="1" applyFill="1" applyBorder="1" applyAlignment="1" applyProtection="1">
      <alignment horizontal="left"/>
      <protection/>
    </xf>
    <xf numFmtId="169" fontId="7" fillId="0" borderId="11" xfId="44" applyNumberFormat="1" applyFont="1" applyFill="1" applyBorder="1" applyAlignment="1">
      <alignment/>
    </xf>
    <xf numFmtId="169" fontId="7" fillId="0" borderId="12" xfId="44" applyNumberFormat="1" applyFont="1" applyFill="1" applyBorder="1" applyAlignment="1">
      <alignment/>
    </xf>
    <xf numFmtId="169" fontId="13" fillId="0" borderId="29" xfId="0" applyNumberFormat="1" applyFont="1" applyFill="1" applyBorder="1" applyAlignment="1" applyProtection="1">
      <alignment horizontal="left"/>
      <protection/>
    </xf>
    <xf numFmtId="169" fontId="13" fillId="0" borderId="30" xfId="44" applyNumberFormat="1" applyFont="1" applyFill="1" applyBorder="1" applyAlignment="1">
      <alignment/>
    </xf>
    <xf numFmtId="169" fontId="13" fillId="0" borderId="32" xfId="44" applyNumberFormat="1" applyFont="1" applyFill="1" applyBorder="1" applyAlignment="1">
      <alignment/>
    </xf>
    <xf numFmtId="169" fontId="13" fillId="0" borderId="0" xfId="0" applyNumberFormat="1" applyFont="1" applyFill="1" applyBorder="1" applyAlignment="1" applyProtection="1">
      <alignment horizontal="left" vertical="center"/>
      <protection/>
    </xf>
    <xf numFmtId="169" fontId="7" fillId="0" borderId="0" xfId="0" applyNumberFormat="1" applyFont="1" applyFill="1" applyBorder="1" applyAlignment="1" applyProtection="1">
      <alignment horizontal="left"/>
      <protection/>
    </xf>
    <xf numFmtId="169" fontId="13" fillId="0" borderId="0" xfId="51" applyNumberFormat="1" applyFont="1" applyFill="1" applyBorder="1" applyAlignment="1">
      <alignment/>
    </xf>
    <xf numFmtId="2" fontId="13" fillId="0" borderId="0" xfId="51" applyNumberFormat="1" applyFont="1" applyFill="1" applyBorder="1" applyAlignment="1">
      <alignment/>
    </xf>
    <xf numFmtId="2" fontId="7" fillId="0" borderId="0" xfId="51" applyNumberFormat="1" applyFont="1" applyFill="1" applyBorder="1" applyAlignment="1">
      <alignment/>
    </xf>
    <xf numFmtId="169" fontId="13" fillId="0" borderId="0" xfId="0" applyNumberFormat="1" applyFont="1" applyFill="1" applyBorder="1" applyAlignment="1" applyProtection="1">
      <alignment horizontal="left"/>
      <protection/>
    </xf>
    <xf numFmtId="169" fontId="13" fillId="0" borderId="0" xfId="0" applyNumberFormat="1" applyFont="1" applyFill="1" applyAlignment="1">
      <alignment/>
    </xf>
    <xf numFmtId="0" fontId="7" fillId="0" borderId="0" xfId="0" applyFont="1" applyFill="1" applyBorder="1" applyAlignment="1">
      <alignment horizontal="left"/>
    </xf>
    <xf numFmtId="169" fontId="14" fillId="0" borderId="0" xfId="0" applyNumberFormat="1" applyFont="1" applyFill="1" applyAlignment="1">
      <alignment/>
    </xf>
    <xf numFmtId="2" fontId="14" fillId="0" borderId="0" xfId="0" applyNumberFormat="1" applyFont="1" applyFill="1" applyAlignment="1">
      <alignment/>
    </xf>
    <xf numFmtId="2" fontId="14" fillId="0" borderId="0" xfId="51" applyNumberFormat="1" applyFont="1" applyFill="1" applyBorder="1" applyAlignment="1">
      <alignment/>
    </xf>
    <xf numFmtId="169" fontId="14" fillId="0" borderId="0" xfId="0" applyNumberFormat="1" applyFont="1" applyFill="1" applyBorder="1" applyAlignment="1">
      <alignment/>
    </xf>
    <xf numFmtId="2" fontId="7" fillId="0" borderId="0" xfId="0" applyNumberFormat="1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61" xfId="0" applyFont="1" applyFill="1" applyBorder="1" applyAlignment="1">
      <alignment/>
    </xf>
    <xf numFmtId="169" fontId="13" fillId="0" borderId="59" xfId="160" applyNumberFormat="1" applyFont="1" applyFill="1" applyBorder="1">
      <alignment/>
      <protection/>
    </xf>
    <xf numFmtId="169" fontId="13" fillId="0" borderId="39" xfId="160" applyNumberFormat="1" applyFont="1" applyFill="1" applyBorder="1">
      <alignment/>
      <protection/>
    </xf>
    <xf numFmtId="169" fontId="13" fillId="0" borderId="41" xfId="160" applyNumberFormat="1" applyFont="1" applyFill="1" applyBorder="1" applyAlignment="1">
      <alignment vertical="center"/>
      <protection/>
    </xf>
    <xf numFmtId="169" fontId="13" fillId="0" borderId="59" xfId="162" applyNumberFormat="1" applyFont="1" applyFill="1" applyBorder="1">
      <alignment/>
      <protection/>
    </xf>
    <xf numFmtId="169" fontId="13" fillId="0" borderId="39" xfId="162" applyNumberFormat="1" applyFont="1" applyFill="1" applyBorder="1">
      <alignment/>
      <protection/>
    </xf>
    <xf numFmtId="169" fontId="15" fillId="0" borderId="41" xfId="162" applyNumberFormat="1" applyFont="1" applyFill="1" applyBorder="1" applyAlignment="1">
      <alignment vertical="center"/>
      <protection/>
    </xf>
    <xf numFmtId="169" fontId="7" fillId="0" borderId="23" xfId="160" applyNumberFormat="1" applyFont="1" applyFill="1" applyBorder="1">
      <alignment/>
      <protection/>
    </xf>
    <xf numFmtId="169" fontId="7" fillId="0" borderId="20" xfId="160" applyNumberFormat="1" applyFont="1" applyFill="1" applyBorder="1">
      <alignment/>
      <protection/>
    </xf>
    <xf numFmtId="169" fontId="7" fillId="0" borderId="11" xfId="160" applyNumberFormat="1" applyFont="1" applyFill="1" applyBorder="1">
      <alignment/>
      <protection/>
    </xf>
    <xf numFmtId="169" fontId="19" fillId="0" borderId="12" xfId="160" applyNumberFormat="1" applyFont="1" applyFill="1" applyBorder="1" applyAlignment="1">
      <alignment vertical="center"/>
      <protection/>
    </xf>
    <xf numFmtId="169" fontId="7" fillId="0" borderId="23" xfId="162" applyNumberFormat="1" applyFont="1" applyFill="1" applyBorder="1">
      <alignment/>
      <protection/>
    </xf>
    <xf numFmtId="169" fontId="7" fillId="0" borderId="20" xfId="162" applyNumberFormat="1" applyFont="1" applyFill="1" applyBorder="1">
      <alignment/>
      <protection/>
    </xf>
    <xf numFmtId="169" fontId="7" fillId="0" borderId="11" xfId="162" applyNumberFormat="1" applyFont="1" applyFill="1" applyBorder="1">
      <alignment/>
      <protection/>
    </xf>
    <xf numFmtId="169" fontId="19" fillId="0" borderId="12" xfId="162" applyNumberFormat="1" applyFont="1" applyFill="1" applyBorder="1" applyAlignment="1">
      <alignment vertical="center"/>
      <protection/>
    </xf>
    <xf numFmtId="169" fontId="7" fillId="0" borderId="25" xfId="160" applyNumberFormat="1" applyFont="1" applyFill="1" applyBorder="1">
      <alignment/>
      <protection/>
    </xf>
    <xf numFmtId="169" fontId="7" fillId="0" borderId="25" xfId="162" applyNumberFormat="1" applyFont="1" applyFill="1" applyBorder="1">
      <alignment/>
      <protection/>
    </xf>
    <xf numFmtId="169" fontId="7" fillId="0" borderId="24" xfId="162" applyNumberFormat="1" applyFont="1" applyFill="1" applyBorder="1">
      <alignment/>
      <protection/>
    </xf>
    <xf numFmtId="169" fontId="7" fillId="0" borderId="14" xfId="162" applyNumberFormat="1" applyFont="1" applyFill="1" applyBorder="1">
      <alignment/>
      <protection/>
    </xf>
    <xf numFmtId="169" fontId="7" fillId="0" borderId="24" xfId="160" applyNumberFormat="1" applyFont="1" applyFill="1" applyBorder="1">
      <alignment/>
      <protection/>
    </xf>
    <xf numFmtId="169" fontId="7" fillId="0" borderId="14" xfId="160" applyNumberFormat="1" applyFont="1" applyFill="1" applyBorder="1">
      <alignment/>
      <protection/>
    </xf>
    <xf numFmtId="169" fontId="7" fillId="0" borderId="25" xfId="162" applyNumberFormat="1" applyFont="1" applyFill="1" applyBorder="1" applyAlignment="1" quotePrefix="1">
      <alignment horizontal="right"/>
      <protection/>
    </xf>
    <xf numFmtId="169" fontId="7" fillId="0" borderId="11" xfId="162" applyNumberFormat="1" applyFont="1" applyFill="1" applyBorder="1" applyAlignment="1" quotePrefix="1">
      <alignment horizontal="right"/>
      <protection/>
    </xf>
    <xf numFmtId="169" fontId="19" fillId="0" borderId="12" xfId="162" applyNumberFormat="1" applyFont="1" applyFill="1" applyBorder="1" applyAlignment="1" quotePrefix="1">
      <alignment horizontal="right" vertical="center"/>
      <protection/>
    </xf>
    <xf numFmtId="169" fontId="7" fillId="0" borderId="11" xfId="162" applyNumberFormat="1" applyFont="1" applyFill="1" applyBorder="1" applyAlignment="1">
      <alignment horizontal="right"/>
      <protection/>
    </xf>
    <xf numFmtId="169" fontId="19" fillId="0" borderId="12" xfId="162" applyNumberFormat="1" applyFont="1" applyFill="1" applyBorder="1" applyAlignment="1">
      <alignment horizontal="right" vertical="center"/>
      <protection/>
    </xf>
    <xf numFmtId="169" fontId="13" fillId="0" borderId="39" xfId="162" applyNumberFormat="1" applyFont="1" applyFill="1" applyBorder="1" applyAlignment="1">
      <alignment horizontal="right"/>
      <protection/>
    </xf>
    <xf numFmtId="169" fontId="15" fillId="0" borderId="41" xfId="162" applyNumberFormat="1" applyFont="1" applyFill="1" applyBorder="1" applyAlignment="1">
      <alignment horizontal="right" vertical="center"/>
      <protection/>
    </xf>
    <xf numFmtId="169" fontId="7" fillId="0" borderId="12" xfId="160" applyNumberFormat="1" applyFont="1" applyFill="1" applyBorder="1" applyAlignment="1">
      <alignment vertical="center"/>
      <protection/>
    </xf>
    <xf numFmtId="169" fontId="7" fillId="0" borderId="25" xfId="160" applyNumberFormat="1" applyFont="1" applyFill="1" applyBorder="1" applyAlignment="1" quotePrefix="1">
      <alignment horizontal="right"/>
      <protection/>
    </xf>
    <xf numFmtId="169" fontId="7" fillId="0" borderId="11" xfId="160" applyNumberFormat="1" applyFont="1" applyFill="1" applyBorder="1" applyAlignment="1" quotePrefix="1">
      <alignment horizontal="right"/>
      <protection/>
    </xf>
    <xf numFmtId="169" fontId="7" fillId="0" borderId="12" xfId="160" applyNumberFormat="1" applyFont="1" applyFill="1" applyBorder="1" applyAlignment="1" quotePrefix="1">
      <alignment horizontal="right"/>
      <protection/>
    </xf>
    <xf numFmtId="169" fontId="7" fillId="0" borderId="10" xfId="0" applyNumberFormat="1" applyFont="1" applyFill="1" applyBorder="1" applyAlignment="1">
      <alignment/>
    </xf>
    <xf numFmtId="169" fontId="7" fillId="0" borderId="11" xfId="160" applyNumberFormat="1" applyFont="1" applyFill="1" applyBorder="1" applyAlignment="1">
      <alignment horizontal="right"/>
      <protection/>
    </xf>
    <xf numFmtId="169" fontId="7" fillId="0" borderId="12" xfId="160" applyNumberFormat="1" applyFont="1" applyFill="1" applyBorder="1" applyAlignment="1">
      <alignment horizontal="right"/>
      <protection/>
    </xf>
    <xf numFmtId="0" fontId="13" fillId="0" borderId="16" xfId="0" applyFont="1" applyFill="1" applyBorder="1" applyAlignment="1">
      <alignment/>
    </xf>
    <xf numFmtId="169" fontId="13" fillId="0" borderId="17" xfId="88" applyNumberFormat="1" applyFont="1" applyFill="1" applyBorder="1" applyAlignment="1">
      <alignment/>
    </xf>
    <xf numFmtId="169" fontId="13" fillId="0" borderId="17" xfId="88" applyNumberFormat="1" applyFont="1" applyFill="1" applyBorder="1" applyAlignment="1">
      <alignment horizontal="right"/>
    </xf>
    <xf numFmtId="169" fontId="13" fillId="0" borderId="18" xfId="88" applyNumberFormat="1" applyFont="1" applyFill="1" applyBorder="1" applyAlignment="1">
      <alignment horizontal="right"/>
    </xf>
    <xf numFmtId="171" fontId="7" fillId="0" borderId="0" xfId="0" applyNumberFormat="1" applyFont="1" applyFill="1" applyAlignment="1" applyProtection="1" quotePrefix="1">
      <alignment horizontal="left"/>
      <protection/>
    </xf>
    <xf numFmtId="0" fontId="7" fillId="0" borderId="16" xfId="0" applyFont="1" applyFill="1" applyBorder="1" applyAlignment="1">
      <alignment/>
    </xf>
    <xf numFmtId="169" fontId="7" fillId="0" borderId="17" xfId="160" applyNumberFormat="1" applyFont="1" applyFill="1" applyBorder="1">
      <alignment/>
      <protection/>
    </xf>
    <xf numFmtId="169" fontId="19" fillId="0" borderId="18" xfId="160" applyNumberFormat="1" applyFont="1" applyFill="1" applyBorder="1" applyAlignment="1" quotePrefix="1">
      <alignment horizontal="right" vertical="center"/>
      <protection/>
    </xf>
    <xf numFmtId="169" fontId="13" fillId="0" borderId="39" xfId="164" applyNumberFormat="1" applyFont="1" applyFill="1" applyBorder="1">
      <alignment/>
      <protection/>
    </xf>
    <xf numFmtId="169" fontId="13" fillId="0" borderId="41" xfId="164" applyNumberFormat="1" applyFont="1" applyFill="1" applyBorder="1">
      <alignment/>
      <protection/>
    </xf>
    <xf numFmtId="169" fontId="7" fillId="0" borderId="11" xfId="164" applyNumberFormat="1" applyFont="1" applyFill="1" applyBorder="1">
      <alignment/>
      <protection/>
    </xf>
    <xf numFmtId="169" fontId="7" fillId="0" borderId="12" xfId="164" applyNumberFormat="1" applyFont="1" applyFill="1" applyBorder="1">
      <alignment/>
      <protection/>
    </xf>
    <xf numFmtId="169" fontId="13" fillId="0" borderId="39" xfId="164" applyNumberFormat="1" applyFont="1" applyFill="1" applyBorder="1" applyAlignment="1">
      <alignment vertical="center"/>
      <protection/>
    </xf>
    <xf numFmtId="169" fontId="13" fillId="0" borderId="41" xfId="164" applyNumberFormat="1" applyFont="1" applyFill="1" applyBorder="1" applyAlignment="1">
      <alignment vertical="center"/>
      <protection/>
    </xf>
    <xf numFmtId="169" fontId="13" fillId="0" borderId="39" xfId="164" applyNumberFormat="1" applyFont="1" applyFill="1" applyBorder="1" applyAlignment="1" quotePrefix="1">
      <alignment horizontal="right"/>
      <protection/>
    </xf>
    <xf numFmtId="169" fontId="13" fillId="0" borderId="41" xfId="164" applyNumberFormat="1" applyFont="1" applyFill="1" applyBorder="1" applyAlignment="1" quotePrefix="1">
      <alignment horizontal="right"/>
      <protection/>
    </xf>
    <xf numFmtId="0" fontId="13" fillId="0" borderId="16" xfId="0" applyFont="1" applyFill="1" applyBorder="1" applyAlignment="1">
      <alignment horizontal="left"/>
    </xf>
    <xf numFmtId="169" fontId="13" fillId="0" borderId="17" xfId="164" applyNumberFormat="1" applyFont="1" applyFill="1" applyBorder="1">
      <alignment/>
      <protection/>
    </xf>
    <xf numFmtId="169" fontId="13" fillId="0" borderId="18" xfId="164" applyNumberFormat="1" applyFont="1" applyFill="1" applyBorder="1">
      <alignment/>
      <protection/>
    </xf>
    <xf numFmtId="169" fontId="7" fillId="0" borderId="0" xfId="51" applyNumberFormat="1" applyFont="1" applyFill="1" applyBorder="1" applyAlignment="1">
      <alignment/>
    </xf>
    <xf numFmtId="169" fontId="13" fillId="0" borderId="0" xfId="0" applyNumberFormat="1" applyFont="1" applyFill="1" applyBorder="1" applyAlignment="1">
      <alignment/>
    </xf>
    <xf numFmtId="169" fontId="13" fillId="0" borderId="61" xfId="0" applyNumberFormat="1" applyFont="1" applyFill="1" applyBorder="1" applyAlignment="1">
      <alignment/>
    </xf>
    <xf numFmtId="169" fontId="13" fillId="0" borderId="39" xfId="166" applyNumberFormat="1" applyFont="1" applyFill="1" applyBorder="1">
      <alignment/>
      <protection/>
    </xf>
    <xf numFmtId="169" fontId="13" fillId="0" borderId="41" xfId="166" applyNumberFormat="1" applyFont="1" applyFill="1" applyBorder="1">
      <alignment/>
      <protection/>
    </xf>
    <xf numFmtId="169" fontId="7" fillId="0" borderId="11" xfId="166" applyNumberFormat="1" applyFont="1" applyFill="1" applyBorder="1">
      <alignment/>
      <protection/>
    </xf>
    <xf numFmtId="169" fontId="7" fillId="0" borderId="12" xfId="166" applyNumberFormat="1" applyFont="1" applyFill="1" applyBorder="1">
      <alignment/>
      <protection/>
    </xf>
    <xf numFmtId="169" fontId="7" fillId="0" borderId="16" xfId="0" applyNumberFormat="1" applyFont="1" applyFill="1" applyBorder="1" applyAlignment="1">
      <alignment/>
    </xf>
    <xf numFmtId="169" fontId="7" fillId="0" borderId="17" xfId="166" applyNumberFormat="1" applyFont="1" applyFill="1" applyBorder="1">
      <alignment/>
      <protection/>
    </xf>
    <xf numFmtId="169" fontId="7" fillId="0" borderId="18" xfId="166" applyNumberFormat="1" applyFont="1" applyFill="1" applyBorder="1">
      <alignment/>
      <protection/>
    </xf>
    <xf numFmtId="0" fontId="13" fillId="34" borderId="19" xfId="126" applyFont="1" applyFill="1" applyBorder="1">
      <alignment/>
      <protection/>
    </xf>
    <xf numFmtId="49" fontId="13" fillId="34" borderId="20" xfId="126" applyNumberFormat="1" applyFont="1" applyFill="1" applyBorder="1" applyAlignment="1">
      <alignment horizontal="center"/>
      <protection/>
    </xf>
    <xf numFmtId="0" fontId="13" fillId="34" borderId="46" xfId="126" applyFont="1" applyFill="1" applyBorder="1">
      <alignment/>
      <protection/>
    </xf>
    <xf numFmtId="0" fontId="13" fillId="34" borderId="23" xfId="126" applyFont="1" applyFill="1" applyBorder="1">
      <alignment/>
      <protection/>
    </xf>
    <xf numFmtId="169" fontId="7" fillId="0" borderId="20" xfId="126" applyNumberFormat="1" applyFont="1" applyBorder="1">
      <alignment/>
      <protection/>
    </xf>
    <xf numFmtId="169" fontId="7" fillId="0" borderId="20" xfId="126" applyNumberFormat="1" applyFont="1" applyFill="1" applyBorder="1" applyAlignment="1">
      <alignment horizontal="right"/>
      <protection/>
    </xf>
    <xf numFmtId="173" fontId="7" fillId="0" borderId="20" xfId="126" applyNumberFormat="1" applyFont="1" applyBorder="1" applyAlignment="1">
      <alignment horizontal="center"/>
      <protection/>
    </xf>
    <xf numFmtId="169" fontId="7" fillId="0" borderId="20" xfId="126" applyNumberFormat="1" applyFont="1" applyBorder="1" applyAlignment="1">
      <alignment horizontal="center"/>
      <protection/>
    </xf>
    <xf numFmtId="169" fontId="7" fillId="0" borderId="11" xfId="126" applyNumberFormat="1" applyFont="1" applyBorder="1">
      <alignment/>
      <protection/>
    </xf>
    <xf numFmtId="169" fontId="7" fillId="0" borderId="11" xfId="126" applyNumberFormat="1" applyFont="1" applyFill="1" applyBorder="1" applyAlignment="1">
      <alignment horizontal="right"/>
      <protection/>
    </xf>
    <xf numFmtId="173" fontId="7" fillId="0" borderId="11" xfId="126" applyNumberFormat="1" applyFont="1" applyBorder="1" applyAlignment="1">
      <alignment horizontal="center"/>
      <protection/>
    </xf>
    <xf numFmtId="169" fontId="7" fillId="0" borderId="11" xfId="126" applyNumberFormat="1" applyFont="1" applyBorder="1" applyAlignment="1">
      <alignment horizontal="center"/>
      <protection/>
    </xf>
    <xf numFmtId="169" fontId="7" fillId="0" borderId="11" xfId="126" applyNumberFormat="1" applyFont="1" applyBorder="1" applyAlignment="1">
      <alignment horizontal="right"/>
      <protection/>
    </xf>
    <xf numFmtId="0" fontId="4" fillId="0" borderId="0" xfId="126" applyFont="1">
      <alignment/>
      <protection/>
    </xf>
    <xf numFmtId="169" fontId="4" fillId="0" borderId="0" xfId="126" applyNumberFormat="1" applyFont="1">
      <alignment/>
      <protection/>
    </xf>
    <xf numFmtId="0" fontId="64" fillId="0" borderId="0" xfId="138" applyAlignment="1">
      <alignment horizontal="justify" vertical="center"/>
      <protection/>
    </xf>
    <xf numFmtId="0" fontId="31" fillId="0" borderId="0" xfId="138" applyFont="1" applyBorder="1" applyAlignment="1">
      <alignment horizontal="center" vertical="center"/>
      <protection/>
    </xf>
    <xf numFmtId="49" fontId="13" fillId="33" borderId="14" xfId="138" applyNumberFormat="1" applyFont="1" applyFill="1" applyBorder="1" applyAlignment="1">
      <alignment horizontal="center" vertical="center"/>
      <protection/>
    </xf>
    <xf numFmtId="0" fontId="13" fillId="33" borderId="13" xfId="138" applyFont="1" applyFill="1" applyBorder="1" applyAlignment="1" applyProtection="1">
      <alignment horizontal="center" vertical="center"/>
      <protection/>
    </xf>
    <xf numFmtId="2" fontId="13" fillId="33" borderId="59" xfId="138" applyNumberFormat="1" applyFont="1" applyFill="1" applyBorder="1" applyAlignment="1">
      <alignment horizontal="center" vertical="center"/>
      <protection/>
    </xf>
    <xf numFmtId="2" fontId="13" fillId="33" borderId="39" xfId="138" applyNumberFormat="1" applyFont="1" applyFill="1" applyBorder="1" applyAlignment="1">
      <alignment horizontal="center" vertical="center"/>
      <protection/>
    </xf>
    <xf numFmtId="49" fontId="13" fillId="33" borderId="39" xfId="138" applyNumberFormat="1" applyFont="1" applyFill="1" applyBorder="1" applyAlignment="1">
      <alignment horizontal="center" vertical="center"/>
      <protection/>
    </xf>
    <xf numFmtId="49" fontId="13" fillId="33" borderId="64" xfId="138" applyNumberFormat="1" applyFont="1" applyFill="1" applyBorder="1" applyAlignment="1">
      <alignment horizontal="center" vertical="center"/>
      <protection/>
    </xf>
    <xf numFmtId="0" fontId="13" fillId="0" borderId="10" xfId="138" applyFont="1" applyBorder="1" applyAlignment="1" applyProtection="1">
      <alignment horizontal="justify" vertical="center"/>
      <protection/>
    </xf>
    <xf numFmtId="169" fontId="13" fillId="0" borderId="11" xfId="138" applyNumberFormat="1" applyFont="1" applyBorder="1" applyAlignment="1" applyProtection="1">
      <alignment horizontal="right" vertical="center"/>
      <protection/>
    </xf>
    <xf numFmtId="169" fontId="13" fillId="0" borderId="11" xfId="138" applyNumberFormat="1" applyFont="1" applyBorder="1" applyAlignment="1">
      <alignment horizontal="center" vertical="center"/>
      <protection/>
    </xf>
    <xf numFmtId="169" fontId="13" fillId="0" borderId="12" xfId="138" applyNumberFormat="1" applyFont="1" applyBorder="1" applyAlignment="1">
      <alignment horizontal="center" vertical="center"/>
      <protection/>
    </xf>
    <xf numFmtId="169" fontId="13" fillId="0" borderId="11" xfId="138" applyNumberFormat="1" applyFont="1" applyFill="1" applyBorder="1" applyAlignment="1">
      <alignment horizontal="right" vertical="center"/>
      <protection/>
    </xf>
    <xf numFmtId="0" fontId="2" fillId="0" borderId="0" xfId="138" applyFont="1" applyAlignment="1">
      <alignment horizontal="justify" vertical="center"/>
      <protection/>
    </xf>
    <xf numFmtId="0" fontId="7" fillId="0" borderId="10" xfId="138" applyFont="1" applyBorder="1" applyAlignment="1" applyProtection="1">
      <alignment horizontal="left" vertical="center" indent="2"/>
      <protection/>
    </xf>
    <xf numFmtId="169" fontId="7" fillId="0" borderId="11" xfId="138" applyNumberFormat="1" applyFont="1" applyFill="1" applyBorder="1" applyAlignment="1">
      <alignment horizontal="right" vertical="center"/>
      <protection/>
    </xf>
    <xf numFmtId="169" fontId="7" fillId="0" borderId="11" xfId="138" applyNumberFormat="1" applyFont="1" applyBorder="1" applyAlignment="1">
      <alignment horizontal="center" vertical="center"/>
      <protection/>
    </xf>
    <xf numFmtId="169" fontId="7" fillId="0" borderId="12" xfId="138" applyNumberFormat="1" applyFont="1" applyBorder="1" applyAlignment="1">
      <alignment horizontal="center" vertical="center"/>
      <protection/>
    </xf>
    <xf numFmtId="0" fontId="13" fillId="0" borderId="43" xfId="138" applyFont="1" applyBorder="1" applyAlignment="1" applyProtection="1">
      <alignment horizontal="justify" vertical="center"/>
      <protection/>
    </xf>
    <xf numFmtId="0" fontId="7" fillId="0" borderId="13" xfId="138" applyFont="1" applyBorder="1" applyAlignment="1" applyProtection="1">
      <alignment horizontal="left" vertical="center" indent="2"/>
      <protection/>
    </xf>
    <xf numFmtId="169" fontId="7" fillId="0" borderId="14" xfId="138" applyNumberFormat="1" applyFont="1" applyFill="1" applyBorder="1" applyAlignment="1">
      <alignment horizontal="right" vertical="center"/>
      <protection/>
    </xf>
    <xf numFmtId="169" fontId="7" fillId="0" borderId="14" xfId="138" applyNumberFormat="1" applyFont="1" applyBorder="1" applyAlignment="1">
      <alignment horizontal="center" vertical="center"/>
      <protection/>
    </xf>
    <xf numFmtId="169" fontId="7" fillId="0" borderId="15" xfId="138" applyNumberFormat="1" applyFont="1" applyBorder="1" applyAlignment="1">
      <alignment horizontal="center" vertical="center"/>
      <protection/>
    </xf>
    <xf numFmtId="0" fontId="13" fillId="0" borderId="10" xfId="138" applyFont="1" applyBorder="1" applyAlignment="1" applyProtection="1">
      <alignment horizontal="left" vertical="center"/>
      <protection/>
    </xf>
    <xf numFmtId="169" fontId="13" fillId="0" borderId="11" xfId="138" applyNumberFormat="1" applyFont="1" applyBorder="1" applyAlignment="1">
      <alignment horizontal="right" vertical="center"/>
      <protection/>
    </xf>
    <xf numFmtId="169" fontId="13" fillId="0" borderId="11" xfId="177" applyNumberFormat="1" applyFont="1" applyBorder="1" applyAlignment="1">
      <alignment horizontal="right" vertical="center"/>
      <protection/>
    </xf>
    <xf numFmtId="0" fontId="0" fillId="0" borderId="0" xfId="138" applyFont="1" applyAlignment="1">
      <alignment vertical="center"/>
      <protection/>
    </xf>
    <xf numFmtId="0" fontId="7" fillId="0" borderId="10" xfId="138" applyFont="1" applyBorder="1" applyAlignment="1" applyProtection="1">
      <alignment horizontal="left" vertical="center"/>
      <protection/>
    </xf>
    <xf numFmtId="169" fontId="7" fillId="0" borderId="11" xfId="177" applyNumberFormat="1" applyFont="1" applyFill="1" applyBorder="1" applyAlignment="1">
      <alignment horizontal="right" vertical="center"/>
      <protection/>
    </xf>
    <xf numFmtId="169" fontId="7" fillId="0" borderId="11" xfId="138" applyNumberFormat="1" applyFont="1" applyBorder="1" applyAlignment="1">
      <alignment horizontal="right" vertical="center"/>
      <protection/>
    </xf>
    <xf numFmtId="169" fontId="7" fillId="0" borderId="12" xfId="138" applyNumberFormat="1" applyFont="1" applyBorder="1" applyAlignment="1" quotePrefix="1">
      <alignment horizontal="center" vertical="center"/>
      <protection/>
    </xf>
    <xf numFmtId="0" fontId="7" fillId="0" borderId="13" xfId="138" applyFont="1" applyBorder="1" applyAlignment="1" applyProtection="1">
      <alignment horizontal="left" vertical="center"/>
      <protection/>
    </xf>
    <xf numFmtId="169" fontId="7" fillId="0" borderId="14" xfId="138" applyNumberFormat="1" applyFont="1" applyBorder="1" applyAlignment="1" applyProtection="1">
      <alignment horizontal="right" vertical="center"/>
      <protection/>
    </xf>
    <xf numFmtId="169" fontId="7" fillId="0" borderId="15" xfId="138" applyNumberFormat="1" applyFont="1" applyBorder="1" applyAlignment="1" quotePrefix="1">
      <alignment horizontal="center" vertical="center"/>
      <protection/>
    </xf>
    <xf numFmtId="0" fontId="31" fillId="0" borderId="0" xfId="138" applyFont="1" applyAlignment="1">
      <alignment vertical="center"/>
      <protection/>
    </xf>
    <xf numFmtId="0" fontId="13" fillId="0" borderId="67" xfId="138" applyFont="1" applyBorder="1" applyAlignment="1" applyProtection="1">
      <alignment horizontal="justify" vertical="center"/>
      <protection/>
    </xf>
    <xf numFmtId="169" fontId="13" fillId="0" borderId="68" xfId="138" applyNumberFormat="1" applyFont="1" applyBorder="1" applyAlignment="1" applyProtection="1">
      <alignment horizontal="right" vertical="center"/>
      <protection/>
    </xf>
    <xf numFmtId="169" fontId="13" fillId="0" borderId="68" xfId="138" applyNumberFormat="1" applyFont="1" applyBorder="1" applyAlignment="1">
      <alignment horizontal="center" vertical="center"/>
      <protection/>
    </xf>
    <xf numFmtId="169" fontId="13" fillId="0" borderId="69" xfId="138" applyNumberFormat="1" applyFont="1" applyBorder="1" applyAlignment="1">
      <alignment horizontal="center" vertical="center"/>
      <protection/>
    </xf>
    <xf numFmtId="169" fontId="13" fillId="0" borderId="68" xfId="138" applyNumberFormat="1" applyFont="1" applyFill="1" applyBorder="1" applyAlignment="1" applyProtection="1">
      <alignment horizontal="right" vertical="center"/>
      <protection/>
    </xf>
    <xf numFmtId="169" fontId="13" fillId="0" borderId="68" xfId="177" applyNumberFormat="1" applyFont="1" applyFill="1" applyBorder="1" applyAlignment="1" applyProtection="1">
      <alignment horizontal="right" vertical="center"/>
      <protection/>
    </xf>
    <xf numFmtId="169" fontId="13" fillId="0" borderId="11" xfId="138" applyNumberFormat="1" applyFont="1" applyFill="1" applyBorder="1" applyAlignment="1" applyProtection="1">
      <alignment horizontal="right" vertical="center"/>
      <protection/>
    </xf>
    <xf numFmtId="169" fontId="7" fillId="0" borderId="11" xfId="177" applyNumberFormat="1" applyFont="1" applyFill="1" applyBorder="1" applyAlignment="1" applyProtection="1">
      <alignment horizontal="right" vertical="center"/>
      <protection/>
    </xf>
    <xf numFmtId="0" fontId="14" fillId="0" borderId="10" xfId="138" applyFont="1" applyBorder="1" applyAlignment="1" applyProtection="1">
      <alignment horizontal="left" vertical="center" indent="2"/>
      <protection/>
    </xf>
    <xf numFmtId="169" fontId="14" fillId="0" borderId="11" xfId="138" applyNumberFormat="1" applyFont="1" applyFill="1" applyBorder="1" applyAlignment="1">
      <alignment horizontal="right" vertical="center"/>
      <protection/>
    </xf>
    <xf numFmtId="169" fontId="14" fillId="0" borderId="11" xfId="177" applyNumberFormat="1" applyFont="1" applyFill="1" applyBorder="1" applyAlignment="1">
      <alignment horizontal="right" vertical="center"/>
      <protection/>
    </xf>
    <xf numFmtId="169" fontId="14" fillId="0" borderId="11" xfId="138" applyNumberFormat="1" applyFont="1" applyBorder="1" applyAlignment="1">
      <alignment horizontal="center" vertical="center"/>
      <protection/>
    </xf>
    <xf numFmtId="169" fontId="14" fillId="0" borderId="12" xfId="138" applyNumberFormat="1" applyFont="1" applyBorder="1" applyAlignment="1">
      <alignment horizontal="center" vertical="center"/>
      <protection/>
    </xf>
    <xf numFmtId="0" fontId="7" fillId="0" borderId="11" xfId="138" applyFont="1" applyBorder="1" applyAlignment="1">
      <alignment horizontal="right" vertical="center"/>
      <protection/>
    </xf>
    <xf numFmtId="174" fontId="7" fillId="0" borderId="11" xfId="71" applyNumberFormat="1" applyFont="1" applyBorder="1" applyAlignment="1">
      <alignment horizontal="right" vertical="center"/>
    </xf>
    <xf numFmtId="0" fontId="13" fillId="0" borderId="70" xfId="138" applyFont="1" applyBorder="1" applyAlignment="1" applyProtection="1">
      <alignment horizontal="justify" vertical="center"/>
      <protection/>
    </xf>
    <xf numFmtId="169" fontId="13" fillId="0" borderId="68" xfId="138" applyNumberFormat="1" applyFont="1" applyFill="1" applyBorder="1" applyAlignment="1">
      <alignment horizontal="right" vertical="center"/>
      <protection/>
    </xf>
    <xf numFmtId="169" fontId="13" fillId="0" borderId="68" xfId="177" applyNumberFormat="1" applyFont="1" applyFill="1" applyBorder="1" applyAlignment="1">
      <alignment horizontal="right" vertical="center"/>
      <protection/>
    </xf>
    <xf numFmtId="0" fontId="7" fillId="0" borderId="10" xfId="138" applyFont="1" applyBorder="1" applyAlignment="1" applyProtection="1">
      <alignment horizontal="justify" vertical="center"/>
      <protection/>
    </xf>
    <xf numFmtId="169" fontId="7" fillId="0" borderId="11" xfId="138" applyNumberFormat="1" applyFont="1" applyFill="1" applyBorder="1" applyAlignment="1" applyProtection="1">
      <alignment horizontal="right" vertical="center"/>
      <protection/>
    </xf>
    <xf numFmtId="169" fontId="7" fillId="0" borderId="11" xfId="138" applyNumberFormat="1" applyFont="1" applyBorder="1" applyAlignment="1" quotePrefix="1">
      <alignment horizontal="center" vertical="center"/>
      <protection/>
    </xf>
    <xf numFmtId="0" fontId="7" fillId="0" borderId="10" xfId="138" applyFont="1" applyBorder="1" applyAlignment="1" applyProtection="1">
      <alignment horizontal="left" vertical="center" indent="1"/>
      <protection/>
    </xf>
    <xf numFmtId="169" fontId="7" fillId="0" borderId="11" xfId="138" applyNumberFormat="1" applyFont="1" applyBorder="1" applyAlignment="1" applyProtection="1">
      <alignment horizontal="center" vertical="center"/>
      <protection/>
    </xf>
    <xf numFmtId="169" fontId="7" fillId="0" borderId="17" xfId="177" applyNumberFormat="1" applyFont="1" applyFill="1" applyBorder="1" applyAlignment="1" applyProtection="1">
      <alignment horizontal="right" vertical="center"/>
      <protection/>
    </xf>
    <xf numFmtId="0" fontId="64" fillId="0" borderId="33" xfId="138" applyBorder="1" applyAlignment="1">
      <alignment horizontal="justify" vertical="center"/>
      <protection/>
    </xf>
    <xf numFmtId="169" fontId="0" fillId="0" borderId="33" xfId="138" applyNumberFormat="1" applyFont="1" applyBorder="1" applyAlignment="1" applyProtection="1">
      <alignment horizontal="center" vertical="center"/>
      <protection/>
    </xf>
    <xf numFmtId="169" fontId="0" fillId="0" borderId="33" xfId="138" applyNumberFormat="1" applyFont="1" applyBorder="1" applyAlignment="1">
      <alignment horizontal="center" vertical="center"/>
      <protection/>
    </xf>
    <xf numFmtId="0" fontId="32" fillId="0" borderId="0" xfId="138" applyFont="1" applyBorder="1" applyAlignment="1" applyProtection="1">
      <alignment horizontal="justify" vertical="center"/>
      <protection/>
    </xf>
    <xf numFmtId="169" fontId="0" fillId="0" borderId="0" xfId="138" applyNumberFormat="1" applyFont="1" applyFill="1" applyBorder="1" applyAlignment="1" applyProtection="1">
      <alignment horizontal="right" vertical="center"/>
      <protection/>
    </xf>
    <xf numFmtId="169" fontId="0" fillId="0" borderId="0" xfId="138" applyNumberFormat="1" applyFont="1" applyBorder="1" applyAlignment="1" applyProtection="1">
      <alignment horizontal="center" vertical="center"/>
      <protection/>
    </xf>
    <xf numFmtId="169" fontId="0" fillId="0" borderId="0" xfId="138" applyNumberFormat="1" applyFont="1" applyBorder="1" applyAlignment="1">
      <alignment horizontal="center" vertical="center"/>
      <protection/>
    </xf>
    <xf numFmtId="0" fontId="64" fillId="0" borderId="0" xfId="138" applyBorder="1" applyAlignment="1">
      <alignment horizontal="justify" vertical="center"/>
      <protection/>
    </xf>
    <xf numFmtId="0" fontId="0" fillId="0" borderId="0" xfId="138" applyFont="1" applyBorder="1" applyAlignment="1" applyProtection="1">
      <alignment horizontal="justify" vertical="center"/>
      <protection/>
    </xf>
    <xf numFmtId="0" fontId="0" fillId="0" borderId="0" xfId="126">
      <alignment/>
      <protection/>
    </xf>
    <xf numFmtId="169" fontId="0" fillId="0" borderId="0" xfId="126" applyNumberFormat="1">
      <alignment/>
      <protection/>
    </xf>
    <xf numFmtId="0" fontId="0" fillId="0" borderId="0" xfId="126" applyFont="1" applyFill="1">
      <alignment/>
      <protection/>
    </xf>
    <xf numFmtId="0" fontId="13" fillId="36" borderId="41" xfId="126" applyFont="1" applyFill="1" applyBorder="1" applyAlignment="1">
      <alignment horizontal="center" vertical="center"/>
      <protection/>
    </xf>
    <xf numFmtId="0" fontId="13" fillId="0" borderId="0" xfId="126" applyFont="1" applyFill="1" applyBorder="1" applyAlignment="1">
      <alignment horizontal="center"/>
      <protection/>
    </xf>
    <xf numFmtId="0" fontId="7" fillId="0" borderId="0" xfId="126" applyFont="1" applyFill="1">
      <alignment/>
      <protection/>
    </xf>
    <xf numFmtId="0" fontId="13" fillId="33" borderId="14" xfId="126" applyFont="1" applyFill="1" applyBorder="1" applyAlignment="1">
      <alignment horizontal="center" vertical="center"/>
      <protection/>
    </xf>
    <xf numFmtId="169" fontId="7" fillId="0" borderId="0" xfId="126" applyNumberFormat="1" applyFont="1">
      <alignment/>
      <protection/>
    </xf>
    <xf numFmtId="0" fontId="19" fillId="0" borderId="0" xfId="126" applyFont="1">
      <alignment/>
      <protection/>
    </xf>
    <xf numFmtId="0" fontId="7" fillId="0" borderId="0" xfId="126" applyFont="1" applyBorder="1" applyAlignment="1">
      <alignment horizontal="left"/>
      <protection/>
    </xf>
    <xf numFmtId="0" fontId="7" fillId="0" borderId="0" xfId="126" applyFont="1" applyBorder="1">
      <alignment/>
      <protection/>
    </xf>
    <xf numFmtId="2" fontId="7" fillId="0" borderId="0" xfId="126" applyNumberFormat="1" applyFont="1" applyBorder="1" applyAlignment="1" quotePrefix="1">
      <alignment horizontal="center"/>
      <protection/>
    </xf>
    <xf numFmtId="2" fontId="7" fillId="0" borderId="0" xfId="126" applyNumberFormat="1" applyFont="1">
      <alignment/>
      <protection/>
    </xf>
    <xf numFmtId="43" fontId="7" fillId="0" borderId="0" xfId="44" applyFont="1" applyAlignment="1">
      <alignment/>
    </xf>
    <xf numFmtId="0" fontId="7" fillId="0" borderId="71" xfId="126" applyFont="1" applyBorder="1" applyAlignment="1">
      <alignment horizontal="left" vertical="center" wrapText="1"/>
      <protection/>
    </xf>
    <xf numFmtId="169" fontId="7" fillId="35" borderId="72" xfId="126" applyNumberFormat="1" applyFont="1" applyFill="1" applyBorder="1">
      <alignment/>
      <protection/>
    </xf>
    <xf numFmtId="169" fontId="7" fillId="0" borderId="72" xfId="126" applyNumberFormat="1" applyFont="1" applyBorder="1" applyAlignment="1" quotePrefix="1">
      <alignment horizontal="center"/>
      <protection/>
    </xf>
    <xf numFmtId="169" fontId="7" fillId="0" borderId="73" xfId="126" applyNumberFormat="1" applyFont="1" applyBorder="1" applyAlignment="1" quotePrefix="1">
      <alignment horizontal="center"/>
      <protection/>
    </xf>
    <xf numFmtId="0" fontId="0" fillId="0" borderId="0" xfId="126" applyNumberFormat="1">
      <alignment/>
      <protection/>
    </xf>
    <xf numFmtId="0" fontId="13" fillId="36" borderId="39" xfId="126" applyFont="1" applyFill="1" applyBorder="1">
      <alignment/>
      <protection/>
    </xf>
    <xf numFmtId="2" fontId="13" fillId="0" borderId="39" xfId="126" applyNumberFormat="1" applyFont="1" applyBorder="1">
      <alignment/>
      <protection/>
    </xf>
    <xf numFmtId="4" fontId="0" fillId="0" borderId="0" xfId="126" applyNumberFormat="1">
      <alignment/>
      <protection/>
    </xf>
    <xf numFmtId="2" fontId="7" fillId="0" borderId="39" xfId="126" applyNumberFormat="1" applyFont="1" applyBorder="1">
      <alignment/>
      <protection/>
    </xf>
    <xf numFmtId="2" fontId="13" fillId="0" borderId="39" xfId="126" applyNumberFormat="1" applyFont="1" applyBorder="1" applyAlignment="1">
      <alignment vertical="center"/>
      <protection/>
    </xf>
    <xf numFmtId="0" fontId="13" fillId="0" borderId="0" xfId="126" applyFont="1" applyFill="1" applyBorder="1" applyAlignment="1">
      <alignment vertical="center"/>
      <protection/>
    </xf>
    <xf numFmtId="14" fontId="0" fillId="0" borderId="0" xfId="126" applyNumberFormat="1">
      <alignment/>
      <protection/>
    </xf>
    <xf numFmtId="0" fontId="0" fillId="0" borderId="0" xfId="126" applyNumberFormat="1" applyBorder="1">
      <alignment/>
      <protection/>
    </xf>
    <xf numFmtId="4" fontId="0" fillId="0" borderId="0" xfId="126" applyNumberFormat="1" applyBorder="1">
      <alignment/>
      <protection/>
    </xf>
    <xf numFmtId="169" fontId="0" fillId="0" borderId="0" xfId="126" applyNumberFormat="1" applyBorder="1">
      <alignment/>
      <protection/>
    </xf>
    <xf numFmtId="0" fontId="0" fillId="0" borderId="0" xfId="126" applyBorder="1">
      <alignment/>
      <protection/>
    </xf>
    <xf numFmtId="0" fontId="7" fillId="0" borderId="0" xfId="126" applyNumberFormat="1" applyFont="1" applyBorder="1" applyAlignment="1" quotePrefix="1">
      <alignment horizontal="right"/>
      <protection/>
    </xf>
    <xf numFmtId="14" fontId="0" fillId="0" borderId="0" xfId="126" applyNumberFormat="1" applyBorder="1">
      <alignment/>
      <protection/>
    </xf>
    <xf numFmtId="0" fontId="35" fillId="0" borderId="0" xfId="126" applyFont="1">
      <alignment/>
      <protection/>
    </xf>
    <xf numFmtId="0" fontId="13" fillId="0" borderId="0" xfId="126" applyFont="1" applyBorder="1" applyAlignment="1">
      <alignment horizontal="center" vertical="center"/>
      <protection/>
    </xf>
    <xf numFmtId="0" fontId="7" fillId="33" borderId="20" xfId="126" applyFont="1" applyFill="1" applyBorder="1">
      <alignment/>
      <protection/>
    </xf>
    <xf numFmtId="0" fontId="7" fillId="34" borderId="20" xfId="126" applyFont="1" applyFill="1" applyBorder="1">
      <alignment/>
      <protection/>
    </xf>
    <xf numFmtId="0" fontId="13" fillId="33" borderId="11" xfId="126" applyFont="1" applyFill="1" applyBorder="1" applyAlignment="1">
      <alignment horizontal="center"/>
      <protection/>
    </xf>
    <xf numFmtId="0" fontId="13" fillId="34" borderId="11" xfId="126" applyFont="1" applyFill="1" applyBorder="1" applyAlignment="1">
      <alignment horizontal="center"/>
      <protection/>
    </xf>
    <xf numFmtId="0" fontId="13" fillId="33" borderId="14" xfId="126" applyFont="1" applyFill="1" applyBorder="1" applyAlignment="1">
      <alignment horizontal="center" vertical="center" wrapText="1"/>
      <protection/>
    </xf>
    <xf numFmtId="0" fontId="13" fillId="34" borderId="14" xfId="126" applyFont="1" applyFill="1" applyBorder="1" applyAlignment="1">
      <alignment horizontal="center"/>
      <protection/>
    </xf>
    <xf numFmtId="0" fontId="7" fillId="0" borderId="39" xfId="126" applyFont="1" applyFill="1" applyBorder="1" applyAlignment="1">
      <alignment horizontal="right"/>
      <protection/>
    </xf>
    <xf numFmtId="2" fontId="7" fillId="37" borderId="39" xfId="126" applyNumberFormat="1" applyFont="1" applyFill="1" applyBorder="1" applyAlignment="1">
      <alignment vertical="center"/>
      <protection/>
    </xf>
    <xf numFmtId="169" fontId="7" fillId="0" borderId="39" xfId="126" applyNumberFormat="1" applyFont="1" applyBorder="1" applyAlignment="1">
      <alignment vertical="center"/>
      <protection/>
    </xf>
    <xf numFmtId="169" fontId="7" fillId="0" borderId="39" xfId="126" applyNumberFormat="1" applyFont="1" applyFill="1" applyBorder="1" applyAlignment="1">
      <alignment vertical="center"/>
      <protection/>
    </xf>
    <xf numFmtId="0" fontId="19" fillId="0" borderId="0" xfId="126" applyFont="1" applyBorder="1">
      <alignment/>
      <protection/>
    </xf>
    <xf numFmtId="0" fontId="7" fillId="0" borderId="0" xfId="126" applyFont="1" applyFill="1" applyBorder="1">
      <alignment/>
      <protection/>
    </xf>
    <xf numFmtId="169" fontId="7" fillId="0" borderId="0" xfId="126" applyNumberFormat="1" applyFont="1" applyBorder="1">
      <alignment/>
      <protection/>
    </xf>
    <xf numFmtId="2" fontId="7" fillId="0" borderId="0" xfId="126" applyNumberFormat="1" applyFont="1" applyFill="1" applyBorder="1" applyAlignment="1">
      <alignment vertical="center"/>
      <protection/>
    </xf>
    <xf numFmtId="0" fontId="13" fillId="0" borderId="0" xfId="126" applyFont="1" applyAlignment="1">
      <alignment horizontal="center" vertical="center"/>
      <protection/>
    </xf>
    <xf numFmtId="0" fontId="7" fillId="0" borderId="0" xfId="126" applyFont="1" applyAlignment="1">
      <alignment vertical="center"/>
      <protection/>
    </xf>
    <xf numFmtId="0" fontId="13" fillId="0" borderId="0" xfId="126" applyFont="1" applyFill="1" applyBorder="1" applyAlignment="1">
      <alignment horizontal="center" vertical="center"/>
      <protection/>
    </xf>
    <xf numFmtId="0" fontId="13" fillId="33" borderId="39" xfId="126" applyFont="1" applyFill="1" applyBorder="1" applyAlignment="1">
      <alignment horizontal="center" vertical="center" wrapText="1"/>
      <protection/>
    </xf>
    <xf numFmtId="0" fontId="7" fillId="0" borderId="0" xfId="126" applyFont="1" applyBorder="1" applyAlignment="1">
      <alignment horizontal="center" vertical="center" wrapText="1"/>
      <protection/>
    </xf>
    <xf numFmtId="0" fontId="7" fillId="0" borderId="0" xfId="126" applyFont="1" applyBorder="1" applyAlignment="1">
      <alignment horizontal="center" vertical="center"/>
      <protection/>
    </xf>
    <xf numFmtId="16" fontId="7" fillId="0" borderId="0" xfId="126" applyNumberFormat="1" applyFont="1" applyBorder="1" applyAlignment="1">
      <alignment horizontal="center" vertical="center" wrapText="1"/>
      <protection/>
    </xf>
    <xf numFmtId="169" fontId="19" fillId="0" borderId="39" xfId="126" applyNumberFormat="1" applyFont="1" applyBorder="1" applyAlignment="1">
      <alignment horizontal="right" vertical="center"/>
      <protection/>
    </xf>
    <xf numFmtId="169" fontId="7" fillId="0" borderId="39" xfId="126" applyNumberFormat="1" applyFont="1" applyFill="1" applyBorder="1" applyAlignment="1">
      <alignment horizontal="right" vertical="center"/>
      <protection/>
    </xf>
    <xf numFmtId="169" fontId="7" fillId="0" borderId="39" xfId="126" applyNumberFormat="1" applyFont="1" applyBorder="1" applyAlignment="1">
      <alignment horizontal="right" vertical="center"/>
      <protection/>
    </xf>
    <xf numFmtId="2" fontId="7" fillId="0" borderId="0" xfId="126" applyNumberFormat="1" applyFont="1" applyBorder="1" applyAlignment="1">
      <alignment horizontal="center" vertical="center"/>
      <protection/>
    </xf>
    <xf numFmtId="169" fontId="15" fillId="0" borderId="39" xfId="126" applyNumberFormat="1" applyFont="1" applyBorder="1" applyAlignment="1">
      <alignment horizontal="right" vertical="center"/>
      <protection/>
    </xf>
    <xf numFmtId="169" fontId="13" fillId="0" borderId="39" xfId="126" applyNumberFormat="1" applyFont="1" applyFill="1" applyBorder="1" applyAlignment="1">
      <alignment horizontal="right" vertical="center"/>
      <protection/>
    </xf>
    <xf numFmtId="169" fontId="13" fillId="0" borderId="39" xfId="126" applyNumberFormat="1" applyFont="1" applyBorder="1" applyAlignment="1">
      <alignment horizontal="right" vertical="center"/>
      <protection/>
    </xf>
    <xf numFmtId="2" fontId="13" fillId="0" borderId="0" xfId="126" applyNumberFormat="1" applyFont="1" applyBorder="1" applyAlignment="1">
      <alignment horizontal="center" vertical="center"/>
      <protection/>
    </xf>
    <xf numFmtId="2" fontId="7" fillId="0" borderId="0" xfId="126" applyNumberFormat="1" applyFont="1" applyBorder="1" applyAlignment="1">
      <alignment vertical="center"/>
      <protection/>
    </xf>
    <xf numFmtId="169" fontId="7" fillId="0" borderId="0" xfId="126" applyNumberFormat="1" applyFont="1" applyBorder="1" applyAlignment="1">
      <alignment horizontal="center" vertical="center"/>
      <protection/>
    </xf>
    <xf numFmtId="0" fontId="7" fillId="0" borderId="0" xfId="126" applyFont="1" applyBorder="1" applyAlignment="1">
      <alignment vertical="center"/>
      <protection/>
    </xf>
    <xf numFmtId="2" fontId="7" fillId="0" borderId="0" xfId="126" applyNumberFormat="1" applyFont="1" applyBorder="1">
      <alignment/>
      <protection/>
    </xf>
    <xf numFmtId="2" fontId="7" fillId="0" borderId="0" xfId="126" applyNumberFormat="1" applyFont="1" applyFill="1" applyBorder="1">
      <alignment/>
      <protection/>
    </xf>
    <xf numFmtId="0" fontId="7" fillId="35" borderId="0" xfId="126" applyFont="1" applyFill="1" applyBorder="1" applyAlignment="1">
      <alignment horizontal="center" vertical="center"/>
      <protection/>
    </xf>
    <xf numFmtId="2" fontId="7" fillId="0" borderId="0" xfId="126" applyNumberFormat="1" applyFont="1" applyFill="1" applyBorder="1" applyAlignment="1">
      <alignment horizontal="center"/>
      <protection/>
    </xf>
    <xf numFmtId="0" fontId="7" fillId="35" borderId="0" xfId="126" applyFont="1" applyFill="1" applyBorder="1" applyAlignment="1">
      <alignment horizontal="center" vertical="center" wrapText="1"/>
      <protection/>
    </xf>
    <xf numFmtId="169" fontId="7" fillId="0" borderId="0" xfId="126" applyNumberFormat="1" applyFont="1" applyBorder="1" applyAlignment="1">
      <alignment vertical="center"/>
      <protection/>
    </xf>
    <xf numFmtId="0" fontId="6" fillId="0" borderId="0" xfId="126" applyFont="1" applyBorder="1" applyAlignment="1">
      <alignment vertical="center"/>
      <protection/>
    </xf>
    <xf numFmtId="169" fontId="19" fillId="0" borderId="39" xfId="126" applyNumberFormat="1" applyFont="1" applyFill="1" applyBorder="1">
      <alignment/>
      <protection/>
    </xf>
    <xf numFmtId="0" fontId="7" fillId="0" borderId="39" xfId="126" applyNumberFormat="1" applyFont="1" applyFill="1" applyBorder="1" applyAlignment="1">
      <alignment horizontal="right" vertical="center"/>
      <protection/>
    </xf>
    <xf numFmtId="2" fontId="7" fillId="0" borderId="39" xfId="126" applyNumberFormat="1" applyFont="1" applyFill="1" applyBorder="1" applyAlignment="1">
      <alignment horizontal="right" vertical="center"/>
      <protection/>
    </xf>
    <xf numFmtId="169" fontId="19" fillId="0" borderId="39" xfId="126" applyNumberFormat="1" applyFont="1" applyFill="1" applyBorder="1" applyAlignment="1">
      <alignment horizontal="right"/>
      <protection/>
    </xf>
    <xf numFmtId="0" fontId="37" fillId="34" borderId="39" xfId="126" applyFont="1" applyFill="1" applyBorder="1" applyAlignment="1">
      <alignment horizontal="center" vertical="center" wrapText="1"/>
      <protection/>
    </xf>
    <xf numFmtId="169" fontId="38" fillId="0" borderId="39" xfId="126" applyNumberFormat="1" applyFont="1" applyFill="1" applyBorder="1">
      <alignment/>
      <protection/>
    </xf>
    <xf numFmtId="169" fontId="38" fillId="0" borderId="39" xfId="126" applyNumberFormat="1" applyFont="1" applyFill="1" applyBorder="1" applyAlignment="1">
      <alignment horizontal="right" vertical="center"/>
      <protection/>
    </xf>
    <xf numFmtId="0" fontId="0" fillId="0" borderId="0" xfId="126" applyFont="1" quotePrefix="1">
      <alignment/>
      <protection/>
    </xf>
    <xf numFmtId="169" fontId="37" fillId="0" borderId="39" xfId="126" applyNumberFormat="1" applyFont="1" applyFill="1" applyBorder="1" applyAlignment="1">
      <alignment horizontal="right" vertical="center"/>
      <protection/>
    </xf>
    <xf numFmtId="0" fontId="13" fillId="0" borderId="0" xfId="126" applyFont="1" applyFill="1" applyAlignment="1">
      <alignment horizontal="center"/>
      <protection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14" fillId="0" borderId="65" xfId="126" applyFont="1" applyBorder="1" applyAlignment="1">
      <alignment horizontal="right"/>
      <protection/>
    </xf>
    <xf numFmtId="0" fontId="7" fillId="36" borderId="26" xfId="221" applyFont="1" applyFill="1" applyBorder="1">
      <alignment/>
      <protection/>
    </xf>
    <xf numFmtId="0" fontId="13" fillId="36" borderId="59" xfId="221" applyFont="1" applyFill="1" applyBorder="1" applyAlignment="1">
      <alignment horizontal="center" wrapText="1"/>
      <protection/>
    </xf>
    <xf numFmtId="0" fontId="13" fillId="36" borderId="39" xfId="221" applyFont="1" applyFill="1" applyBorder="1" applyAlignment="1">
      <alignment horizontal="center"/>
      <protection/>
    </xf>
    <xf numFmtId="0" fontId="13" fillId="36" borderId="40" xfId="221" applyFont="1" applyFill="1" applyBorder="1" applyAlignment="1">
      <alignment horizontal="center"/>
      <protection/>
    </xf>
    <xf numFmtId="0" fontId="13" fillId="36" borderId="40" xfId="221" applyFont="1" applyFill="1" applyBorder="1" applyAlignment="1">
      <alignment horizontal="center" wrapText="1"/>
      <protection/>
    </xf>
    <xf numFmtId="0" fontId="13" fillId="36" borderId="39" xfId="221" applyFont="1" applyFill="1" applyBorder="1" applyAlignment="1">
      <alignment horizontal="center" wrapText="1"/>
      <protection/>
    </xf>
    <xf numFmtId="0" fontId="13" fillId="36" borderId="61" xfId="221" applyFont="1" applyFill="1" applyBorder="1" applyAlignment="1">
      <alignment horizontal="center"/>
      <protection/>
    </xf>
    <xf numFmtId="177" fontId="7" fillId="0" borderId="0" xfId="167" applyNumberFormat="1" applyFont="1" applyFill="1" applyBorder="1">
      <alignment/>
      <protection/>
    </xf>
    <xf numFmtId="176" fontId="7" fillId="0" borderId="11" xfId="167" applyNumberFormat="1" applyFont="1" applyFill="1" applyBorder="1">
      <alignment/>
      <protection/>
    </xf>
    <xf numFmtId="177" fontId="7" fillId="0" borderId="25" xfId="167" applyNumberFormat="1" applyFont="1" applyFill="1" applyBorder="1">
      <alignment/>
      <protection/>
    </xf>
    <xf numFmtId="176" fontId="7" fillId="0" borderId="21" xfId="167" applyNumberFormat="1" applyFont="1" applyFill="1" applyBorder="1">
      <alignment/>
      <protection/>
    </xf>
    <xf numFmtId="177" fontId="7" fillId="0" borderId="21" xfId="167" applyNumberFormat="1" applyFont="1" applyFill="1" applyBorder="1">
      <alignment/>
      <protection/>
    </xf>
    <xf numFmtId="177" fontId="7" fillId="0" borderId="11" xfId="167" applyNumberFormat="1" applyFont="1" applyFill="1" applyBorder="1">
      <alignment/>
      <protection/>
    </xf>
    <xf numFmtId="177" fontId="7" fillId="0" borderId="21" xfId="167" applyNumberFormat="1" applyFont="1" applyFill="1" applyBorder="1" applyAlignment="1">
      <alignment horizontal="center"/>
      <protection/>
    </xf>
    <xf numFmtId="176" fontId="7" fillId="0" borderId="21" xfId="167" applyNumberFormat="1" applyFont="1" applyFill="1" applyBorder="1" applyAlignment="1">
      <alignment horizontal="center"/>
      <protection/>
    </xf>
    <xf numFmtId="176" fontId="15" fillId="0" borderId="30" xfId="167" applyNumberFormat="1" applyFont="1" applyFill="1" applyBorder="1" applyAlignment="1">
      <alignment vertical="center"/>
      <protection/>
    </xf>
    <xf numFmtId="177" fontId="15" fillId="0" borderId="74" xfId="167" applyNumberFormat="1" applyFont="1" applyFill="1" applyBorder="1" applyAlignment="1">
      <alignment vertical="center"/>
      <protection/>
    </xf>
    <xf numFmtId="176" fontId="15" fillId="0" borderId="31" xfId="167" applyNumberFormat="1" applyFont="1" applyFill="1" applyBorder="1" applyAlignment="1">
      <alignment vertical="center"/>
      <protection/>
    </xf>
    <xf numFmtId="177" fontId="15" fillId="0" borderId="31" xfId="167" applyNumberFormat="1" applyFont="1" applyFill="1" applyBorder="1" applyAlignment="1">
      <alignment vertical="center"/>
      <protection/>
    </xf>
    <xf numFmtId="176" fontId="7" fillId="0" borderId="11" xfId="169" applyNumberFormat="1" applyFont="1" applyFill="1" applyBorder="1">
      <alignment/>
      <protection/>
    </xf>
    <xf numFmtId="176" fontId="7" fillId="0" borderId="20" xfId="169" applyNumberFormat="1" applyFont="1" applyFill="1" applyBorder="1">
      <alignment/>
      <protection/>
    </xf>
    <xf numFmtId="177" fontId="7" fillId="0" borderId="25" xfId="169" applyNumberFormat="1" applyFont="1" applyFill="1" applyBorder="1">
      <alignment/>
      <protection/>
    </xf>
    <xf numFmtId="176" fontId="7" fillId="0" borderId="21" xfId="169" applyNumberFormat="1" applyFont="1" applyFill="1" applyBorder="1">
      <alignment/>
      <protection/>
    </xf>
    <xf numFmtId="177" fontId="7" fillId="0" borderId="21" xfId="169" applyNumberFormat="1" applyFont="1" applyFill="1" applyBorder="1">
      <alignment/>
      <protection/>
    </xf>
    <xf numFmtId="176" fontId="7" fillId="0" borderId="14" xfId="169" applyNumberFormat="1" applyFont="1" applyFill="1" applyBorder="1">
      <alignment/>
      <protection/>
    </xf>
    <xf numFmtId="177" fontId="7" fillId="0" borderId="21" xfId="169" applyNumberFormat="1" applyFont="1" applyFill="1" applyBorder="1" applyAlignment="1">
      <alignment/>
      <protection/>
    </xf>
    <xf numFmtId="176" fontId="13" fillId="0" borderId="30" xfId="169" applyNumberFormat="1" applyFont="1" applyFill="1" applyBorder="1" applyAlignment="1">
      <alignment horizontal="center" vertical="center"/>
      <protection/>
    </xf>
    <xf numFmtId="177" fontId="15" fillId="0" borderId="74" xfId="169" applyNumberFormat="1" applyFont="1" applyFill="1" applyBorder="1" applyAlignment="1">
      <alignment vertical="center"/>
      <protection/>
    </xf>
    <xf numFmtId="177" fontId="15" fillId="0" borderId="31" xfId="169" applyNumberFormat="1" applyFont="1" applyFill="1" applyBorder="1" applyAlignment="1">
      <alignment/>
      <protection/>
    </xf>
    <xf numFmtId="176" fontId="15" fillId="0" borderId="31" xfId="169" applyNumberFormat="1" applyFont="1" applyFill="1" applyBorder="1" applyAlignment="1">
      <alignment vertical="center"/>
      <protection/>
    </xf>
    <xf numFmtId="0" fontId="14" fillId="0" borderId="65" xfId="126" applyFont="1" applyFill="1" applyBorder="1" applyAlignment="1">
      <alignment horizontal="right"/>
      <protection/>
    </xf>
    <xf numFmtId="39" fontId="13" fillId="36" borderId="41" xfId="221" applyNumberFormat="1" applyFont="1" applyFill="1" applyBorder="1" applyAlignment="1">
      <alignment horizontal="center"/>
      <protection/>
    </xf>
    <xf numFmtId="0" fontId="7" fillId="0" borderId="10" xfId="126" applyFont="1" applyFill="1" applyBorder="1">
      <alignment/>
      <protection/>
    </xf>
    <xf numFmtId="176" fontId="7" fillId="0" borderId="21" xfId="171" applyNumberFormat="1" applyFont="1" applyFill="1" applyBorder="1">
      <alignment/>
      <protection/>
    </xf>
    <xf numFmtId="177" fontId="7" fillId="0" borderId="21" xfId="171" applyNumberFormat="1" applyFont="1" applyFill="1" applyBorder="1">
      <alignment/>
      <protection/>
    </xf>
    <xf numFmtId="177" fontId="7" fillId="0" borderId="44" xfId="171" applyNumberFormat="1" applyFont="1" applyFill="1" applyBorder="1">
      <alignment/>
      <protection/>
    </xf>
    <xf numFmtId="177" fontId="7" fillId="0" borderId="12" xfId="171" applyNumberFormat="1" applyFont="1" applyFill="1" applyBorder="1">
      <alignment/>
      <protection/>
    </xf>
    <xf numFmtId="176" fontId="7" fillId="0" borderId="12" xfId="171" applyNumberFormat="1" applyFont="1" applyFill="1" applyBorder="1">
      <alignment/>
      <protection/>
    </xf>
    <xf numFmtId="176" fontId="7" fillId="0" borderId="12" xfId="171" applyNumberFormat="1" applyFont="1" applyFill="1" applyBorder="1" applyAlignment="1">
      <alignment horizontal="center"/>
      <protection/>
    </xf>
    <xf numFmtId="0" fontId="7" fillId="0" borderId="13" xfId="126" applyFont="1" applyFill="1" applyBorder="1">
      <alignment/>
      <protection/>
    </xf>
    <xf numFmtId="176" fontId="7" fillId="0" borderId="22" xfId="171" applyNumberFormat="1" applyFont="1" applyFill="1" applyBorder="1">
      <alignment/>
      <protection/>
    </xf>
    <xf numFmtId="176" fontId="13" fillId="0" borderId="34" xfId="171" applyNumberFormat="1" applyFont="1" applyFill="1" applyBorder="1" applyAlignment="1">
      <alignment vertical="center"/>
      <protection/>
    </xf>
    <xf numFmtId="176" fontId="13" fillId="0" borderId="32" xfId="171" applyNumberFormat="1" applyFont="1" applyFill="1" applyBorder="1" applyAlignment="1">
      <alignment vertical="center"/>
      <protection/>
    </xf>
    <xf numFmtId="0" fontId="0" fillId="0" borderId="0" xfId="126" applyFont="1" applyFill="1" applyAlignment="1">
      <alignment vertical="center"/>
      <protection/>
    </xf>
    <xf numFmtId="0" fontId="0" fillId="0" borderId="0" xfId="126" applyFont="1" applyFill="1" applyBorder="1">
      <alignment/>
      <protection/>
    </xf>
    <xf numFmtId="176" fontId="7" fillId="0" borderId="11" xfId="185" applyNumberFormat="1" applyFont="1" applyFill="1" applyBorder="1">
      <alignment/>
      <protection/>
    </xf>
    <xf numFmtId="0" fontId="7" fillId="0" borderId="11" xfId="126" applyFont="1" applyFill="1" applyBorder="1">
      <alignment/>
      <protection/>
    </xf>
    <xf numFmtId="176" fontId="7" fillId="0" borderId="11" xfId="185" applyNumberFormat="1" applyFont="1" applyFill="1" applyBorder="1" applyAlignment="1">
      <alignment horizontal="right"/>
      <protection/>
    </xf>
    <xf numFmtId="176" fontId="7" fillId="0" borderId="11" xfId="185" applyNumberFormat="1" applyFont="1" applyFill="1" applyBorder="1" applyAlignment="1" quotePrefix="1">
      <alignment horizontal="right"/>
      <protection/>
    </xf>
    <xf numFmtId="0" fontId="7" fillId="0" borderId="14" xfId="126" applyFont="1" applyFill="1" applyBorder="1">
      <alignment/>
      <protection/>
    </xf>
    <xf numFmtId="176" fontId="13" fillId="0" borderId="30" xfId="185" applyNumberFormat="1" applyFont="1" applyFill="1" applyBorder="1" applyAlignment="1">
      <alignment vertical="center"/>
      <protection/>
    </xf>
    <xf numFmtId="0" fontId="21" fillId="0" borderId="0" xfId="126" applyFont="1" applyAlignment="1">
      <alignment horizontal="center" vertical="center"/>
      <protection/>
    </xf>
    <xf numFmtId="0" fontId="19" fillId="0" borderId="0" xfId="126" applyFont="1" applyAlignment="1">
      <alignment horizontal="center" vertical="center"/>
      <protection/>
    </xf>
    <xf numFmtId="0" fontId="7" fillId="0" borderId="0" xfId="126" applyFont="1" applyAlignment="1">
      <alignment horizontal="center" vertical="center"/>
      <protection/>
    </xf>
    <xf numFmtId="0" fontId="7" fillId="0" borderId="0" xfId="126" applyFont="1" applyAlignment="1" applyProtection="1">
      <alignment horizontal="center" vertical="center"/>
      <protection/>
    </xf>
    <xf numFmtId="0" fontId="15" fillId="0" borderId="0" xfId="126" applyFont="1" applyAlignment="1">
      <alignment horizontal="center" vertical="center"/>
      <protection/>
    </xf>
    <xf numFmtId="0" fontId="17" fillId="0" borderId="65" xfId="126" applyFont="1" applyBorder="1" applyAlignment="1">
      <alignment horizontal="right" vertical="center"/>
      <protection/>
    </xf>
    <xf numFmtId="0" fontId="13" fillId="36" borderId="59" xfId="221" applyFont="1" applyFill="1" applyBorder="1" applyAlignment="1" applyProtection="1">
      <alignment horizontal="center" vertical="center"/>
      <protection/>
    </xf>
    <xf numFmtId="0" fontId="13" fillId="36" borderId="39" xfId="221" applyFont="1" applyFill="1" applyBorder="1" applyAlignment="1" applyProtection="1">
      <alignment horizontal="center" vertical="center"/>
      <protection/>
    </xf>
    <xf numFmtId="0" fontId="13" fillId="36" borderId="40" xfId="221" applyFont="1" applyFill="1" applyBorder="1" applyAlignment="1" applyProtection="1">
      <alignment horizontal="center" vertical="center"/>
      <protection/>
    </xf>
    <xf numFmtId="0" fontId="13" fillId="36" borderId="41" xfId="221" applyFont="1" applyFill="1" applyBorder="1" applyAlignment="1" applyProtection="1" quotePrefix="1">
      <alignment horizontal="center" vertical="center"/>
      <protection/>
    </xf>
    <xf numFmtId="0" fontId="15" fillId="36" borderId="41" xfId="221" applyFont="1" applyFill="1" applyBorder="1" applyAlignment="1" quotePrefix="1">
      <alignment horizontal="center" vertical="center"/>
      <protection/>
    </xf>
    <xf numFmtId="0" fontId="7" fillId="0" borderId="60" xfId="126" applyFont="1" applyBorder="1" applyAlignment="1" applyProtection="1">
      <alignment horizontal="left" vertical="center"/>
      <protection/>
    </xf>
    <xf numFmtId="2" fontId="7" fillId="0" borderId="23" xfId="173" applyNumberFormat="1" applyFont="1" applyBorder="1" applyAlignment="1" applyProtection="1">
      <alignment horizontal="center" vertical="center"/>
      <protection/>
    </xf>
    <xf numFmtId="0" fontId="7" fillId="0" borderId="10" xfId="126" applyFont="1" applyBorder="1" applyAlignment="1" applyProtection="1">
      <alignment horizontal="left" vertical="center"/>
      <protection/>
    </xf>
    <xf numFmtId="2" fontId="7" fillId="0" borderId="25" xfId="173" applyNumberFormat="1" applyFont="1" applyBorder="1" applyAlignment="1" applyProtection="1">
      <alignment horizontal="center" vertical="center"/>
      <protection/>
    </xf>
    <xf numFmtId="0" fontId="7" fillId="0" borderId="13" xfId="126" applyFont="1" applyBorder="1" applyAlignment="1" applyProtection="1">
      <alignment horizontal="left" vertical="center"/>
      <protection/>
    </xf>
    <xf numFmtId="2" fontId="7" fillId="0" borderId="24" xfId="173" applyNumberFormat="1" applyFont="1" applyBorder="1" applyAlignment="1" applyProtection="1">
      <alignment horizontal="center" vertical="center"/>
      <protection/>
    </xf>
    <xf numFmtId="0" fontId="15" fillId="0" borderId="16" xfId="126" applyFont="1" applyFill="1" applyBorder="1" applyAlignment="1">
      <alignment horizontal="center" vertical="center"/>
      <protection/>
    </xf>
    <xf numFmtId="2" fontId="15" fillId="0" borderId="74" xfId="173" applyNumberFormat="1" applyFont="1" applyBorder="1" applyAlignment="1">
      <alignment horizontal="center" vertical="center"/>
      <protection/>
    </xf>
    <xf numFmtId="0" fontId="19" fillId="0" borderId="0" xfId="126" applyFont="1" applyFill="1" applyAlignment="1">
      <alignment horizontal="center" vertical="center"/>
      <protection/>
    </xf>
    <xf numFmtId="0" fontId="7" fillId="0" borderId="0" xfId="126" applyFont="1" applyBorder="1" applyAlignment="1" applyProtection="1" quotePrefix="1">
      <alignment horizontal="center" vertical="center"/>
      <protection/>
    </xf>
    <xf numFmtId="2" fontId="6" fillId="0" borderId="0" xfId="126" applyNumberFormat="1" applyFont="1" applyFill="1" applyBorder="1">
      <alignment/>
      <protection/>
    </xf>
    <xf numFmtId="0" fontId="7" fillId="0" borderId="0" xfId="126" applyFont="1" applyBorder="1" applyAlignment="1" applyProtection="1">
      <alignment horizontal="center" vertical="center"/>
      <protection/>
    </xf>
    <xf numFmtId="2" fontId="4" fillId="0" borderId="0" xfId="126" applyNumberFormat="1" applyFont="1" applyFill="1" applyBorder="1">
      <alignment/>
      <protection/>
    </xf>
    <xf numFmtId="2" fontId="40" fillId="0" borderId="0" xfId="126" applyNumberFormat="1" applyFont="1" applyBorder="1" applyAlignment="1">
      <alignment horizontal="right" vertical="center"/>
      <protection/>
    </xf>
    <xf numFmtId="0" fontId="4" fillId="0" borderId="0" xfId="126" applyFont="1" applyBorder="1">
      <alignment/>
      <protection/>
    </xf>
    <xf numFmtId="2" fontId="4" fillId="0" borderId="0" xfId="126" applyNumberFormat="1" applyFont="1" applyBorder="1">
      <alignment/>
      <protection/>
    </xf>
    <xf numFmtId="0" fontId="15" fillId="0" borderId="0" xfId="126" applyFont="1" applyBorder="1" applyAlignment="1">
      <alignment horizontal="center" vertical="center"/>
      <protection/>
    </xf>
    <xf numFmtId="0" fontId="0" fillId="0" borderId="11" xfId="126" applyFont="1" applyFill="1" applyBorder="1">
      <alignment/>
      <protection/>
    </xf>
    <xf numFmtId="0" fontId="0" fillId="0" borderId="12" xfId="126" applyFont="1" applyFill="1" applyBorder="1">
      <alignment/>
      <protection/>
    </xf>
    <xf numFmtId="43" fontId="0" fillId="0" borderId="0" xfId="126" applyNumberFormat="1">
      <alignment/>
      <protection/>
    </xf>
    <xf numFmtId="0" fontId="13" fillId="36" borderId="24" xfId="126" applyFont="1" applyFill="1" applyBorder="1">
      <alignment/>
      <protection/>
    </xf>
    <xf numFmtId="0" fontId="13" fillId="36" borderId="14" xfId="126" applyFont="1" applyFill="1" applyBorder="1">
      <alignment/>
      <protection/>
    </xf>
    <xf numFmtId="0" fontId="13" fillId="36" borderId="53" xfId="126" applyFont="1" applyFill="1" applyBorder="1">
      <alignment/>
      <protection/>
    </xf>
    <xf numFmtId="0" fontId="13" fillId="36" borderId="48" xfId="126" applyFont="1" applyFill="1" applyBorder="1">
      <alignment/>
      <protection/>
    </xf>
    <xf numFmtId="176" fontId="7" fillId="0" borderId="11" xfId="175" applyNumberFormat="1" applyFont="1" applyFill="1" applyBorder="1">
      <alignment/>
      <protection/>
    </xf>
    <xf numFmtId="177" fontId="7" fillId="0" borderId="11" xfId="175" applyNumberFormat="1" applyFont="1" applyFill="1" applyBorder="1">
      <alignment/>
      <protection/>
    </xf>
    <xf numFmtId="177" fontId="7" fillId="0" borderId="12" xfId="175" applyNumberFormat="1" applyFont="1" applyFill="1" applyBorder="1">
      <alignment/>
      <protection/>
    </xf>
    <xf numFmtId="176" fontId="7" fillId="0" borderId="11" xfId="175" applyNumberFormat="1" applyFont="1" applyFill="1" applyBorder="1" applyAlignment="1">
      <alignment/>
      <protection/>
    </xf>
    <xf numFmtId="177" fontId="7" fillId="0" borderId="21" xfId="175" applyNumberFormat="1" applyFont="1" applyFill="1" applyBorder="1">
      <alignment/>
      <protection/>
    </xf>
    <xf numFmtId="176" fontId="7" fillId="0" borderId="11" xfId="44" applyNumberFormat="1" applyFont="1" applyBorder="1" applyAlignment="1">
      <alignment/>
    </xf>
    <xf numFmtId="177" fontId="7" fillId="0" borderId="12" xfId="126" applyNumberFormat="1" applyFont="1" applyBorder="1">
      <alignment/>
      <protection/>
    </xf>
    <xf numFmtId="176" fontId="7" fillId="0" borderId="11" xfId="90" applyNumberFormat="1" applyFont="1" applyBorder="1" applyAlignment="1">
      <alignment/>
    </xf>
    <xf numFmtId="176" fontId="7" fillId="0" borderId="11" xfId="90" applyNumberFormat="1" applyFont="1" applyBorder="1" applyAlignment="1">
      <alignment/>
    </xf>
    <xf numFmtId="176" fontId="7" fillId="0" borderId="11" xfId="126" applyNumberFormat="1" applyFont="1" applyBorder="1">
      <alignment/>
      <protection/>
    </xf>
    <xf numFmtId="176" fontId="7" fillId="0" borderId="11" xfId="175" applyNumberFormat="1" applyFont="1" applyBorder="1">
      <alignment/>
      <protection/>
    </xf>
    <xf numFmtId="177" fontId="7" fillId="0" borderId="0" xfId="175" applyNumberFormat="1" applyFont="1" applyBorder="1">
      <alignment/>
      <protection/>
    </xf>
    <xf numFmtId="176" fontId="7" fillId="0" borderId="14" xfId="175" applyNumberFormat="1" applyFont="1" applyBorder="1">
      <alignment/>
      <protection/>
    </xf>
    <xf numFmtId="177" fontId="7" fillId="0" borderId="14" xfId="175" applyNumberFormat="1" applyFont="1" applyFill="1" applyBorder="1">
      <alignment/>
      <protection/>
    </xf>
    <xf numFmtId="176" fontId="7" fillId="0" borderId="14" xfId="175" applyNumberFormat="1" applyFont="1" applyFill="1" applyBorder="1">
      <alignment/>
      <protection/>
    </xf>
    <xf numFmtId="177" fontId="7" fillId="0" borderId="15" xfId="175" applyNumberFormat="1" applyFont="1" applyFill="1" applyBorder="1">
      <alignment/>
      <protection/>
    </xf>
    <xf numFmtId="177" fontId="7" fillId="0" borderId="48" xfId="175" applyNumberFormat="1" applyFont="1" applyBorder="1">
      <alignment/>
      <protection/>
    </xf>
    <xf numFmtId="0" fontId="13" fillId="0" borderId="16" xfId="126" applyFont="1" applyBorder="1" applyAlignment="1" applyProtection="1">
      <alignment horizontal="left" vertical="center"/>
      <protection/>
    </xf>
    <xf numFmtId="176" fontId="13" fillId="0" borderId="17" xfId="175" applyNumberFormat="1" applyFont="1" applyFill="1" applyBorder="1">
      <alignment/>
      <protection/>
    </xf>
    <xf numFmtId="177" fontId="13" fillId="0" borderId="28" xfId="175" applyNumberFormat="1" applyFont="1" applyBorder="1">
      <alignment/>
      <protection/>
    </xf>
    <xf numFmtId="174" fontId="13" fillId="0" borderId="17" xfId="44" applyNumberFormat="1" applyFont="1" applyBorder="1" applyAlignment="1">
      <alignment/>
    </xf>
    <xf numFmtId="43" fontId="13" fillId="0" borderId="32" xfId="44" applyFont="1" applyBorder="1" applyAlignment="1" quotePrefix="1">
      <alignment horizontal="center"/>
    </xf>
    <xf numFmtId="176" fontId="13" fillId="0" borderId="30" xfId="175" applyNumberFormat="1" applyFont="1" applyFill="1" applyBorder="1">
      <alignment/>
      <protection/>
    </xf>
    <xf numFmtId="2" fontId="13" fillId="0" borderId="65" xfId="175" applyNumberFormat="1" applyFont="1" applyBorder="1">
      <alignment/>
      <protection/>
    </xf>
    <xf numFmtId="174" fontId="13" fillId="0" borderId="30" xfId="44" applyNumberFormat="1" applyFont="1" applyBorder="1" applyAlignment="1">
      <alignment/>
    </xf>
    <xf numFmtId="0" fontId="0" fillId="0" borderId="0" xfId="126" applyFont="1" applyFill="1" applyAlignment="1">
      <alignment horizontal="center"/>
      <protection/>
    </xf>
    <xf numFmtId="0" fontId="13" fillId="0" borderId="19" xfId="126" applyFont="1" applyFill="1" applyBorder="1">
      <alignment/>
      <protection/>
    </xf>
    <xf numFmtId="0" fontId="7" fillId="0" borderId="46" xfId="126" applyFont="1" applyFill="1" applyBorder="1">
      <alignment/>
      <protection/>
    </xf>
    <xf numFmtId="0" fontId="7" fillId="0" borderId="23" xfId="126" applyFont="1" applyFill="1" applyBorder="1">
      <alignment/>
      <protection/>
    </xf>
    <xf numFmtId="0" fontId="13" fillId="0" borderId="21" xfId="126" applyFont="1" applyFill="1" applyBorder="1">
      <alignment/>
      <protection/>
    </xf>
    <xf numFmtId="0" fontId="7" fillId="0" borderId="0" xfId="126" applyFont="1" applyFill="1" applyBorder="1" applyAlignment="1" quotePrefix="1">
      <alignment horizontal="left"/>
      <protection/>
    </xf>
    <xf numFmtId="0" fontId="7" fillId="0" borderId="25" xfId="126" applyFont="1" applyFill="1" applyBorder="1">
      <alignment/>
      <protection/>
    </xf>
    <xf numFmtId="0" fontId="7" fillId="0" borderId="21" xfId="126" applyFont="1" applyFill="1" applyBorder="1">
      <alignment/>
      <protection/>
    </xf>
    <xf numFmtId="0" fontId="7" fillId="0" borderId="22" xfId="126" applyFont="1" applyFill="1" applyBorder="1">
      <alignment/>
      <protection/>
    </xf>
    <xf numFmtId="0" fontId="7" fillId="0" borderId="48" xfId="126" applyFont="1" applyFill="1" applyBorder="1">
      <alignment/>
      <protection/>
    </xf>
    <xf numFmtId="0" fontId="7" fillId="0" borderId="24" xfId="126" applyFont="1" applyFill="1" applyBorder="1">
      <alignment/>
      <protection/>
    </xf>
    <xf numFmtId="0" fontId="13" fillId="0" borderId="40" xfId="126" applyFont="1" applyFill="1" applyBorder="1">
      <alignment/>
      <protection/>
    </xf>
    <xf numFmtId="0" fontId="7" fillId="0" borderId="63" xfId="126" applyFont="1" applyFill="1" applyBorder="1" applyAlignment="1" quotePrefix="1">
      <alignment horizontal="left"/>
      <protection/>
    </xf>
    <xf numFmtId="0" fontId="7" fillId="0" borderId="59" xfId="126" applyFont="1" applyFill="1" applyBorder="1">
      <alignment/>
      <protection/>
    </xf>
    <xf numFmtId="0" fontId="13" fillId="0" borderId="0" xfId="126" applyFont="1" applyFill="1" applyBorder="1">
      <alignment/>
      <protection/>
    </xf>
    <xf numFmtId="0" fontId="7" fillId="0" borderId="48" xfId="126" applyFont="1" applyFill="1" applyBorder="1" applyAlignment="1" quotePrefix="1">
      <alignment horizontal="left"/>
      <protection/>
    </xf>
    <xf numFmtId="0" fontId="13" fillId="0" borderId="22" xfId="126" applyFont="1" applyFill="1" applyBorder="1">
      <alignment/>
      <protection/>
    </xf>
    <xf numFmtId="0" fontId="13" fillId="0" borderId="48" xfId="126" applyFont="1" applyFill="1" applyBorder="1" applyAlignment="1">
      <alignment horizontal="left"/>
      <protection/>
    </xf>
    <xf numFmtId="0" fontId="13" fillId="0" borderId="24" xfId="126" applyFont="1" applyFill="1" applyBorder="1">
      <alignment/>
      <protection/>
    </xf>
    <xf numFmtId="0" fontId="31" fillId="0" borderId="0" xfId="126" applyFont="1" applyFill="1">
      <alignment/>
      <protection/>
    </xf>
    <xf numFmtId="0" fontId="7" fillId="0" borderId="0" xfId="126" applyFont="1" applyFill="1" applyBorder="1" applyAlignment="1">
      <alignment horizontal="right"/>
      <protection/>
    </xf>
    <xf numFmtId="0" fontId="7" fillId="0" borderId="0" xfId="126" applyFont="1" applyFill="1" applyBorder="1" applyAlignment="1">
      <alignment horizontal="left"/>
      <protection/>
    </xf>
    <xf numFmtId="0" fontId="7" fillId="0" borderId="0" xfId="126" applyFont="1" applyFill="1" applyAlignment="1" quotePrefix="1">
      <alignment horizontal="left"/>
      <protection/>
    </xf>
    <xf numFmtId="49" fontId="13" fillId="0" borderId="65" xfId="126" applyNumberFormat="1" applyFont="1" applyFill="1" applyBorder="1" applyAlignment="1">
      <alignment horizontal="center"/>
      <protection/>
    </xf>
    <xf numFmtId="0" fontId="13" fillId="36" borderId="27" xfId="126" applyNumberFormat="1" applyFont="1" applyFill="1" applyBorder="1" applyAlignment="1">
      <alignment horizontal="center"/>
      <protection/>
    </xf>
    <xf numFmtId="0" fontId="13" fillId="36" borderId="27" xfId="126" applyFont="1" applyFill="1" applyBorder="1" applyAlignment="1">
      <alignment horizontal="center"/>
      <protection/>
    </xf>
    <xf numFmtId="0" fontId="13" fillId="36" borderId="37" xfId="126" applyFont="1" applyFill="1" applyBorder="1" applyAlignment="1">
      <alignment horizontal="center"/>
      <protection/>
    </xf>
    <xf numFmtId="0" fontId="13" fillId="36" borderId="14" xfId="126" applyFont="1" applyFill="1" applyBorder="1" applyAlignment="1">
      <alignment horizontal="center"/>
      <protection/>
    </xf>
    <xf numFmtId="0" fontId="13" fillId="36" borderId="15" xfId="126" applyFont="1" applyFill="1" applyBorder="1" applyAlignment="1">
      <alignment horizontal="center"/>
      <protection/>
    </xf>
    <xf numFmtId="0" fontId="13" fillId="0" borderId="10" xfId="126" applyFont="1" applyFill="1" applyBorder="1">
      <alignment/>
      <protection/>
    </xf>
    <xf numFmtId="0" fontId="7" fillId="0" borderId="11" xfId="126" applyFont="1" applyFill="1" applyBorder="1" applyAlignment="1">
      <alignment horizontal="center"/>
      <protection/>
    </xf>
    <xf numFmtId="169" fontId="7" fillId="0" borderId="11" xfId="126" applyNumberFormat="1" applyFont="1" applyFill="1" applyBorder="1" applyAlignment="1">
      <alignment horizontal="center"/>
      <protection/>
    </xf>
    <xf numFmtId="0" fontId="7" fillId="0" borderId="11" xfId="126" applyFont="1" applyFill="1" applyBorder="1" applyAlignment="1">
      <alignment horizontal="left" indent="2"/>
      <protection/>
    </xf>
    <xf numFmtId="169" fontId="7" fillId="0" borderId="12" xfId="126" applyNumberFormat="1" applyFont="1" applyFill="1" applyBorder="1" applyAlignment="1">
      <alignment horizontal="center"/>
      <protection/>
    </xf>
    <xf numFmtId="169" fontId="7" fillId="0" borderId="14" xfId="126" applyNumberFormat="1" applyFont="1" applyFill="1" applyBorder="1" applyAlignment="1">
      <alignment horizontal="center"/>
      <protection/>
    </xf>
    <xf numFmtId="0" fontId="38" fillId="0" borderId="11" xfId="126" applyFont="1" applyFill="1" applyBorder="1" applyAlignment="1">
      <alignment horizontal="center"/>
      <protection/>
    </xf>
    <xf numFmtId="0" fontId="38" fillId="0" borderId="12" xfId="126" applyFont="1" applyFill="1" applyBorder="1" applyAlignment="1">
      <alignment horizontal="center"/>
      <protection/>
    </xf>
    <xf numFmtId="169" fontId="7" fillId="33" borderId="11" xfId="126" applyNumberFormat="1" applyFont="1" applyFill="1" applyBorder="1" applyAlignment="1">
      <alignment horizontal="center"/>
      <protection/>
    </xf>
    <xf numFmtId="169" fontId="38" fillId="0" borderId="11" xfId="126" applyNumberFormat="1" applyFont="1" applyFill="1" applyBorder="1" applyAlignment="1">
      <alignment horizontal="center"/>
      <protection/>
    </xf>
    <xf numFmtId="169" fontId="38" fillId="0" borderId="12" xfId="126" applyNumberFormat="1" applyFont="1" applyFill="1" applyBorder="1" applyAlignment="1">
      <alignment horizontal="center"/>
      <protection/>
    </xf>
    <xf numFmtId="0" fontId="38" fillId="0" borderId="14" xfId="126" applyFont="1" applyFill="1" applyBorder="1" applyAlignment="1">
      <alignment horizontal="center"/>
      <protection/>
    </xf>
    <xf numFmtId="0" fontId="38" fillId="0" borderId="15" xfId="126" applyFont="1" applyFill="1" applyBorder="1" applyAlignment="1">
      <alignment horizontal="center"/>
      <protection/>
    </xf>
    <xf numFmtId="2" fontId="7" fillId="0" borderId="11" xfId="126" applyNumberFormat="1" applyFont="1" applyFill="1" applyBorder="1" applyAlignment="1">
      <alignment horizontal="center"/>
      <protection/>
    </xf>
    <xf numFmtId="0" fontId="7" fillId="0" borderId="11" xfId="126" applyFont="1" applyFill="1" applyBorder="1" applyAlignment="1" quotePrefix="1">
      <alignment horizontal="left"/>
      <protection/>
    </xf>
    <xf numFmtId="179" fontId="7" fillId="0" borderId="11" xfId="126" applyNumberFormat="1" applyFont="1" applyFill="1" applyBorder="1" applyAlignment="1">
      <alignment horizontal="center"/>
      <protection/>
    </xf>
    <xf numFmtId="179" fontId="7" fillId="0" borderId="12" xfId="126" applyNumberFormat="1" applyFont="1" applyFill="1" applyBorder="1" applyAlignment="1">
      <alignment horizontal="center"/>
      <protection/>
    </xf>
    <xf numFmtId="2" fontId="7" fillId="0" borderId="12" xfId="126" applyNumberFormat="1" applyFont="1" applyFill="1" applyBorder="1" applyAlignment="1">
      <alignment horizontal="center"/>
      <protection/>
    </xf>
    <xf numFmtId="0" fontId="13" fillId="0" borderId="61" xfId="126" applyFont="1" applyFill="1" applyBorder="1" applyAlignment="1">
      <alignment vertical="center"/>
      <protection/>
    </xf>
    <xf numFmtId="0" fontId="7" fillId="0" borderId="14" xfId="126" applyFont="1" applyFill="1" applyBorder="1" applyAlignment="1" quotePrefix="1">
      <alignment horizontal="left" vertical="center"/>
      <protection/>
    </xf>
    <xf numFmtId="0" fontId="7" fillId="0" borderId="39" xfId="126" applyFont="1" applyFill="1" applyBorder="1" applyAlignment="1">
      <alignment vertical="center"/>
      <protection/>
    </xf>
    <xf numFmtId="2" fontId="7" fillId="0" borderId="39" xfId="126" applyNumberFormat="1" applyFont="1" applyFill="1" applyBorder="1" applyAlignment="1">
      <alignment horizontal="center"/>
      <protection/>
    </xf>
    <xf numFmtId="2" fontId="7" fillId="0" borderId="20" xfId="126" applyNumberFormat="1" applyFont="1" applyFill="1" applyBorder="1" applyAlignment="1">
      <alignment horizontal="center"/>
      <protection/>
    </xf>
    <xf numFmtId="2" fontId="7" fillId="0" borderId="41" xfId="126" applyNumberFormat="1" applyFont="1" applyFill="1" applyBorder="1" applyAlignment="1">
      <alignment horizontal="center"/>
      <protection/>
    </xf>
    <xf numFmtId="0" fontId="13" fillId="0" borderId="61" xfId="126" applyFont="1" applyBorder="1">
      <alignment/>
      <protection/>
    </xf>
    <xf numFmtId="0" fontId="7" fillId="0" borderId="39" xfId="126" applyFont="1" applyFill="1" applyBorder="1" applyAlignment="1" quotePrefix="1">
      <alignment horizontal="left" vertical="center"/>
      <protection/>
    </xf>
    <xf numFmtId="2" fontId="7" fillId="33" borderId="39" xfId="126" applyNumberFormat="1" applyFont="1" applyFill="1" applyBorder="1" applyAlignment="1">
      <alignment horizontal="center"/>
      <protection/>
    </xf>
    <xf numFmtId="2" fontId="9" fillId="0" borderId="39" xfId="70" applyNumberFormat="1" applyFont="1" applyFill="1" applyBorder="1" applyAlignment="1" applyProtection="1">
      <alignment horizontal="center"/>
      <protection/>
    </xf>
    <xf numFmtId="0" fontId="13" fillId="0" borderId="39" xfId="126" applyFont="1" applyFill="1" applyBorder="1" applyAlignment="1">
      <alignment vertical="top" wrapText="1"/>
      <protection/>
    </xf>
    <xf numFmtId="2" fontId="9" fillId="0" borderId="39" xfId="44" applyNumberFormat="1" applyFont="1" applyFill="1" applyBorder="1" applyAlignment="1" applyProtection="1">
      <alignment horizontal="center"/>
      <protection/>
    </xf>
    <xf numFmtId="0" fontId="13" fillId="0" borderId="29" xfId="126" applyFont="1" applyBorder="1">
      <alignment/>
      <protection/>
    </xf>
    <xf numFmtId="0" fontId="13" fillId="0" borderId="30" xfId="126" applyFont="1" applyFill="1" applyBorder="1" applyAlignment="1">
      <alignment/>
      <protection/>
    </xf>
    <xf numFmtId="2" fontId="7" fillId="33" borderId="30" xfId="126" applyNumberFormat="1" applyFont="1" applyFill="1" applyBorder="1" applyAlignment="1">
      <alignment horizontal="center"/>
      <protection/>
    </xf>
    <xf numFmtId="2" fontId="7" fillId="0" borderId="30" xfId="126" applyNumberFormat="1" applyFont="1" applyFill="1" applyBorder="1" applyAlignment="1">
      <alignment horizontal="center"/>
      <protection/>
    </xf>
    <xf numFmtId="2" fontId="7" fillId="0" borderId="32" xfId="126" applyNumberFormat="1" applyFont="1" applyFill="1" applyBorder="1" applyAlignment="1">
      <alignment horizontal="center"/>
      <protection/>
    </xf>
    <xf numFmtId="2" fontId="0" fillId="0" borderId="0" xfId="126" applyNumberFormat="1" applyFont="1" applyFill="1">
      <alignment/>
      <protection/>
    </xf>
    <xf numFmtId="0" fontId="13" fillId="0" borderId="0" xfId="126" applyFont="1" applyBorder="1">
      <alignment/>
      <protection/>
    </xf>
    <xf numFmtId="0" fontId="13" fillId="0" borderId="0" xfId="126" applyFont="1" applyFill="1" applyBorder="1" applyAlignment="1">
      <alignment/>
      <protection/>
    </xf>
    <xf numFmtId="0" fontId="7" fillId="0" borderId="0" xfId="126" applyFont="1" applyFill="1" applyBorder="1" applyAlignment="1">
      <alignment horizontal="center"/>
      <protection/>
    </xf>
    <xf numFmtId="0" fontId="7" fillId="0" borderId="0" xfId="126" applyFont="1" applyFill="1" applyAlignment="1">
      <alignment horizontal="left"/>
      <protection/>
    </xf>
    <xf numFmtId="0" fontId="13" fillId="0" borderId="0" xfId="126" applyFont="1" applyFill="1" applyBorder="1" applyAlignment="1">
      <alignment horizontal="left" vertical="center"/>
      <protection/>
    </xf>
    <xf numFmtId="0" fontId="7" fillId="0" borderId="0" xfId="126" applyFont="1" applyFill="1" applyBorder="1" applyAlignment="1" quotePrefix="1">
      <alignment horizontal="left" vertical="center"/>
      <protection/>
    </xf>
    <xf numFmtId="0" fontId="7" fillId="0" borderId="0" xfId="126" applyFont="1" applyFill="1" applyBorder="1" applyAlignment="1">
      <alignment vertical="center"/>
      <protection/>
    </xf>
    <xf numFmtId="0" fontId="38" fillId="0" borderId="0" xfId="126" applyFont="1" applyFill="1" applyAlignment="1" quotePrefix="1">
      <alignment horizontal="left"/>
      <protection/>
    </xf>
    <xf numFmtId="177" fontId="7" fillId="0" borderId="11" xfId="183" applyNumberFormat="1" applyFont="1" applyFill="1" applyBorder="1" applyAlignment="1">
      <alignment/>
      <protection/>
    </xf>
    <xf numFmtId="177" fontId="7" fillId="0" borderId="25" xfId="183" applyNumberFormat="1" applyFont="1" applyFill="1" applyBorder="1">
      <alignment/>
      <protection/>
    </xf>
    <xf numFmtId="177" fontId="7" fillId="0" borderId="14" xfId="183" applyNumberFormat="1" applyFont="1" applyFill="1" applyBorder="1" applyAlignment="1">
      <alignment/>
      <protection/>
    </xf>
    <xf numFmtId="176" fontId="7" fillId="0" borderId="11" xfId="183" applyNumberFormat="1" applyFont="1" applyFill="1" applyBorder="1">
      <alignment/>
      <protection/>
    </xf>
    <xf numFmtId="176" fontId="7" fillId="0" borderId="21" xfId="183" applyNumberFormat="1" applyFont="1" applyFill="1" applyBorder="1">
      <alignment/>
      <protection/>
    </xf>
    <xf numFmtId="176" fontId="7" fillId="0" borderId="11" xfId="183" applyNumberFormat="1" applyFont="1" applyFill="1" applyBorder="1" applyAlignment="1">
      <alignment/>
      <protection/>
    </xf>
    <xf numFmtId="176" fontId="7" fillId="0" borderId="25" xfId="183" applyNumberFormat="1" applyFont="1" applyFill="1" applyBorder="1">
      <alignment/>
      <protection/>
    </xf>
    <xf numFmtId="176" fontId="7" fillId="0" borderId="20" xfId="183" applyNumberFormat="1" applyFont="1" applyFill="1" applyBorder="1">
      <alignment/>
      <protection/>
    </xf>
    <xf numFmtId="176" fontId="7" fillId="0" borderId="19" xfId="183" applyNumberFormat="1" applyFont="1" applyFill="1" applyBorder="1">
      <alignment/>
      <protection/>
    </xf>
    <xf numFmtId="176" fontId="7" fillId="0" borderId="0" xfId="183" applyNumberFormat="1" applyFont="1" applyFill="1" applyBorder="1">
      <alignment/>
      <protection/>
    </xf>
    <xf numFmtId="174" fontId="7" fillId="0" borderId="10" xfId="98" applyNumberFormat="1" applyFont="1" applyBorder="1" applyAlignment="1">
      <alignment horizontal="right" vertical="center"/>
    </xf>
    <xf numFmtId="174" fontId="7" fillId="0" borderId="0" xfId="98" applyNumberFormat="1" applyFont="1" applyBorder="1" applyAlignment="1">
      <alignment horizontal="right" vertical="center"/>
    </xf>
    <xf numFmtId="174" fontId="7" fillId="0" borderId="11" xfId="98" applyNumberFormat="1" applyFont="1" applyBorder="1" applyAlignment="1">
      <alignment horizontal="right" vertical="center"/>
    </xf>
    <xf numFmtId="174" fontId="7" fillId="0" borderId="52" xfId="98" applyNumberFormat="1" applyFont="1" applyBorder="1" applyAlignment="1">
      <alignment horizontal="right" vertical="center"/>
    </xf>
    <xf numFmtId="174" fontId="7" fillId="0" borderId="10" xfId="98" applyNumberFormat="1" applyFont="1" applyFill="1" applyBorder="1" applyAlignment="1">
      <alignment horizontal="right" vertical="center"/>
    </xf>
    <xf numFmtId="174" fontId="7" fillId="0" borderId="0" xfId="98" applyNumberFormat="1" applyFont="1" applyFill="1" applyBorder="1" applyAlignment="1">
      <alignment horizontal="right" vertical="center"/>
    </xf>
    <xf numFmtId="174" fontId="7" fillId="0" borderId="11" xfId="98" applyNumberFormat="1" applyFont="1" applyFill="1" applyBorder="1" applyAlignment="1">
      <alignment horizontal="right" vertical="center"/>
    </xf>
    <xf numFmtId="174" fontId="7" fillId="0" borderId="52" xfId="98" applyNumberFormat="1" applyFont="1" applyFill="1" applyBorder="1" applyAlignment="1">
      <alignment horizontal="right" vertical="center"/>
    </xf>
    <xf numFmtId="176" fontId="7" fillId="0" borderId="11" xfId="183" applyNumberFormat="1" applyFont="1" applyBorder="1">
      <alignment/>
      <protection/>
    </xf>
    <xf numFmtId="176" fontId="19" fillId="0" borderId="11" xfId="183" applyNumberFormat="1" applyFont="1" applyFill="1" applyBorder="1">
      <alignment/>
      <protection/>
    </xf>
    <xf numFmtId="176" fontId="19" fillId="0" borderId="21" xfId="183" applyNumberFormat="1" applyFont="1" applyFill="1" applyBorder="1">
      <alignment/>
      <protection/>
    </xf>
    <xf numFmtId="174" fontId="7" fillId="0" borderId="43" xfId="98" applyNumberFormat="1" applyFont="1" applyFill="1" applyBorder="1" applyAlignment="1">
      <alignment horizontal="right" vertical="center"/>
    </xf>
    <xf numFmtId="174" fontId="7" fillId="0" borderId="21" xfId="98" applyNumberFormat="1" applyFont="1" applyFill="1" applyBorder="1" applyAlignment="1">
      <alignment horizontal="right" vertical="center"/>
    </xf>
    <xf numFmtId="176" fontId="7" fillId="0" borderId="14" xfId="183" applyNumberFormat="1" applyFont="1" applyFill="1" applyBorder="1">
      <alignment/>
      <protection/>
    </xf>
    <xf numFmtId="176" fontId="7" fillId="0" borderId="11" xfId="92" applyNumberFormat="1" applyFont="1" applyBorder="1" applyAlignment="1">
      <alignment/>
    </xf>
    <xf numFmtId="176" fontId="7" fillId="0" borderId="22" xfId="183" applyNumberFormat="1" applyFont="1" applyFill="1" applyBorder="1">
      <alignment/>
      <protection/>
    </xf>
    <xf numFmtId="174" fontId="7" fillId="0" borderId="13" xfId="98" applyNumberFormat="1" applyFont="1" applyFill="1" applyBorder="1" applyAlignment="1">
      <alignment horizontal="right" vertical="center"/>
    </xf>
    <xf numFmtId="174" fontId="7" fillId="0" borderId="48" xfId="98" applyNumberFormat="1" applyFont="1" applyFill="1" applyBorder="1" applyAlignment="1">
      <alignment horizontal="right" vertical="center"/>
    </xf>
    <xf numFmtId="174" fontId="7" fillId="0" borderId="14" xfId="98" applyNumberFormat="1" applyFont="1" applyFill="1" applyBorder="1" applyAlignment="1">
      <alignment horizontal="right" vertical="center"/>
    </xf>
    <xf numFmtId="174" fontId="7" fillId="0" borderId="53" xfId="98" applyNumberFormat="1" applyFont="1" applyFill="1" applyBorder="1" applyAlignment="1">
      <alignment horizontal="right" vertical="center"/>
    </xf>
    <xf numFmtId="176" fontId="13" fillId="0" borderId="30" xfId="183" applyNumberFormat="1" applyFont="1" applyFill="1" applyBorder="1" applyAlignment="1">
      <alignment vertical="center"/>
      <protection/>
    </xf>
    <xf numFmtId="176" fontId="13" fillId="0" borderId="74" xfId="183" applyNumberFormat="1" applyFont="1" applyFill="1" applyBorder="1" applyAlignment="1">
      <alignment vertical="center"/>
      <protection/>
    </xf>
    <xf numFmtId="176" fontId="13" fillId="0" borderId="17" xfId="183" applyNumberFormat="1" applyFont="1" applyFill="1" applyBorder="1">
      <alignment/>
      <protection/>
    </xf>
    <xf numFmtId="176" fontId="13" fillId="0" borderId="34" xfId="183" applyNumberFormat="1" applyFont="1" applyFill="1" applyBorder="1">
      <alignment/>
      <protection/>
    </xf>
    <xf numFmtId="176" fontId="13" fillId="0" borderId="49" xfId="183" applyNumberFormat="1" applyFont="1" applyFill="1" applyBorder="1" applyAlignment="1">
      <alignment vertical="center"/>
      <protection/>
    </xf>
    <xf numFmtId="174" fontId="13" fillId="0" borderId="29" xfId="98" applyNumberFormat="1" applyFont="1" applyFill="1" applyBorder="1" applyAlignment="1">
      <alignment horizontal="right" vertical="center"/>
    </xf>
    <xf numFmtId="174" fontId="13" fillId="0" borderId="49" xfId="98" applyNumberFormat="1" applyFont="1" applyFill="1" applyBorder="1" applyAlignment="1">
      <alignment horizontal="right" vertical="center"/>
    </xf>
    <xf numFmtId="174" fontId="13" fillId="0" borderId="30" xfId="98" applyNumberFormat="1" applyFont="1" applyFill="1" applyBorder="1" applyAlignment="1">
      <alignment horizontal="right" vertical="center"/>
    </xf>
    <xf numFmtId="174" fontId="13" fillId="0" borderId="75" xfId="98" applyNumberFormat="1" applyFont="1" applyFill="1" applyBorder="1" applyAlignment="1">
      <alignment horizontal="right" vertical="center"/>
    </xf>
    <xf numFmtId="0" fontId="13" fillId="36" borderId="62" xfId="126" applyFont="1" applyFill="1" applyBorder="1" applyAlignment="1">
      <alignment horizontal="center"/>
      <protection/>
    </xf>
    <xf numFmtId="0" fontId="13" fillId="0" borderId="0" xfId="126" applyFont="1" applyBorder="1" applyAlignment="1">
      <alignment horizontal="center"/>
      <protection/>
    </xf>
    <xf numFmtId="0" fontId="13" fillId="0" borderId="0" xfId="0" applyFont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Alignment="1" applyProtection="1">
      <alignment vertical="center"/>
      <protection/>
    </xf>
    <xf numFmtId="0" fontId="13" fillId="0" borderId="0" xfId="221" applyFont="1" applyFill="1" applyBorder="1" applyAlignment="1">
      <alignment/>
      <protection/>
    </xf>
    <xf numFmtId="39" fontId="13" fillId="36" borderId="47" xfId="221" applyNumberFormat="1" applyFont="1" applyFill="1" applyBorder="1" applyAlignment="1" quotePrefix="1">
      <alignment horizontal="center"/>
      <protection/>
    </xf>
    <xf numFmtId="39" fontId="13" fillId="36" borderId="22" xfId="221" applyNumberFormat="1" applyFont="1" applyFill="1" applyBorder="1" applyAlignment="1" quotePrefix="1">
      <alignment horizontal="center"/>
      <protection/>
    </xf>
    <xf numFmtId="39" fontId="13" fillId="36" borderId="12" xfId="221" applyNumberFormat="1" applyFont="1" applyFill="1" applyBorder="1" applyAlignment="1" quotePrefix="1">
      <alignment horizontal="center"/>
      <protection/>
    </xf>
    <xf numFmtId="0" fontId="13" fillId="0" borderId="0" xfId="221" applyFont="1" applyFill="1" applyBorder="1" applyAlignment="1">
      <alignment horizontal="center" wrapText="1"/>
      <protection/>
    </xf>
    <xf numFmtId="176" fontId="7" fillId="0" borderId="10" xfId="171" applyNumberFormat="1" applyFont="1" applyFill="1" applyBorder="1">
      <alignment/>
      <protection/>
    </xf>
    <xf numFmtId="177" fontId="15" fillId="0" borderId="0" xfId="167" applyNumberFormat="1" applyFont="1" applyFill="1" applyBorder="1" applyAlignment="1">
      <alignment vertical="center"/>
      <protection/>
    </xf>
    <xf numFmtId="177" fontId="7" fillId="0" borderId="10" xfId="171" applyNumberFormat="1" applyFont="1" applyFill="1" applyBorder="1">
      <alignment/>
      <protection/>
    </xf>
    <xf numFmtId="178" fontId="7" fillId="0" borderId="21" xfId="167" applyNumberFormat="1" applyFont="1" applyFill="1" applyBorder="1">
      <alignment/>
      <protection/>
    </xf>
    <xf numFmtId="176" fontId="7" fillId="0" borderId="13" xfId="171" applyNumberFormat="1" applyFont="1" applyFill="1" applyBorder="1">
      <alignment/>
      <protection/>
    </xf>
    <xf numFmtId="0" fontId="13" fillId="0" borderId="29" xfId="0" applyFont="1" applyBorder="1" applyAlignment="1">
      <alignment horizontal="center" vertical="center"/>
    </xf>
    <xf numFmtId="178" fontId="15" fillId="0" borderId="31" xfId="167" applyNumberFormat="1" applyFont="1" applyFill="1" applyBorder="1" applyAlignment="1">
      <alignment vertical="center"/>
      <protection/>
    </xf>
    <xf numFmtId="176" fontId="13" fillId="0" borderId="29" xfId="171" applyNumberFormat="1" applyFont="1" applyFill="1" applyBorder="1" applyAlignment="1">
      <alignment vertical="center"/>
      <protection/>
    </xf>
    <xf numFmtId="0" fontId="13" fillId="38" borderId="10" xfId="0" applyFont="1" applyFill="1" applyBorder="1" applyAlignment="1">
      <alignment horizontal="center" vertical="center"/>
    </xf>
    <xf numFmtId="0" fontId="13" fillId="36" borderId="61" xfId="222" applyFont="1" applyFill="1" applyBorder="1" applyAlignment="1">
      <alignment horizontal="center" vertical="center"/>
      <protection/>
    </xf>
    <xf numFmtId="176" fontId="7" fillId="0" borderId="11" xfId="0" applyNumberFormat="1" applyFont="1" applyFill="1" applyBorder="1" applyAlignment="1">
      <alignment/>
    </xf>
    <xf numFmtId="177" fontId="7" fillId="0" borderId="11" xfId="0" applyNumberFormat="1" applyFont="1" applyFill="1" applyBorder="1" applyAlignment="1">
      <alignment/>
    </xf>
    <xf numFmtId="177" fontId="7" fillId="0" borderId="14" xfId="0" applyNumberFormat="1" applyFont="1" applyFill="1" applyBorder="1" applyAlignment="1">
      <alignment/>
    </xf>
    <xf numFmtId="176" fontId="15" fillId="0" borderId="17" xfId="0" applyNumberFormat="1" applyFont="1" applyFill="1" applyBorder="1" applyAlignment="1">
      <alignment vertical="center"/>
    </xf>
    <xf numFmtId="39" fontId="13" fillId="0" borderId="0" xfId="0" applyNumberFormat="1" applyFont="1" applyAlignment="1" applyProtection="1">
      <alignment horizontal="center"/>
      <protection/>
    </xf>
    <xf numFmtId="0" fontId="7" fillId="39" borderId="76" xfId="0" applyFont="1" applyFill="1" applyBorder="1" applyAlignment="1">
      <alignment/>
    </xf>
    <xf numFmtId="39" fontId="13" fillId="39" borderId="40" xfId="0" applyNumberFormat="1" applyFont="1" applyFill="1" applyBorder="1" applyAlignment="1" applyProtection="1" quotePrefix="1">
      <alignment horizontal="center"/>
      <protection/>
    </xf>
    <xf numFmtId="39" fontId="13" fillId="39" borderId="63" xfId="0" applyNumberFormat="1" applyFont="1" applyFill="1" applyBorder="1" applyAlignment="1" applyProtection="1" quotePrefix="1">
      <alignment horizontal="center"/>
      <protection/>
    </xf>
    <xf numFmtId="39" fontId="13" fillId="39" borderId="59" xfId="0" applyNumberFormat="1" applyFont="1" applyFill="1" applyBorder="1" applyAlignment="1" applyProtection="1" quotePrefix="1">
      <alignment horizontal="center"/>
      <protection/>
    </xf>
    <xf numFmtId="39" fontId="13" fillId="39" borderId="40" xfId="0" applyNumberFormat="1" applyFont="1" applyFill="1" applyBorder="1" applyAlignment="1" applyProtection="1">
      <alignment horizontal="center" vertical="center"/>
      <protection/>
    </xf>
    <xf numFmtId="39" fontId="13" fillId="39" borderId="63" xfId="0" applyNumberFormat="1" applyFont="1" applyFill="1" applyBorder="1" applyAlignment="1" applyProtection="1">
      <alignment horizontal="center" vertical="center"/>
      <protection/>
    </xf>
    <xf numFmtId="39" fontId="13" fillId="39" borderId="59" xfId="0" applyNumberFormat="1" applyFont="1" applyFill="1" applyBorder="1" applyAlignment="1" applyProtection="1">
      <alignment horizontal="center" vertical="center" wrapText="1"/>
      <protection/>
    </xf>
    <xf numFmtId="39" fontId="13" fillId="39" borderId="39" xfId="0" applyNumberFormat="1" applyFont="1" applyFill="1" applyBorder="1" applyAlignment="1" applyProtection="1">
      <alignment horizontal="center" vertical="center"/>
      <protection/>
    </xf>
    <xf numFmtId="0" fontId="13" fillId="39" borderId="63" xfId="0" applyFont="1" applyFill="1" applyBorder="1" applyAlignment="1">
      <alignment horizontal="right"/>
    </xf>
    <xf numFmtId="0" fontId="13" fillId="39" borderId="39" xfId="0" applyFont="1" applyFill="1" applyBorder="1" applyAlignment="1">
      <alignment horizontal="right"/>
    </xf>
    <xf numFmtId="0" fontId="13" fillId="39" borderId="64" xfId="0" applyFont="1" applyFill="1" applyBorder="1" applyAlignment="1">
      <alignment horizontal="right"/>
    </xf>
    <xf numFmtId="177" fontId="7" fillId="0" borderId="21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7" fontId="7" fillId="0" borderId="25" xfId="0" applyNumberFormat="1" applyFont="1" applyFill="1" applyBorder="1" applyAlignment="1">
      <alignment/>
    </xf>
    <xf numFmtId="177" fontId="7" fillId="0" borderId="22" xfId="0" applyNumberFormat="1" applyFont="1" applyFill="1" applyBorder="1" applyAlignment="1">
      <alignment/>
    </xf>
    <xf numFmtId="177" fontId="7" fillId="0" borderId="48" xfId="0" applyNumberFormat="1" applyFont="1" applyFill="1" applyBorder="1" applyAlignment="1">
      <alignment/>
    </xf>
    <xf numFmtId="0" fontId="13" fillId="0" borderId="16" xfId="0" applyFont="1" applyFill="1" applyBorder="1" applyAlignment="1">
      <alignment horizontal="center" vertical="center"/>
    </xf>
    <xf numFmtId="177" fontId="13" fillId="0" borderId="31" xfId="0" applyNumberFormat="1" applyFont="1" applyFill="1" applyBorder="1" applyAlignment="1">
      <alignment vertical="center"/>
    </xf>
    <xf numFmtId="177" fontId="13" fillId="0" borderId="49" xfId="0" applyNumberFormat="1" applyFont="1" applyFill="1" applyBorder="1" applyAlignment="1">
      <alignment vertical="center"/>
    </xf>
    <xf numFmtId="177" fontId="13" fillId="0" borderId="74" xfId="0" applyNumberFormat="1" applyFont="1" applyFill="1" applyBorder="1" applyAlignment="1">
      <alignment vertical="center"/>
    </xf>
    <xf numFmtId="177" fontId="7" fillId="0" borderId="0" xfId="0" applyNumberFormat="1" applyFont="1" applyFill="1" applyAlignment="1">
      <alignment/>
    </xf>
    <xf numFmtId="0" fontId="13" fillId="36" borderId="39" xfId="126" applyFont="1" applyFill="1" applyBorder="1" applyAlignment="1">
      <alignment horizontal="center" vertical="center"/>
      <protection/>
    </xf>
    <xf numFmtId="176" fontId="7" fillId="0" borderId="11" xfId="185" applyNumberFormat="1" applyFont="1" applyFill="1" applyBorder="1" applyAlignment="1" quotePrefix="1">
      <alignment/>
      <protection/>
    </xf>
    <xf numFmtId="176" fontId="7" fillId="0" borderId="11" xfId="167" applyNumberFormat="1" applyFont="1" applyFill="1" applyBorder="1" applyAlignment="1">
      <alignment horizontal="right" indent="1"/>
      <protection/>
    </xf>
    <xf numFmtId="0" fontId="13" fillId="36" borderId="59" xfId="126" applyFont="1" applyFill="1" applyBorder="1" applyAlignment="1">
      <alignment horizontal="center" wrapText="1"/>
      <protection/>
    </xf>
    <xf numFmtId="0" fontId="13" fillId="33" borderId="25" xfId="0" applyFont="1" applyFill="1" applyBorder="1" applyAlignment="1">
      <alignment horizontal="center"/>
    </xf>
    <xf numFmtId="170" fontId="13" fillId="33" borderId="24" xfId="0" applyNumberFormat="1" applyFont="1" applyFill="1" applyBorder="1" applyAlignment="1" quotePrefix="1">
      <alignment horizontal="center"/>
    </xf>
    <xf numFmtId="167" fontId="13" fillId="35" borderId="25" xfId="220" applyFont="1" applyFill="1" applyBorder="1" applyAlignment="1">
      <alignment horizontal="right"/>
      <protection/>
    </xf>
    <xf numFmtId="167" fontId="7" fillId="35" borderId="24" xfId="220" applyFont="1" applyFill="1" applyBorder="1" applyAlignment="1">
      <alignment horizontal="right"/>
      <protection/>
    </xf>
    <xf numFmtId="167" fontId="4" fillId="35" borderId="25" xfId="220" applyFont="1" applyFill="1" applyBorder="1">
      <alignment/>
      <protection/>
    </xf>
    <xf numFmtId="169" fontId="7" fillId="35" borderId="25" xfId="220" applyNumberFormat="1" applyFont="1" applyFill="1" applyBorder="1" applyAlignment="1">
      <alignment horizontal="right"/>
      <protection/>
    </xf>
    <xf numFmtId="0" fontId="20" fillId="0" borderId="23" xfId="0" applyFont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8" xfId="0" applyFont="1" applyBorder="1" applyAlignment="1">
      <alignment/>
    </xf>
    <xf numFmtId="169" fontId="13" fillId="0" borderId="0" xfId="126" applyNumberFormat="1" applyFont="1" applyBorder="1">
      <alignment/>
      <protection/>
    </xf>
    <xf numFmtId="169" fontId="13" fillId="0" borderId="0" xfId="126" applyNumberFormat="1" applyFont="1" applyBorder="1" applyAlignment="1">
      <alignment horizontal="right"/>
      <protection/>
    </xf>
    <xf numFmtId="173" fontId="7" fillId="0" borderId="0" xfId="126" applyNumberFormat="1" applyFont="1" applyBorder="1" applyAlignment="1">
      <alignment horizontal="center"/>
      <protection/>
    </xf>
    <xf numFmtId="169" fontId="7" fillId="0" borderId="0" xfId="126" applyNumberFormat="1" applyFont="1" applyBorder="1" applyAlignment="1">
      <alignment horizontal="center"/>
      <protection/>
    </xf>
    <xf numFmtId="0" fontId="7" fillId="0" borderId="60" xfId="126" applyFont="1" applyBorder="1">
      <alignment/>
      <protection/>
    </xf>
    <xf numFmtId="169" fontId="7" fillId="0" borderId="44" xfId="126" applyNumberFormat="1" applyFont="1" applyBorder="1" applyAlignment="1">
      <alignment horizontal="center"/>
      <protection/>
    </xf>
    <xf numFmtId="0" fontId="7" fillId="0" borderId="43" xfId="126" applyFont="1" applyBorder="1">
      <alignment/>
      <protection/>
    </xf>
    <xf numFmtId="169" fontId="7" fillId="0" borderId="12" xfId="126" applyNumberFormat="1" applyFont="1" applyBorder="1" applyAlignment="1">
      <alignment horizontal="center"/>
      <protection/>
    </xf>
    <xf numFmtId="0" fontId="13" fillId="0" borderId="54" xfId="126" applyFont="1" applyBorder="1">
      <alignment/>
      <protection/>
    </xf>
    <xf numFmtId="169" fontId="13" fillId="0" borderId="17" xfId="126" applyNumberFormat="1" applyFont="1" applyBorder="1">
      <alignment/>
      <protection/>
    </xf>
    <xf numFmtId="169" fontId="13" fillId="0" borderId="17" xfId="126" applyNumberFormat="1" applyFont="1" applyBorder="1" applyAlignment="1">
      <alignment horizontal="right"/>
      <protection/>
    </xf>
    <xf numFmtId="173" fontId="7" fillId="0" borderId="17" xfId="126" applyNumberFormat="1" applyFont="1" applyBorder="1" applyAlignment="1">
      <alignment horizontal="center"/>
      <protection/>
    </xf>
    <xf numFmtId="169" fontId="7" fillId="0" borderId="17" xfId="126" applyNumberFormat="1" applyFont="1" applyBorder="1" applyAlignment="1">
      <alignment horizontal="center"/>
      <protection/>
    </xf>
    <xf numFmtId="169" fontId="7" fillId="0" borderId="18" xfId="126" applyNumberFormat="1" applyFont="1" applyBorder="1" applyAlignment="1">
      <alignment horizontal="center"/>
      <protection/>
    </xf>
    <xf numFmtId="14" fontId="6" fillId="0" borderId="0" xfId="0" applyNumberFormat="1" applyFont="1" applyFill="1" applyBorder="1" applyAlignment="1">
      <alignment horizontal="center"/>
    </xf>
    <xf numFmtId="0" fontId="13" fillId="0" borderId="0" xfId="0" applyFont="1" applyFill="1" applyAlignment="1">
      <alignment vertical="center"/>
    </xf>
    <xf numFmtId="14" fontId="6" fillId="0" borderId="0" xfId="0" applyNumberFormat="1" applyFont="1" applyFill="1" applyBorder="1" applyAlignment="1">
      <alignment/>
    </xf>
    <xf numFmtId="0" fontId="13" fillId="34" borderId="26" xfId="0" applyFont="1" applyFill="1" applyBorder="1" applyAlignment="1">
      <alignment horizontal="center"/>
    </xf>
    <xf numFmtId="0" fontId="13" fillId="34" borderId="27" xfId="0" applyFont="1" applyFill="1" applyBorder="1" applyAlignment="1" applyProtection="1">
      <alignment horizontal="center"/>
      <protection/>
    </xf>
    <xf numFmtId="170" fontId="13" fillId="34" borderId="27" xfId="0" applyNumberFormat="1" applyFont="1" applyFill="1" applyBorder="1" applyAlignment="1">
      <alignment horizontal="center"/>
    </xf>
    <xf numFmtId="0" fontId="13" fillId="34" borderId="10" xfId="0" applyFont="1" applyFill="1" applyBorder="1" applyAlignment="1">
      <alignment horizontal="left"/>
    </xf>
    <xf numFmtId="170" fontId="13" fillId="34" borderId="11" xfId="0" applyNumberFormat="1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0" fontId="13" fillId="34" borderId="25" xfId="0" applyFont="1" applyFill="1" applyBorder="1" applyAlignment="1">
      <alignment horizontal="center"/>
    </xf>
    <xf numFmtId="0" fontId="13" fillId="34" borderId="11" xfId="0" applyFont="1" applyFill="1" applyBorder="1" applyAlignment="1">
      <alignment horizontal="center"/>
    </xf>
    <xf numFmtId="0" fontId="13" fillId="34" borderId="12" xfId="0" applyFont="1" applyFill="1" applyBorder="1" applyAlignment="1">
      <alignment horizontal="center"/>
    </xf>
    <xf numFmtId="169" fontId="13" fillId="34" borderId="26" xfId="0" applyNumberFormat="1" applyFont="1" applyFill="1" applyBorder="1" applyAlignment="1">
      <alignment/>
    </xf>
    <xf numFmtId="169" fontId="13" fillId="34" borderId="10" xfId="0" applyNumberFormat="1" applyFont="1" applyFill="1" applyBorder="1" applyAlignment="1">
      <alignment horizontal="left"/>
    </xf>
    <xf numFmtId="169" fontId="13" fillId="34" borderId="10" xfId="0" applyNumberFormat="1" applyFont="1" applyFill="1" applyBorder="1" applyAlignment="1">
      <alignment/>
    </xf>
    <xf numFmtId="1" fontId="13" fillId="34" borderId="14" xfId="0" applyNumberFormat="1" applyFont="1" applyFill="1" applyBorder="1" applyAlignment="1">
      <alignment horizontal="center" vertical="center"/>
    </xf>
    <xf numFmtId="1" fontId="13" fillId="34" borderId="25" xfId="0" applyNumberFormat="1" applyFont="1" applyFill="1" applyBorder="1" applyAlignment="1">
      <alignment horizontal="center" vertical="center"/>
    </xf>
    <xf numFmtId="169" fontId="13" fillId="34" borderId="11" xfId="0" applyNumberFormat="1" applyFont="1" applyFill="1" applyBorder="1" applyAlignment="1">
      <alignment horizontal="center"/>
    </xf>
    <xf numFmtId="169" fontId="13" fillId="34" borderId="12" xfId="0" applyNumberFormat="1" applyFont="1" applyFill="1" applyBorder="1" applyAlignment="1">
      <alignment horizontal="center"/>
    </xf>
    <xf numFmtId="169" fontId="13" fillId="34" borderId="26" xfId="0" applyNumberFormat="1" applyFont="1" applyFill="1" applyBorder="1" applyAlignment="1" applyProtection="1">
      <alignment horizontal="left"/>
      <protection/>
    </xf>
    <xf numFmtId="169" fontId="13" fillId="34" borderId="10" xfId="0" applyNumberFormat="1" applyFont="1" applyFill="1" applyBorder="1" applyAlignment="1" applyProtection="1">
      <alignment horizontal="left"/>
      <protection/>
    </xf>
    <xf numFmtId="169" fontId="13" fillId="34" borderId="14" xfId="51" applyNumberFormat="1" applyFont="1" applyFill="1" applyBorder="1" applyAlignment="1" quotePrefix="1">
      <alignment horizontal="center"/>
    </xf>
    <xf numFmtId="169" fontId="13" fillId="34" borderId="14" xfId="51" applyNumberFormat="1" applyFont="1" applyFill="1" applyBorder="1" applyAlignment="1">
      <alignment horizontal="right"/>
    </xf>
    <xf numFmtId="2" fontId="13" fillId="34" borderId="14" xfId="51" applyNumberFormat="1" applyFont="1" applyFill="1" applyBorder="1" applyAlignment="1">
      <alignment horizontal="right"/>
    </xf>
    <xf numFmtId="2" fontId="13" fillId="34" borderId="15" xfId="51" applyNumberFormat="1" applyFont="1" applyFill="1" applyBorder="1" applyAlignment="1">
      <alignment horizontal="right"/>
    </xf>
    <xf numFmtId="0" fontId="13" fillId="34" borderId="26" xfId="0" applyFont="1" applyFill="1" applyBorder="1" applyAlignment="1">
      <alignment/>
    </xf>
    <xf numFmtId="170" fontId="13" fillId="34" borderId="33" xfId="0" applyNumberFormat="1" applyFont="1" applyFill="1" applyBorder="1" applyAlignment="1">
      <alignment horizontal="centerContinuous"/>
    </xf>
    <xf numFmtId="170" fontId="13" fillId="34" borderId="51" xfId="0" applyNumberFormat="1" applyFont="1" applyFill="1" applyBorder="1" applyAlignment="1">
      <alignment horizontal="centerContinuous"/>
    </xf>
    <xf numFmtId="0" fontId="13" fillId="34" borderId="10" xfId="0" applyFont="1" applyFill="1" applyBorder="1" applyAlignment="1">
      <alignment/>
    </xf>
    <xf numFmtId="170" fontId="13" fillId="34" borderId="0" xfId="0" applyNumberFormat="1" applyFont="1" applyFill="1" applyBorder="1" applyAlignment="1">
      <alignment horizontal="centerContinuous"/>
    </xf>
    <xf numFmtId="170" fontId="13" fillId="34" borderId="25" xfId="0" applyNumberFormat="1" applyFont="1" applyFill="1" applyBorder="1" applyAlignment="1">
      <alignment horizontal="centerContinuous"/>
    </xf>
    <xf numFmtId="0" fontId="13" fillId="34" borderId="21" xfId="0" applyFont="1" applyFill="1" applyBorder="1" applyAlignment="1" applyProtection="1">
      <alignment horizontal="center"/>
      <protection/>
    </xf>
    <xf numFmtId="170" fontId="13" fillId="34" borderId="23" xfId="0" applyNumberFormat="1" applyFont="1" applyFill="1" applyBorder="1" applyAlignment="1" applyProtection="1">
      <alignment horizontal="right"/>
      <protection/>
    </xf>
    <xf numFmtId="170" fontId="13" fillId="34" borderId="25" xfId="0" applyNumberFormat="1" applyFont="1" applyFill="1" applyBorder="1" applyAlignment="1" applyProtection="1">
      <alignment horizontal="center"/>
      <protection/>
    </xf>
    <xf numFmtId="0" fontId="13" fillId="34" borderId="0" xfId="0" applyFont="1" applyFill="1" applyBorder="1" applyAlignment="1" applyProtection="1">
      <alignment horizontal="center"/>
      <protection/>
    </xf>
    <xf numFmtId="170" fontId="13" fillId="34" borderId="52" xfId="0" applyNumberFormat="1" applyFont="1" applyFill="1" applyBorder="1" applyAlignment="1" applyProtection="1">
      <alignment horizontal="center"/>
      <protection/>
    </xf>
    <xf numFmtId="170" fontId="13" fillId="34" borderId="33" xfId="0" applyNumberFormat="1" applyFont="1" applyFill="1" applyBorder="1" applyAlignment="1" applyProtection="1">
      <alignment horizontal="center"/>
      <protection/>
    </xf>
    <xf numFmtId="170" fontId="13" fillId="34" borderId="51" xfId="0" applyNumberFormat="1" applyFont="1" applyFill="1" applyBorder="1" applyAlignment="1" applyProtection="1">
      <alignment horizontal="center"/>
      <protection/>
    </xf>
    <xf numFmtId="170" fontId="13" fillId="34" borderId="63" xfId="0" applyNumberFormat="1" applyFont="1" applyFill="1" applyBorder="1" applyAlignment="1" applyProtection="1" quotePrefix="1">
      <alignment horizontal="centerContinuous"/>
      <protection/>
    </xf>
    <xf numFmtId="170" fontId="13" fillId="34" borderId="63" xfId="0" applyNumberFormat="1" applyFont="1" applyFill="1" applyBorder="1" applyAlignment="1" applyProtection="1" quotePrefix="1">
      <alignment horizontal="center"/>
      <protection/>
    </xf>
    <xf numFmtId="0" fontId="13" fillId="34" borderId="64" xfId="0" applyFont="1" applyFill="1" applyBorder="1" applyAlignment="1" applyProtection="1" quotePrefix="1">
      <alignment horizontal="centerContinuous"/>
      <protection/>
    </xf>
    <xf numFmtId="170" fontId="13" fillId="34" borderId="0" xfId="0" applyNumberFormat="1" applyFont="1" applyFill="1" applyBorder="1" applyAlignment="1" applyProtection="1" quotePrefix="1">
      <alignment horizontal="center"/>
      <protection/>
    </xf>
    <xf numFmtId="170" fontId="13" fillId="34" borderId="0" xfId="0" applyNumberFormat="1" applyFont="1" applyFill="1" applyBorder="1" applyAlignment="1">
      <alignment horizontal="center"/>
    </xf>
    <xf numFmtId="170" fontId="13" fillId="34" borderId="25" xfId="0" applyNumberFormat="1" applyFont="1" applyFill="1" applyBorder="1" applyAlignment="1">
      <alignment horizontal="center"/>
    </xf>
    <xf numFmtId="0" fontId="13" fillId="34" borderId="0" xfId="0" applyFont="1" applyFill="1" applyBorder="1" applyAlignment="1" applyProtection="1" quotePrefix="1">
      <alignment horizontal="center"/>
      <protection/>
    </xf>
    <xf numFmtId="0" fontId="13" fillId="34" borderId="25" xfId="0" applyFont="1" applyFill="1" applyBorder="1" applyAlignment="1" applyProtection="1" quotePrefix="1">
      <alignment horizontal="center"/>
      <protection/>
    </xf>
    <xf numFmtId="0" fontId="13" fillId="34" borderId="33" xfId="0" applyFont="1" applyFill="1" applyBorder="1" applyAlignment="1" applyProtection="1">
      <alignment horizontal="center"/>
      <protection/>
    </xf>
    <xf numFmtId="170" fontId="13" fillId="34" borderId="33" xfId="0" applyNumberFormat="1" applyFont="1" applyFill="1" applyBorder="1" applyAlignment="1">
      <alignment horizontal="center"/>
    </xf>
    <xf numFmtId="170" fontId="13" fillId="34" borderId="51" xfId="0" applyNumberFormat="1" applyFont="1" applyFill="1" applyBorder="1" applyAlignment="1">
      <alignment horizontal="center"/>
    </xf>
    <xf numFmtId="0" fontId="13" fillId="34" borderId="10" xfId="0" applyFont="1" applyFill="1" applyBorder="1" applyAlignment="1" quotePrefix="1">
      <alignment horizontal="left"/>
    </xf>
    <xf numFmtId="0" fontId="13" fillId="34" borderId="13" xfId="0" applyFont="1" applyFill="1" applyBorder="1" applyAlignment="1">
      <alignment/>
    </xf>
    <xf numFmtId="0" fontId="13" fillId="34" borderId="22" xfId="0" applyFont="1" applyFill="1" applyBorder="1" applyAlignment="1" applyProtection="1">
      <alignment horizontal="center"/>
      <protection/>
    </xf>
    <xf numFmtId="0" fontId="13" fillId="34" borderId="48" xfId="0" applyFont="1" applyFill="1" applyBorder="1" applyAlignment="1" applyProtection="1">
      <alignment horizontal="center"/>
      <protection/>
    </xf>
    <xf numFmtId="0" fontId="13" fillId="34" borderId="24" xfId="0" applyFont="1" applyFill="1" applyBorder="1" applyAlignment="1" applyProtection="1" quotePrefix="1">
      <alignment horizontal="center"/>
      <protection/>
    </xf>
    <xf numFmtId="170" fontId="13" fillId="34" borderId="59" xfId="0" applyNumberFormat="1" applyFont="1" applyFill="1" applyBorder="1" applyAlignment="1" applyProtection="1">
      <alignment horizontal="right"/>
      <protection/>
    </xf>
    <xf numFmtId="170" fontId="13" fillId="34" borderId="24" xfId="0" applyNumberFormat="1" applyFont="1" applyFill="1" applyBorder="1" applyAlignment="1" applyProtection="1">
      <alignment horizontal="center"/>
      <protection/>
    </xf>
    <xf numFmtId="170" fontId="13" fillId="34" borderId="53" xfId="0" applyNumberFormat="1" applyFont="1" applyFill="1" applyBorder="1" applyAlignment="1" applyProtection="1">
      <alignment horizontal="center"/>
      <protection/>
    </xf>
    <xf numFmtId="0" fontId="13" fillId="34" borderId="62" xfId="232" applyFont="1" applyFill="1" applyBorder="1" applyAlignment="1" applyProtection="1" quotePrefix="1">
      <alignment horizontal="center" vertical="center"/>
      <protection/>
    </xf>
    <xf numFmtId="0" fontId="13" fillId="34" borderId="39" xfId="232" applyFont="1" applyFill="1" applyBorder="1" applyAlignment="1" applyProtection="1">
      <alignment horizontal="center" vertical="center"/>
      <protection/>
    </xf>
    <xf numFmtId="0" fontId="13" fillId="34" borderId="39" xfId="232" applyFont="1" applyFill="1" applyBorder="1" applyAlignment="1" applyProtection="1">
      <alignment horizontal="center"/>
      <protection/>
    </xf>
    <xf numFmtId="0" fontId="13" fillId="34" borderId="41" xfId="232" applyFont="1" applyFill="1" applyBorder="1" applyAlignment="1" applyProtection="1">
      <alignment horizontal="center"/>
      <protection/>
    </xf>
    <xf numFmtId="0" fontId="13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7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 horizontal="center" vertical="center"/>
    </xf>
    <xf numFmtId="0" fontId="13" fillId="36" borderId="14" xfId="0" applyFont="1" applyFill="1" applyBorder="1" applyAlignment="1" applyProtection="1">
      <alignment horizontal="center" vertical="center" wrapText="1"/>
      <protection locked="0"/>
    </xf>
    <xf numFmtId="1" fontId="13" fillId="0" borderId="60" xfId="0" applyNumberFormat="1" applyFont="1" applyBorder="1" applyAlignment="1" applyProtection="1">
      <alignment horizontal="center"/>
      <protection locked="0"/>
    </xf>
    <xf numFmtId="0" fontId="13" fillId="0" borderId="20" xfId="0" applyFont="1" applyBorder="1" applyAlignment="1" applyProtection="1">
      <alignment horizontal="left"/>
      <protection locked="0"/>
    </xf>
    <xf numFmtId="167" fontId="13" fillId="0" borderId="20" xfId="0" applyNumberFormat="1" applyFont="1" applyBorder="1" applyAlignment="1" applyProtection="1">
      <alignment horizontal="right"/>
      <protection locked="0"/>
    </xf>
    <xf numFmtId="167" fontId="13" fillId="0" borderId="44" xfId="0" applyNumberFormat="1" applyFont="1" applyBorder="1" applyAlignment="1" applyProtection="1">
      <alignment horizontal="right"/>
      <protection locked="0"/>
    </xf>
    <xf numFmtId="167" fontId="13" fillId="0" borderId="0" xfId="0" applyNumberFormat="1" applyFont="1" applyFill="1" applyBorder="1" applyAlignment="1" applyProtection="1">
      <alignment horizontal="right"/>
      <protection locked="0"/>
    </xf>
    <xf numFmtId="1" fontId="14" fillId="0" borderId="10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right"/>
      <protection locked="0"/>
    </xf>
    <xf numFmtId="167" fontId="7" fillId="0" borderId="11" xfId="0" applyNumberFormat="1" applyFont="1" applyBorder="1" applyAlignment="1">
      <alignment horizontal="right"/>
    </xf>
    <xf numFmtId="167" fontId="7" fillId="0" borderId="11" xfId="0" applyNumberFormat="1" applyFont="1" applyBorder="1" applyAlignment="1" applyProtection="1">
      <alignment horizontal="right"/>
      <protection locked="0"/>
    </xf>
    <xf numFmtId="167" fontId="7" fillId="0" borderId="12" xfId="0" applyNumberFormat="1" applyFont="1" applyBorder="1" applyAlignment="1" applyProtection="1">
      <alignment horizontal="right"/>
      <protection locked="0"/>
    </xf>
    <xf numFmtId="167" fontId="7" fillId="0" borderId="0" xfId="0" applyNumberFormat="1" applyFont="1" applyFill="1" applyBorder="1" applyAlignment="1" applyProtection="1">
      <alignment horizontal="right"/>
      <protection locked="0"/>
    </xf>
    <xf numFmtId="1" fontId="13" fillId="0" borderId="10" xfId="0" applyNumberFormat="1" applyFont="1" applyBorder="1" applyAlignment="1" applyProtection="1">
      <alignment horizontal="center"/>
      <protection locked="0"/>
    </xf>
    <xf numFmtId="1" fontId="7" fillId="0" borderId="10" xfId="0" applyNumberFormat="1" applyFont="1" applyBorder="1" applyAlignment="1" applyProtection="1">
      <alignment horizontal="center"/>
      <protection locked="0"/>
    </xf>
    <xf numFmtId="1" fontId="27" fillId="0" borderId="10" xfId="0" applyNumberFormat="1" applyFont="1" applyBorder="1" applyAlignment="1" applyProtection="1">
      <alignment horizontal="center"/>
      <protection locked="0"/>
    </xf>
    <xf numFmtId="0" fontId="13" fillId="0" borderId="11" xfId="0" applyFont="1" applyBorder="1" applyAlignment="1" applyProtection="1">
      <alignment horizontal="left"/>
      <protection locked="0"/>
    </xf>
    <xf numFmtId="167" fontId="13" fillId="0" borderId="11" xfId="0" applyNumberFormat="1" applyFont="1" applyBorder="1" applyAlignment="1" applyProtection="1">
      <alignment horizontal="right"/>
      <protection locked="0"/>
    </xf>
    <xf numFmtId="167" fontId="13" fillId="0" borderId="12" xfId="0" applyNumberFormat="1" applyFont="1" applyBorder="1" applyAlignment="1" applyProtection="1">
      <alignment horizontal="right"/>
      <protection locked="0"/>
    </xf>
    <xf numFmtId="167" fontId="7" fillId="0" borderId="11" xfId="0" applyNumberFormat="1" applyFont="1" applyBorder="1" applyAlignment="1" applyProtection="1">
      <alignment horizontal="right"/>
      <protection/>
    </xf>
    <xf numFmtId="0" fontId="13" fillId="0" borderId="11" xfId="0" applyFont="1" applyBorder="1" applyAlignment="1" applyProtection="1">
      <alignment horizontal="right"/>
      <protection locked="0"/>
    </xf>
    <xf numFmtId="167" fontId="26" fillId="0" borderId="11" xfId="0" applyNumberFormat="1" applyFont="1" applyBorder="1" applyAlignment="1" applyProtection="1">
      <alignment horizontal="right"/>
      <protection/>
    </xf>
    <xf numFmtId="167" fontId="14" fillId="0" borderId="11" xfId="0" applyNumberFormat="1" applyFont="1" applyBorder="1" applyAlignment="1" applyProtection="1">
      <alignment horizontal="right"/>
      <protection locked="0"/>
    </xf>
    <xf numFmtId="1" fontId="7" fillId="0" borderId="10" xfId="0" applyNumberFormat="1" applyFont="1" applyBorder="1" applyAlignment="1" applyProtection="1">
      <alignment/>
      <protection locked="0"/>
    </xf>
    <xf numFmtId="167" fontId="26" fillId="0" borderId="11" xfId="0" applyNumberFormat="1" applyFont="1" applyBorder="1" applyAlignment="1">
      <alignment horizontal="right"/>
    </xf>
    <xf numFmtId="1" fontId="14" fillId="0" borderId="10" xfId="0" applyNumberFormat="1" applyFont="1" applyBorder="1" applyAlignment="1" applyProtection="1">
      <alignment/>
      <protection locked="0"/>
    </xf>
    <xf numFmtId="1" fontId="27" fillId="0" borderId="10" xfId="0" applyNumberFormat="1" applyFont="1" applyBorder="1" applyAlignment="1" applyProtection="1">
      <alignment/>
      <protection locked="0"/>
    </xf>
    <xf numFmtId="0" fontId="13" fillId="0" borderId="11" xfId="0" applyFont="1" applyFill="1" applyBorder="1" applyAlignment="1" applyProtection="1">
      <alignment horizontal="left"/>
      <protection locked="0"/>
    </xf>
    <xf numFmtId="0" fontId="13" fillId="0" borderId="11" xfId="0" applyFont="1" applyFill="1" applyBorder="1" applyAlignment="1" applyProtection="1">
      <alignment horizontal="right"/>
      <protection locked="0"/>
    </xf>
    <xf numFmtId="167" fontId="13" fillId="0" borderId="11" xfId="0" applyNumberFormat="1" applyFont="1" applyFill="1" applyBorder="1" applyAlignment="1">
      <alignment horizontal="right"/>
    </xf>
    <xf numFmtId="0" fontId="7" fillId="0" borderId="11" xfId="0" applyFont="1" applyFill="1" applyBorder="1" applyAlignment="1" applyProtection="1">
      <alignment horizontal="left" indent="1"/>
      <protection locked="0"/>
    </xf>
    <xf numFmtId="0" fontId="7" fillId="0" borderId="11" xfId="0" applyFont="1" applyFill="1" applyBorder="1" applyAlignment="1" applyProtection="1">
      <alignment/>
      <protection locked="0"/>
    </xf>
    <xf numFmtId="171" fontId="7" fillId="0" borderId="11" xfId="0" applyNumberFormat="1" applyFont="1" applyFill="1" applyBorder="1" applyAlignment="1">
      <alignment horizontal="right"/>
    </xf>
    <xf numFmtId="171" fontId="26" fillId="0" borderId="11" xfId="0" applyNumberFormat="1" applyFont="1" applyFill="1" applyBorder="1" applyAlignment="1">
      <alignment horizontal="right"/>
    </xf>
    <xf numFmtId="171" fontId="7" fillId="0" borderId="11" xfId="0" applyNumberFormat="1" applyFont="1" applyBorder="1" applyAlignment="1" applyProtection="1">
      <alignment horizontal="right"/>
      <protection locked="0"/>
    </xf>
    <xf numFmtId="171" fontId="7" fillId="0" borderId="12" xfId="0" applyNumberFormat="1" applyFont="1" applyBorder="1" applyAlignment="1" applyProtection="1">
      <alignment horizontal="right"/>
      <protection locked="0"/>
    </xf>
    <xf numFmtId="171" fontId="7" fillId="0" borderId="0" xfId="0" applyNumberFormat="1" applyFont="1" applyFill="1" applyBorder="1" applyAlignment="1" applyProtection="1">
      <alignment horizontal="right"/>
      <protection locked="0"/>
    </xf>
    <xf numFmtId="167" fontId="7" fillId="0" borderId="11" xfId="0" applyNumberFormat="1" applyFont="1" applyFill="1" applyBorder="1" applyAlignment="1">
      <alignment horizontal="right"/>
    </xf>
    <xf numFmtId="167" fontId="26" fillId="0" borderId="11" xfId="0" applyNumberFormat="1" applyFont="1" applyFill="1" applyBorder="1" applyAlignment="1">
      <alignment horizontal="right"/>
    </xf>
    <xf numFmtId="0" fontId="13" fillId="0" borderId="10" xfId="0" applyFont="1" applyBorder="1" applyAlignment="1">
      <alignment/>
    </xf>
    <xf numFmtId="0" fontId="13" fillId="0" borderId="11" xfId="0" applyFont="1" applyBorder="1" applyAlignment="1">
      <alignment/>
    </xf>
    <xf numFmtId="0" fontId="7" fillId="0" borderId="11" xfId="0" applyFont="1" applyBorder="1" applyAlignment="1">
      <alignment/>
    </xf>
    <xf numFmtId="0" fontId="13" fillId="0" borderId="16" xfId="0" applyFont="1" applyBorder="1" applyAlignment="1">
      <alignment/>
    </xf>
    <xf numFmtId="0" fontId="13" fillId="0" borderId="17" xfId="0" applyFont="1" applyBorder="1" applyAlignment="1">
      <alignment/>
    </xf>
    <xf numFmtId="167" fontId="13" fillId="0" borderId="17" xfId="0" applyNumberFormat="1" applyFont="1" applyBorder="1" applyAlignment="1" applyProtection="1">
      <alignment horizontal="right"/>
      <protection locked="0"/>
    </xf>
    <xf numFmtId="167" fontId="13" fillId="0" borderId="18" xfId="0" applyNumberFormat="1" applyFont="1" applyBorder="1" applyAlignment="1" applyProtection="1">
      <alignment horizontal="right"/>
      <protection locked="0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0" fontId="13" fillId="0" borderId="0" xfId="0" applyFont="1" applyBorder="1" applyAlignment="1">
      <alignment horizontal="center" vertical="center"/>
    </xf>
    <xf numFmtId="0" fontId="7" fillId="0" borderId="0" xfId="229" applyFont="1">
      <alignment/>
      <protection/>
    </xf>
    <xf numFmtId="0" fontId="13" fillId="33" borderId="77" xfId="0" applyFont="1" applyFill="1" applyBorder="1" applyAlignment="1" applyProtection="1" quotePrefix="1">
      <alignment horizontal="center" vertical="center"/>
      <protection/>
    </xf>
    <xf numFmtId="16" fontId="15" fillId="33" borderId="78" xfId="0" applyNumberFormat="1" applyFont="1" applyFill="1" applyBorder="1" applyAlignment="1">
      <alignment horizontal="center" wrapText="1"/>
    </xf>
    <xf numFmtId="0" fontId="13" fillId="33" borderId="19" xfId="229" applyFont="1" applyFill="1" applyBorder="1" applyAlignment="1">
      <alignment horizontal="center"/>
      <protection/>
    </xf>
    <xf numFmtId="0" fontId="13" fillId="33" borderId="20" xfId="229" applyFont="1" applyFill="1" applyBorder="1" applyAlignment="1">
      <alignment horizontal="center"/>
      <protection/>
    </xf>
    <xf numFmtId="0" fontId="13" fillId="33" borderId="46" xfId="229" applyFont="1" applyFill="1" applyBorder="1" applyAlignment="1">
      <alignment horizontal="center"/>
      <protection/>
    </xf>
    <xf numFmtId="0" fontId="13" fillId="33" borderId="44" xfId="229" applyFont="1" applyFill="1" applyBorder="1" applyAlignment="1">
      <alignment horizontal="center"/>
      <protection/>
    </xf>
    <xf numFmtId="0" fontId="7" fillId="33" borderId="38" xfId="229" applyNumberFormat="1" applyFont="1" applyFill="1" applyBorder="1" applyAlignment="1">
      <alignment horizontal="center"/>
      <protection/>
    </xf>
    <xf numFmtId="0" fontId="13" fillId="33" borderId="39" xfId="229" applyFont="1" applyFill="1" applyBorder="1" applyAlignment="1">
      <alignment horizontal="center"/>
      <protection/>
    </xf>
    <xf numFmtId="0" fontId="13" fillId="33" borderId="40" xfId="229" applyFont="1" applyFill="1" applyBorder="1" applyAlignment="1">
      <alignment horizontal="center"/>
      <protection/>
    </xf>
    <xf numFmtId="0" fontId="13" fillId="33" borderId="59" xfId="229" applyFont="1" applyFill="1" applyBorder="1" applyAlignment="1">
      <alignment horizontal="center"/>
      <protection/>
    </xf>
    <xf numFmtId="0" fontId="13" fillId="33" borderId="22" xfId="229" applyFont="1" applyFill="1" applyBorder="1" applyAlignment="1">
      <alignment horizontal="center"/>
      <protection/>
    </xf>
    <xf numFmtId="0" fontId="13" fillId="33" borderId="14" xfId="229" applyFont="1" applyFill="1" applyBorder="1" applyAlignment="1">
      <alignment horizontal="center"/>
      <protection/>
    </xf>
    <xf numFmtId="0" fontId="13" fillId="33" borderId="48" xfId="229" applyFont="1" applyFill="1" applyBorder="1" applyAlignment="1">
      <alignment horizontal="center"/>
      <protection/>
    </xf>
    <xf numFmtId="0" fontId="13" fillId="33" borderId="15" xfId="229" applyFont="1" applyFill="1" applyBorder="1" applyAlignment="1">
      <alignment horizontal="center"/>
      <protection/>
    </xf>
    <xf numFmtId="0" fontId="13" fillId="0" borderId="43" xfId="229" applyFont="1" applyBorder="1">
      <alignment/>
      <protection/>
    </xf>
    <xf numFmtId="2" fontId="13" fillId="0" borderId="11" xfId="229" applyNumberFormat="1" applyFont="1" applyBorder="1" applyAlignment="1">
      <alignment horizontal="center" vertical="center"/>
      <protection/>
    </xf>
    <xf numFmtId="169" fontId="13" fillId="0" borderId="0" xfId="0" applyNumberFormat="1" applyFont="1" applyBorder="1" applyAlignment="1">
      <alignment horizontal="right" vertical="center"/>
    </xf>
    <xf numFmtId="169" fontId="13" fillId="0" borderId="63" xfId="225" applyNumberFormat="1" applyFont="1" applyBorder="1" applyAlignment="1">
      <alignment horizontal="right" vertical="center"/>
      <protection/>
    </xf>
    <xf numFmtId="169" fontId="13" fillId="0" borderId="59" xfId="225" applyNumberFormat="1" applyFont="1" applyBorder="1" applyAlignment="1">
      <alignment horizontal="right" vertical="center"/>
      <protection/>
    </xf>
    <xf numFmtId="169" fontId="13" fillId="0" borderId="19" xfId="225" applyNumberFormat="1" applyFont="1" applyBorder="1" applyAlignment="1">
      <alignment horizontal="right" vertical="center"/>
      <protection/>
    </xf>
    <xf numFmtId="169" fontId="13" fillId="0" borderId="46" xfId="225" applyNumberFormat="1" applyFont="1" applyBorder="1" applyAlignment="1">
      <alignment horizontal="right" vertical="center"/>
      <protection/>
    </xf>
    <xf numFmtId="169" fontId="13" fillId="0" borderId="46" xfId="225" applyNumberFormat="1" applyFont="1" applyFill="1" applyBorder="1" applyAlignment="1">
      <alignment horizontal="right" vertical="center"/>
      <protection/>
    </xf>
    <xf numFmtId="0" fontId="13" fillId="0" borderId="38" xfId="229" applyFont="1" applyBorder="1">
      <alignment/>
      <protection/>
    </xf>
    <xf numFmtId="2" fontId="13" fillId="0" borderId="40" xfId="229" applyNumberFormat="1" applyFont="1" applyBorder="1" applyAlignment="1">
      <alignment horizontal="center" vertical="center"/>
      <protection/>
    </xf>
    <xf numFmtId="169" fontId="13" fillId="0" borderId="40" xfId="0" applyNumberFormat="1" applyFont="1" applyBorder="1" applyAlignment="1">
      <alignment horizontal="right" vertical="center"/>
    </xf>
    <xf numFmtId="169" fontId="13" fillId="0" borderId="63" xfId="0" applyNumberFormat="1" applyFont="1" applyBorder="1" applyAlignment="1">
      <alignment horizontal="right" vertical="center"/>
    </xf>
    <xf numFmtId="169" fontId="13" fillId="0" borderId="40" xfId="225" applyNumberFormat="1" applyFont="1" applyBorder="1" applyAlignment="1">
      <alignment horizontal="right" vertical="center"/>
      <protection/>
    </xf>
    <xf numFmtId="169" fontId="13" fillId="0" borderId="63" xfId="225" applyNumberFormat="1" applyFont="1" applyFill="1" applyBorder="1" applyAlignment="1">
      <alignment horizontal="right" vertical="center"/>
      <protection/>
    </xf>
    <xf numFmtId="0" fontId="7" fillId="0" borderId="43" xfId="229" applyFont="1" applyBorder="1">
      <alignment/>
      <protection/>
    </xf>
    <xf numFmtId="2" fontId="7" fillId="0" borderId="11" xfId="229" applyNumberFormat="1" applyFont="1" applyBorder="1" applyAlignment="1">
      <alignment horizontal="center" vertical="center"/>
      <protection/>
    </xf>
    <xf numFmtId="169" fontId="7" fillId="0" borderId="0" xfId="0" applyNumberFormat="1" applyFont="1" applyBorder="1" applyAlignment="1">
      <alignment horizontal="right" vertical="center"/>
    </xf>
    <xf numFmtId="169" fontId="7" fillId="0" borderId="46" xfId="225" applyNumberFormat="1" applyFont="1" applyBorder="1" applyAlignment="1">
      <alignment horizontal="right" vertical="center"/>
      <protection/>
    </xf>
    <xf numFmtId="169" fontId="7" fillId="0" borderId="23" xfId="225" applyNumberFormat="1" applyFont="1" applyBorder="1" applyAlignment="1">
      <alignment horizontal="right" vertical="center"/>
      <protection/>
    </xf>
    <xf numFmtId="169" fontId="7" fillId="0" borderId="21" xfId="225" applyNumberFormat="1" applyFont="1" applyBorder="1" applyAlignment="1">
      <alignment horizontal="right" vertical="center"/>
      <protection/>
    </xf>
    <xf numFmtId="169" fontId="7" fillId="0" borderId="0" xfId="225" applyNumberFormat="1" applyFont="1" applyBorder="1" applyAlignment="1">
      <alignment horizontal="right" vertical="center"/>
      <protection/>
    </xf>
    <xf numFmtId="169" fontId="7" fillId="0" borderId="0" xfId="225" applyNumberFormat="1" applyFont="1" applyFill="1" applyBorder="1" applyAlignment="1">
      <alignment horizontal="right" vertical="center"/>
      <protection/>
    </xf>
    <xf numFmtId="169" fontId="7" fillId="0" borderId="25" xfId="225" applyNumberFormat="1" applyFont="1" applyBorder="1" applyAlignment="1">
      <alignment horizontal="right" vertical="center"/>
      <protection/>
    </xf>
    <xf numFmtId="169" fontId="7" fillId="0" borderId="48" xfId="225" applyNumberFormat="1" applyFont="1" applyBorder="1" applyAlignment="1">
      <alignment horizontal="right" vertical="center"/>
      <protection/>
    </xf>
    <xf numFmtId="169" fontId="7" fillId="0" borderId="24" xfId="225" applyNumberFormat="1" applyFont="1" applyBorder="1" applyAlignment="1">
      <alignment horizontal="right" vertical="center"/>
      <protection/>
    </xf>
    <xf numFmtId="2" fontId="13" fillId="0" borderId="39" xfId="229" applyNumberFormat="1" applyFont="1" applyBorder="1" applyAlignment="1">
      <alignment horizontal="center" vertical="center"/>
      <protection/>
    </xf>
    <xf numFmtId="169" fontId="7" fillId="0" borderId="19" xfId="225" applyNumberFormat="1" applyFont="1" applyBorder="1" applyAlignment="1">
      <alignment horizontal="right" vertical="center"/>
      <protection/>
    </xf>
    <xf numFmtId="169" fontId="7" fillId="0" borderId="46" xfId="225" applyNumberFormat="1" applyFont="1" applyFill="1" applyBorder="1" applyAlignment="1">
      <alignment horizontal="right" vertical="center"/>
      <protection/>
    </xf>
    <xf numFmtId="169" fontId="7" fillId="0" borderId="22" xfId="225" applyNumberFormat="1" applyFont="1" applyBorder="1" applyAlignment="1">
      <alignment horizontal="right" vertical="center"/>
      <protection/>
    </xf>
    <xf numFmtId="169" fontId="7" fillId="0" borderId="48" xfId="225" applyNumberFormat="1" applyFont="1" applyFill="1" applyBorder="1" applyAlignment="1">
      <alignment horizontal="right" vertical="center"/>
      <protection/>
    </xf>
    <xf numFmtId="169" fontId="13" fillId="0" borderId="63" xfId="225" applyNumberFormat="1" applyFont="1" applyBorder="1" applyAlignment="1">
      <alignment vertical="center"/>
      <protection/>
    </xf>
    <xf numFmtId="169" fontId="13" fillId="0" borderId="59" xfId="225" applyNumberFormat="1" applyFont="1" applyBorder="1" applyAlignment="1">
      <alignment vertical="center"/>
      <protection/>
    </xf>
    <xf numFmtId="169" fontId="13" fillId="0" borderId="21" xfId="225" applyNumberFormat="1" applyFont="1" applyBorder="1" applyAlignment="1">
      <alignment horizontal="right" vertical="center"/>
      <protection/>
    </xf>
    <xf numFmtId="169" fontId="13" fillId="0" borderId="0" xfId="225" applyNumberFormat="1" applyFont="1" applyBorder="1" applyAlignment="1">
      <alignment horizontal="right" vertical="center"/>
      <protection/>
    </xf>
    <xf numFmtId="169" fontId="13" fillId="0" borderId="0" xfId="225" applyNumberFormat="1" applyFont="1" applyFill="1" applyBorder="1" applyAlignment="1">
      <alignment horizontal="right" vertical="center"/>
      <protection/>
    </xf>
    <xf numFmtId="0" fontId="13" fillId="0" borderId="0" xfId="229" applyFont="1">
      <alignment/>
      <protection/>
    </xf>
    <xf numFmtId="169" fontId="7" fillId="0" borderId="46" xfId="225" applyNumberFormat="1" applyFont="1" applyBorder="1" applyAlignment="1">
      <alignment vertical="center"/>
      <protection/>
    </xf>
    <xf numFmtId="169" fontId="7" fillId="0" borderId="23" xfId="225" applyNumberFormat="1" applyFont="1" applyBorder="1" applyAlignment="1">
      <alignment vertical="center"/>
      <protection/>
    </xf>
    <xf numFmtId="169" fontId="7" fillId="0" borderId="0" xfId="225" applyNumberFormat="1" applyFont="1" applyBorder="1" applyAlignment="1">
      <alignment vertical="center"/>
      <protection/>
    </xf>
    <xf numFmtId="169" fontId="7" fillId="0" borderId="25" xfId="225" applyNumberFormat="1" applyFont="1" applyBorder="1" applyAlignment="1">
      <alignment vertical="center"/>
      <protection/>
    </xf>
    <xf numFmtId="0" fontId="7" fillId="0" borderId="54" xfId="229" applyFont="1" applyBorder="1">
      <alignment/>
      <protection/>
    </xf>
    <xf numFmtId="2" fontId="7" fillId="0" borderId="17" xfId="229" applyNumberFormat="1" applyFont="1" applyBorder="1" applyAlignment="1">
      <alignment horizontal="center" vertical="center"/>
      <protection/>
    </xf>
    <xf numFmtId="169" fontId="7" fillId="0" borderId="65" xfId="0" applyNumberFormat="1" applyFont="1" applyBorder="1" applyAlignment="1">
      <alignment horizontal="right" vertical="center"/>
    </xf>
    <xf numFmtId="169" fontId="7" fillId="0" borderId="65" xfId="225" applyNumberFormat="1" applyFont="1" applyBorder="1" applyAlignment="1">
      <alignment horizontal="right" vertical="center"/>
      <protection/>
    </xf>
    <xf numFmtId="169" fontId="7" fillId="0" borderId="65" xfId="225" applyNumberFormat="1" applyFont="1" applyBorder="1" applyAlignment="1">
      <alignment vertical="center"/>
      <protection/>
    </xf>
    <xf numFmtId="169" fontId="7" fillId="0" borderId="28" xfId="225" applyNumberFormat="1" applyFont="1" applyBorder="1" applyAlignment="1">
      <alignment vertical="center"/>
      <protection/>
    </xf>
    <xf numFmtId="169" fontId="7" fillId="0" borderId="34" xfId="225" applyNumberFormat="1" applyFont="1" applyBorder="1" applyAlignment="1">
      <alignment horizontal="right" vertical="center"/>
      <protection/>
    </xf>
    <xf numFmtId="169" fontId="7" fillId="0" borderId="65" xfId="225" applyNumberFormat="1" applyFont="1" applyFill="1" applyBorder="1" applyAlignment="1">
      <alignment horizontal="right" vertical="center"/>
      <protection/>
    </xf>
    <xf numFmtId="0" fontId="7" fillId="0" borderId="0" xfId="229" applyFont="1" applyBorder="1">
      <alignment/>
      <protection/>
    </xf>
    <xf numFmtId="168" fontId="7" fillId="0" borderId="0" xfId="231" applyNumberFormat="1" applyFont="1">
      <alignment/>
      <protection/>
    </xf>
    <xf numFmtId="168" fontId="7" fillId="0" borderId="0" xfId="228" applyFont="1" applyFill="1">
      <alignment/>
      <protection/>
    </xf>
    <xf numFmtId="168" fontId="7" fillId="0" borderId="63" xfId="228" applyNumberFormat="1" applyFont="1" applyBorder="1" applyAlignment="1" applyProtection="1">
      <alignment horizontal="centerContinuous"/>
      <protection/>
    </xf>
    <xf numFmtId="168" fontId="7" fillId="0" borderId="59" xfId="228" applyFont="1" applyBorder="1" applyAlignment="1">
      <alignment horizontal="centerContinuous"/>
      <protection/>
    </xf>
    <xf numFmtId="169" fontId="7" fillId="0" borderId="0" xfId="228" applyNumberFormat="1" applyFont="1">
      <alignment/>
      <protection/>
    </xf>
    <xf numFmtId="168" fontId="15" fillId="33" borderId="39" xfId="228" applyNumberFormat="1" applyFont="1" applyFill="1" applyBorder="1" applyAlignment="1" applyProtection="1">
      <alignment horizontal="center" vertical="center"/>
      <protection/>
    </xf>
    <xf numFmtId="168" fontId="15" fillId="33" borderId="14" xfId="228" applyNumberFormat="1" applyFont="1" applyFill="1" applyBorder="1" applyAlignment="1" applyProtection="1">
      <alignment horizontal="center" vertical="center"/>
      <protection/>
    </xf>
    <xf numFmtId="168" fontId="15" fillId="33" borderId="15" xfId="228" applyNumberFormat="1" applyFont="1" applyFill="1" applyBorder="1" applyAlignment="1" applyProtection="1">
      <alignment horizontal="center" vertical="center"/>
      <protection/>
    </xf>
    <xf numFmtId="168" fontId="7" fillId="0" borderId="24" xfId="228" applyNumberFormat="1" applyFont="1" applyBorder="1" applyAlignment="1" applyProtection="1">
      <alignment horizontal="center"/>
      <protection/>
    </xf>
    <xf numFmtId="168" fontId="19" fillId="0" borderId="10" xfId="228" applyNumberFormat="1" applyFont="1" applyBorder="1" applyAlignment="1" applyProtection="1">
      <alignment horizontal="left" vertical="center"/>
      <protection/>
    </xf>
    <xf numFmtId="168" fontId="15" fillId="0" borderId="29" xfId="228" applyNumberFormat="1" applyFont="1" applyBorder="1" applyAlignment="1" applyProtection="1">
      <alignment horizontal="center" vertical="center"/>
      <protection/>
    </xf>
    <xf numFmtId="168" fontId="7" fillId="0" borderId="0" xfId="228" applyNumberFormat="1" applyFont="1" applyAlignment="1" applyProtection="1">
      <alignment horizontal="left"/>
      <protection/>
    </xf>
    <xf numFmtId="168" fontId="7" fillId="0" borderId="0" xfId="228" applyFont="1" applyBorder="1">
      <alignment/>
      <protection/>
    </xf>
    <xf numFmtId="168" fontId="7" fillId="0" borderId="0" xfId="228" applyNumberFormat="1" applyFont="1" applyBorder="1" applyAlignment="1" applyProtection="1">
      <alignment horizontal="center" vertical="center"/>
      <protection/>
    </xf>
    <xf numFmtId="0" fontId="13" fillId="0" borderId="0" xfId="229" applyFont="1" applyAlignment="1">
      <alignment horizontal="center"/>
      <protection/>
    </xf>
    <xf numFmtId="0" fontId="13" fillId="33" borderId="27" xfId="229" applyFont="1" applyFill="1" applyBorder="1" applyAlignment="1">
      <alignment horizontal="center"/>
      <protection/>
    </xf>
    <xf numFmtId="16" fontId="13" fillId="33" borderId="78" xfId="0" applyNumberFormat="1" applyFont="1" applyFill="1" applyBorder="1" applyAlignment="1">
      <alignment horizontal="center" wrapText="1"/>
    </xf>
    <xf numFmtId="1" fontId="13" fillId="33" borderId="39" xfId="229" applyNumberFormat="1" applyFont="1" applyFill="1" applyBorder="1" applyAlignment="1" quotePrefix="1">
      <alignment horizontal="center"/>
      <protection/>
    </xf>
    <xf numFmtId="0" fontId="13" fillId="0" borderId="13" xfId="229" applyFont="1" applyBorder="1" applyAlignment="1">
      <alignment horizontal="center" vertical="center"/>
      <protection/>
    </xf>
    <xf numFmtId="0" fontId="13" fillId="0" borderId="48" xfId="229" applyFont="1" applyBorder="1" applyAlignment="1">
      <alignment vertical="center"/>
      <protection/>
    </xf>
    <xf numFmtId="0" fontId="13" fillId="0" borderId="10" xfId="229" applyFont="1" applyBorder="1" applyAlignment="1">
      <alignment horizontal="center" vertical="center"/>
      <protection/>
    </xf>
    <xf numFmtId="0" fontId="13" fillId="0" borderId="0" xfId="229" applyFont="1" applyBorder="1" applyAlignment="1">
      <alignment vertical="center"/>
      <protection/>
    </xf>
    <xf numFmtId="0" fontId="13" fillId="0" borderId="10" xfId="229" applyFont="1" applyBorder="1" applyAlignment="1">
      <alignment vertical="center"/>
      <protection/>
    </xf>
    <xf numFmtId="0" fontId="7" fillId="0" borderId="0" xfId="229" applyFont="1" applyBorder="1" applyAlignment="1">
      <alignment vertical="center"/>
      <protection/>
    </xf>
    <xf numFmtId="2" fontId="7" fillId="0" borderId="0" xfId="229" applyNumberFormat="1" applyFont="1">
      <alignment/>
      <protection/>
    </xf>
    <xf numFmtId="0" fontId="13" fillId="0" borderId="10" xfId="229" applyFont="1" applyBorder="1" applyAlignment="1">
      <alignment horizontal="center"/>
      <protection/>
    </xf>
    <xf numFmtId="0" fontId="7" fillId="0" borderId="10" xfId="229" applyFont="1" applyBorder="1" applyAlignment="1">
      <alignment horizontal="center"/>
      <protection/>
    </xf>
    <xf numFmtId="0" fontId="13" fillId="0" borderId="16" xfId="229" applyFont="1" applyBorder="1">
      <alignment/>
      <protection/>
    </xf>
    <xf numFmtId="0" fontId="7" fillId="0" borderId="34" xfId="229" applyFont="1" applyBorder="1" applyAlignment="1">
      <alignment vertical="center"/>
      <protection/>
    </xf>
    <xf numFmtId="0" fontId="7" fillId="0" borderId="0" xfId="229" applyFont="1" applyAlignment="1">
      <alignment horizontal="center"/>
      <protection/>
    </xf>
    <xf numFmtId="0" fontId="81" fillId="0" borderId="0" xfId="138" applyFont="1">
      <alignment/>
      <protection/>
    </xf>
    <xf numFmtId="0" fontId="82" fillId="0" borderId="0" xfId="138" applyFont="1">
      <alignment/>
      <protection/>
    </xf>
    <xf numFmtId="0" fontId="81" fillId="0" borderId="0" xfId="138" applyFont="1" applyAlignment="1">
      <alignment/>
      <protection/>
    </xf>
    <xf numFmtId="0" fontId="64" fillId="0" borderId="0" xfId="138">
      <alignment/>
      <protection/>
    </xf>
    <xf numFmtId="168" fontId="13" fillId="0" borderId="0" xfId="228" applyFont="1" applyBorder="1" applyAlignment="1" quotePrefix="1">
      <alignment horizontal="center"/>
      <protection/>
    </xf>
    <xf numFmtId="168" fontId="13" fillId="33" borderId="14" xfId="228" applyNumberFormat="1" applyFont="1" applyFill="1" applyBorder="1" applyAlignment="1" applyProtection="1">
      <alignment horizontal="center" vertical="center"/>
      <protection/>
    </xf>
    <xf numFmtId="168" fontId="13" fillId="33" borderId="39" xfId="228" applyNumberFormat="1" applyFont="1" applyFill="1" applyBorder="1" applyAlignment="1" applyProtection="1">
      <alignment horizontal="center" vertical="center"/>
      <protection/>
    </xf>
    <xf numFmtId="168" fontId="13" fillId="33" borderId="41" xfId="228" applyNumberFormat="1" applyFont="1" applyFill="1" applyBorder="1" applyAlignment="1" applyProtection="1">
      <alignment horizontal="center" vertical="center"/>
      <protection/>
    </xf>
    <xf numFmtId="168" fontId="7" fillId="0" borderId="10" xfId="228" applyNumberFormat="1" applyFont="1" applyBorder="1" applyAlignment="1" applyProtection="1">
      <alignment horizontal="left" vertical="center"/>
      <protection/>
    </xf>
    <xf numFmtId="168" fontId="7" fillId="0" borderId="0" xfId="228" applyNumberFormat="1" applyFont="1" applyFill="1" applyBorder="1" applyAlignment="1" applyProtection="1">
      <alignment horizontal="left" vertical="center"/>
      <protection/>
    </xf>
    <xf numFmtId="0" fontId="83" fillId="0" borderId="39" xfId="138" applyFont="1" applyBorder="1" applyAlignment="1">
      <alignment horizontal="left" vertical="center" wrapText="1"/>
      <protection/>
    </xf>
    <xf numFmtId="0" fontId="83" fillId="0" borderId="39" xfId="138" applyFont="1" applyBorder="1" applyAlignment="1">
      <alignment/>
      <protection/>
    </xf>
    <xf numFmtId="0" fontId="84" fillId="0" borderId="39" xfId="138" applyFont="1" applyBorder="1" applyAlignment="1">
      <alignment/>
      <protection/>
    </xf>
    <xf numFmtId="0" fontId="84" fillId="0" borderId="0" xfId="138" applyFont="1" applyAlignment="1">
      <alignment/>
      <protection/>
    </xf>
    <xf numFmtId="0" fontId="84" fillId="0" borderId="0" xfId="138" applyFont="1">
      <alignment/>
      <protection/>
    </xf>
    <xf numFmtId="0" fontId="83" fillId="36" borderId="39" xfId="138" applyFont="1" applyFill="1" applyBorder="1" applyAlignment="1">
      <alignment horizontal="left" vertical="center" wrapText="1"/>
      <protection/>
    </xf>
    <xf numFmtId="0" fontId="83" fillId="36" borderId="39" xfId="138" applyFont="1" applyFill="1" applyBorder="1" applyAlignment="1">
      <alignment horizontal="left" vertical="center"/>
      <protection/>
    </xf>
    <xf numFmtId="0" fontId="83" fillId="36" borderId="39" xfId="138" applyFont="1" applyFill="1" applyBorder="1" applyAlignment="1">
      <alignment horizontal="center"/>
      <protection/>
    </xf>
    <xf numFmtId="0" fontId="83" fillId="36" borderId="39" xfId="138" applyFont="1" applyFill="1" applyBorder="1" applyAlignment="1">
      <alignment horizontal="left"/>
      <protection/>
    </xf>
    <xf numFmtId="0" fontId="84" fillId="0" borderId="39" xfId="138" applyFont="1" applyBorder="1" applyAlignment="1">
      <alignment horizontal="center" vertical="center" wrapText="1"/>
      <protection/>
    </xf>
    <xf numFmtId="2" fontId="84" fillId="0" borderId="39" xfId="138" applyNumberFormat="1" applyFont="1" applyBorder="1" applyAlignment="1">
      <alignment horizontal="center" vertical="center" wrapText="1"/>
      <protection/>
    </xf>
    <xf numFmtId="169" fontId="84" fillId="0" borderId="39" xfId="138" applyNumberFormat="1" applyFont="1" applyBorder="1" applyAlignment="1">
      <alignment horizontal="center" vertical="center" wrapText="1"/>
      <protection/>
    </xf>
    <xf numFmtId="0" fontId="83" fillId="0" borderId="39" xfId="138" applyFont="1" applyBorder="1" applyAlignment="1">
      <alignment horizontal="left" wrapText="1"/>
      <protection/>
    </xf>
    <xf numFmtId="0" fontId="84" fillId="0" borderId="39" xfId="138" applyFont="1" applyBorder="1" applyAlignment="1">
      <alignment horizontal="left" vertical="center" wrapText="1"/>
      <protection/>
    </xf>
    <xf numFmtId="168" fontId="13" fillId="0" borderId="29" xfId="228" applyNumberFormat="1" applyFont="1" applyBorder="1" applyAlignment="1" applyProtection="1">
      <alignment horizontal="center" vertical="center"/>
      <protection/>
    </xf>
    <xf numFmtId="0" fontId="13" fillId="34" borderId="20" xfId="126" applyFont="1" applyFill="1" applyBorder="1" applyAlignment="1">
      <alignment horizontal="center"/>
      <protection/>
    </xf>
    <xf numFmtId="0" fontId="13" fillId="34" borderId="20" xfId="126" applyFont="1" applyFill="1" applyBorder="1" applyAlignment="1" quotePrefix="1">
      <alignment horizontal="center"/>
      <protection/>
    </xf>
    <xf numFmtId="0" fontId="13" fillId="34" borderId="44" xfId="126" applyFont="1" applyFill="1" applyBorder="1" applyAlignment="1">
      <alignment horizontal="center"/>
      <protection/>
    </xf>
    <xf numFmtId="0" fontId="13" fillId="34" borderId="39" xfId="126" applyFont="1" applyFill="1" applyBorder="1" applyAlignment="1">
      <alignment horizontal="center"/>
      <protection/>
    </xf>
    <xf numFmtId="0" fontId="13" fillId="34" borderId="59" xfId="126" applyFont="1" applyFill="1" applyBorder="1" applyAlignment="1">
      <alignment horizontal="center"/>
      <protection/>
    </xf>
    <xf numFmtId="0" fontId="13" fillId="34" borderId="20" xfId="126" applyFont="1" applyFill="1" applyBorder="1" applyAlignment="1">
      <alignment horizontal="center" vertical="center"/>
      <protection/>
    </xf>
    <xf numFmtId="0" fontId="13" fillId="34" borderId="14" xfId="126" applyFont="1" applyFill="1" applyBorder="1" applyAlignment="1">
      <alignment horizontal="center" vertical="center"/>
      <protection/>
    </xf>
    <xf numFmtId="0" fontId="13" fillId="34" borderId="39" xfId="126" applyFont="1" applyFill="1" applyBorder="1" applyAlignment="1">
      <alignment horizontal="center" vertical="center" wrapText="1"/>
      <protection/>
    </xf>
    <xf numFmtId="169" fontId="83" fillId="0" borderId="39" xfId="138" applyNumberFormat="1" applyFont="1" applyBorder="1" applyAlignment="1">
      <alignment horizontal="right"/>
      <protection/>
    </xf>
    <xf numFmtId="169" fontId="84" fillId="0" borderId="39" xfId="138" applyNumberFormat="1" applyFont="1" applyBorder="1" applyAlignment="1">
      <alignment horizontal="right"/>
      <protection/>
    </xf>
    <xf numFmtId="169" fontId="84" fillId="0" borderId="39" xfId="138" applyNumberFormat="1" applyFont="1" applyBorder="1" applyAlignment="1">
      <alignment horizontal="right" vertical="center" wrapText="1"/>
      <protection/>
    </xf>
    <xf numFmtId="169" fontId="83" fillId="0" borderId="39" xfId="138" applyNumberFormat="1" applyFont="1" applyBorder="1" applyAlignment="1">
      <alignment horizontal="right" vertical="center" wrapText="1"/>
      <protection/>
    </xf>
    <xf numFmtId="2" fontId="83" fillId="0" borderId="39" xfId="138" applyNumberFormat="1" applyFont="1" applyBorder="1" applyAlignment="1">
      <alignment horizontal="right"/>
      <protection/>
    </xf>
    <xf numFmtId="2" fontId="84" fillId="0" borderId="39" xfId="138" applyNumberFormat="1" applyFont="1" applyBorder="1" applyAlignment="1">
      <alignment horizontal="right" vertical="center" wrapText="1"/>
      <protection/>
    </xf>
    <xf numFmtId="2" fontId="83" fillId="0" borderId="39" xfId="138" applyNumberFormat="1" applyFont="1" applyBorder="1" applyAlignment="1">
      <alignment horizontal="right" vertical="center" wrapText="1"/>
      <protection/>
    </xf>
    <xf numFmtId="169" fontId="13" fillId="0" borderId="55" xfId="225" applyNumberFormat="1" applyFont="1" applyBorder="1" applyAlignment="1">
      <alignment horizontal="right" vertical="center"/>
      <protection/>
    </xf>
    <xf numFmtId="169" fontId="13" fillId="0" borderId="64" xfId="225" applyNumberFormat="1" applyFont="1" applyBorder="1" applyAlignment="1">
      <alignment horizontal="right" vertical="center"/>
      <protection/>
    </xf>
    <xf numFmtId="169" fontId="7" fillId="0" borderId="52" xfId="225" applyNumberFormat="1" applyFont="1" applyBorder="1" applyAlignment="1">
      <alignment horizontal="right" vertical="center"/>
      <protection/>
    </xf>
    <xf numFmtId="169" fontId="7" fillId="0" borderId="55" xfId="225" applyNumberFormat="1" applyFont="1" applyBorder="1" applyAlignment="1">
      <alignment horizontal="right" vertical="center"/>
      <protection/>
    </xf>
    <xf numFmtId="169" fontId="7" fillId="0" borderId="53" xfId="225" applyNumberFormat="1" applyFont="1" applyBorder="1" applyAlignment="1">
      <alignment horizontal="right" vertical="center"/>
      <protection/>
    </xf>
    <xf numFmtId="169" fontId="13" fillId="0" borderId="52" xfId="225" applyNumberFormat="1" applyFont="1" applyBorder="1" applyAlignment="1">
      <alignment horizontal="right" vertical="center"/>
      <protection/>
    </xf>
    <xf numFmtId="169" fontId="7" fillId="0" borderId="66" xfId="225" applyNumberFormat="1" applyFont="1" applyBorder="1" applyAlignment="1">
      <alignment horizontal="right" vertical="center"/>
      <protection/>
    </xf>
    <xf numFmtId="169" fontId="13" fillId="0" borderId="14" xfId="229" applyNumberFormat="1" applyFont="1" applyBorder="1" applyAlignment="1">
      <alignment horizontal="right" vertical="center"/>
      <protection/>
    </xf>
    <xf numFmtId="169" fontId="13" fillId="0" borderId="39" xfId="0" applyNumberFormat="1" applyFont="1" applyBorder="1" applyAlignment="1">
      <alignment horizontal="right" vertical="center"/>
    </xf>
    <xf numFmtId="169" fontId="13" fillId="0" borderId="79" xfId="229" applyNumberFormat="1" applyFont="1" applyBorder="1" applyAlignment="1">
      <alignment horizontal="right" vertical="center"/>
      <protection/>
    </xf>
    <xf numFmtId="169" fontId="13" fillId="0" borderId="80" xfId="229" applyNumberFormat="1" applyFont="1" applyBorder="1" applyAlignment="1">
      <alignment horizontal="right" vertical="center"/>
      <protection/>
    </xf>
    <xf numFmtId="169" fontId="13" fillId="0" borderId="81" xfId="229" applyNumberFormat="1" applyFont="1" applyBorder="1" applyAlignment="1">
      <alignment horizontal="right" vertical="center"/>
      <protection/>
    </xf>
    <xf numFmtId="169" fontId="13" fillId="0" borderId="11" xfId="229" applyNumberFormat="1" applyFont="1" applyBorder="1" applyAlignment="1">
      <alignment horizontal="right" vertical="center"/>
      <protection/>
    </xf>
    <xf numFmtId="169" fontId="13" fillId="0" borderId="11" xfId="0" applyNumberFormat="1" applyFont="1" applyBorder="1" applyAlignment="1">
      <alignment horizontal="right" vertical="center"/>
    </xf>
    <xf numFmtId="169" fontId="13" fillId="0" borderId="0" xfId="229" applyNumberFormat="1" applyFont="1" applyBorder="1" applyAlignment="1">
      <alignment horizontal="right" vertical="center"/>
      <protection/>
    </xf>
    <xf numFmtId="169" fontId="13" fillId="0" borderId="52" xfId="229" applyNumberFormat="1" applyFont="1" applyBorder="1" applyAlignment="1">
      <alignment horizontal="right" vertical="center"/>
      <protection/>
    </xf>
    <xf numFmtId="169" fontId="7" fillId="0" borderId="11" xfId="229" applyNumberFormat="1" applyFont="1" applyBorder="1" applyAlignment="1">
      <alignment horizontal="right" vertical="center"/>
      <protection/>
    </xf>
    <xf numFmtId="169" fontId="7" fillId="0" borderId="11" xfId="0" applyNumberFormat="1" applyFont="1" applyBorder="1" applyAlignment="1">
      <alignment horizontal="right" vertical="center"/>
    </xf>
    <xf numFmtId="169" fontId="7" fillId="0" borderId="0" xfId="229" applyNumberFormat="1" applyFont="1" applyBorder="1" applyAlignment="1">
      <alignment horizontal="right" vertical="center"/>
      <protection/>
    </xf>
    <xf numFmtId="169" fontId="7" fillId="0" borderId="52" xfId="229" applyNumberFormat="1" applyFont="1" applyBorder="1" applyAlignment="1">
      <alignment horizontal="right" vertical="center"/>
      <protection/>
    </xf>
    <xf numFmtId="169" fontId="13" fillId="0" borderId="11" xfId="230" applyNumberFormat="1" applyFont="1" applyBorder="1" applyAlignment="1">
      <alignment horizontal="right" vertical="center"/>
      <protection/>
    </xf>
    <xf numFmtId="169" fontId="7" fillId="0" borderId="11" xfId="230" applyNumberFormat="1" applyFont="1" applyBorder="1" applyAlignment="1">
      <alignment horizontal="right" vertical="center"/>
      <protection/>
    </xf>
    <xf numFmtId="169" fontId="13" fillId="0" borderId="0" xfId="229" applyNumberFormat="1" applyFont="1" applyFill="1" applyBorder="1" applyAlignment="1">
      <alignment horizontal="right" vertical="center"/>
      <protection/>
    </xf>
    <xf numFmtId="169" fontId="13" fillId="0" borderId="52" xfId="229" applyNumberFormat="1" applyFont="1" applyFill="1" applyBorder="1" applyAlignment="1">
      <alignment horizontal="right" vertical="center"/>
      <protection/>
    </xf>
    <xf numFmtId="169" fontId="85" fillId="0" borderId="52" xfId="229" applyNumberFormat="1" applyFont="1" applyBorder="1" applyAlignment="1">
      <alignment horizontal="right" vertical="center"/>
      <protection/>
    </xf>
    <xf numFmtId="169" fontId="7" fillId="0" borderId="17" xfId="229" applyNumberFormat="1" applyFont="1" applyBorder="1" applyAlignment="1">
      <alignment horizontal="right" vertical="center"/>
      <protection/>
    </xf>
    <xf numFmtId="169" fontId="7" fillId="0" borderId="17" xfId="0" applyNumberFormat="1" applyFont="1" applyBorder="1" applyAlignment="1">
      <alignment horizontal="right" vertical="center"/>
    </xf>
    <xf numFmtId="169" fontId="7" fillId="0" borderId="65" xfId="229" applyNumberFormat="1" applyFont="1" applyBorder="1" applyAlignment="1">
      <alignment horizontal="right" vertical="center"/>
      <protection/>
    </xf>
    <xf numFmtId="169" fontId="7" fillId="0" borderId="66" xfId="229" applyNumberFormat="1" applyFont="1" applyBorder="1" applyAlignment="1">
      <alignment horizontal="right" vertical="center"/>
      <protection/>
    </xf>
    <xf numFmtId="2" fontId="7" fillId="0" borderId="23" xfId="173" applyNumberFormat="1" applyFont="1" applyBorder="1" applyAlignment="1" applyProtection="1">
      <alignment horizontal="right" vertical="center"/>
      <protection/>
    </xf>
    <xf numFmtId="2" fontId="7" fillId="0" borderId="20" xfId="173" applyNumberFormat="1" applyFont="1" applyBorder="1" applyAlignment="1" applyProtection="1" quotePrefix="1">
      <alignment horizontal="right" vertical="center"/>
      <protection/>
    </xf>
    <xf numFmtId="179" fontId="7" fillId="0" borderId="46" xfId="173" applyNumberFormat="1" applyFont="1" applyBorder="1" applyAlignment="1" applyProtection="1" quotePrefix="1">
      <alignment horizontal="right" vertical="center"/>
      <protection/>
    </xf>
    <xf numFmtId="179" fontId="7" fillId="0" borderId="44" xfId="173" applyNumberFormat="1" applyFont="1" applyBorder="1" applyAlignment="1" applyProtection="1" quotePrefix="1">
      <alignment horizontal="right" vertical="center"/>
      <protection/>
    </xf>
    <xf numFmtId="0" fontId="7" fillId="0" borderId="23" xfId="173" applyFont="1" applyBorder="1" applyAlignment="1" applyProtection="1" quotePrefix="1">
      <alignment horizontal="right" vertical="center"/>
      <protection/>
    </xf>
    <xf numFmtId="0" fontId="7" fillId="0" borderId="20" xfId="173" applyFont="1" applyBorder="1" applyAlignment="1" applyProtection="1" quotePrefix="1">
      <alignment horizontal="right" vertical="center"/>
      <protection/>
    </xf>
    <xf numFmtId="0" fontId="7" fillId="0" borderId="0" xfId="173" applyFont="1" applyBorder="1" applyAlignment="1" applyProtection="1" quotePrefix="1">
      <alignment horizontal="right" vertical="center"/>
      <protection/>
    </xf>
    <xf numFmtId="0" fontId="19" fillId="0" borderId="12" xfId="126" applyFont="1" applyFill="1" applyBorder="1" applyAlignment="1">
      <alignment horizontal="right" vertical="center"/>
      <protection/>
    </xf>
    <xf numFmtId="2" fontId="7" fillId="0" borderId="25" xfId="173" applyNumberFormat="1" applyFont="1" applyBorder="1" applyAlignment="1" applyProtection="1">
      <alignment horizontal="right" vertical="center"/>
      <protection/>
    </xf>
    <xf numFmtId="2" fontId="7" fillId="0" borderId="11" xfId="173" applyNumberFormat="1" applyFont="1" applyBorder="1" applyAlignment="1" applyProtection="1">
      <alignment horizontal="right" vertical="center"/>
      <protection/>
    </xf>
    <xf numFmtId="2" fontId="7" fillId="0" borderId="0" xfId="173" applyNumberFormat="1" applyFont="1" applyBorder="1" applyAlignment="1" applyProtection="1">
      <alignment horizontal="right" vertical="center"/>
      <protection/>
    </xf>
    <xf numFmtId="2" fontId="7" fillId="0" borderId="12" xfId="173" applyNumberFormat="1" applyFont="1" applyBorder="1" applyAlignment="1" applyProtection="1">
      <alignment horizontal="right" vertical="center"/>
      <protection/>
    </xf>
    <xf numFmtId="0" fontId="7" fillId="0" borderId="25" xfId="173" applyFont="1" applyBorder="1" applyAlignment="1" applyProtection="1">
      <alignment horizontal="right" vertical="center"/>
      <protection/>
    </xf>
    <xf numFmtId="2" fontId="7" fillId="0" borderId="21" xfId="173" applyNumberFormat="1" applyFont="1" applyBorder="1" applyAlignment="1" applyProtection="1">
      <alignment horizontal="right" vertical="center"/>
      <protection/>
    </xf>
    <xf numFmtId="2" fontId="19" fillId="0" borderId="12" xfId="126" applyNumberFormat="1" applyFont="1" applyFill="1" applyBorder="1" applyAlignment="1">
      <alignment horizontal="right" vertical="center"/>
      <protection/>
    </xf>
    <xf numFmtId="0" fontId="7" fillId="0" borderId="12" xfId="173" applyFont="1" applyBorder="1" applyAlignment="1" applyProtection="1">
      <alignment horizontal="right" vertical="center"/>
      <protection/>
    </xf>
    <xf numFmtId="179" fontId="7" fillId="0" borderId="12" xfId="173" applyNumberFormat="1" applyFont="1" applyBorder="1" applyAlignment="1" applyProtection="1">
      <alignment horizontal="right" vertical="center"/>
      <protection/>
    </xf>
    <xf numFmtId="0" fontId="7" fillId="0" borderId="11" xfId="173" applyFont="1" applyBorder="1" applyAlignment="1" applyProtection="1">
      <alignment horizontal="right" vertical="center"/>
      <protection/>
    </xf>
    <xf numFmtId="0" fontId="7" fillId="0" borderId="21" xfId="173" applyFont="1" applyBorder="1" applyAlignment="1" applyProtection="1">
      <alignment horizontal="right" vertical="center"/>
      <protection/>
    </xf>
    <xf numFmtId="2" fontId="7" fillId="0" borderId="11" xfId="173" applyNumberFormat="1" applyFont="1" applyBorder="1" applyAlignment="1" applyProtection="1" quotePrefix="1">
      <alignment horizontal="right" vertical="center"/>
      <protection/>
    </xf>
    <xf numFmtId="2" fontId="7" fillId="0" borderId="0" xfId="173" applyNumberFormat="1" applyFont="1" applyBorder="1" applyAlignment="1" applyProtection="1" quotePrefix="1">
      <alignment horizontal="right" vertical="center"/>
      <protection/>
    </xf>
    <xf numFmtId="0" fontId="7" fillId="0" borderId="12" xfId="173" applyFont="1" applyBorder="1" applyAlignment="1" applyProtection="1" quotePrefix="1">
      <alignment horizontal="right" vertical="center"/>
      <protection/>
    </xf>
    <xf numFmtId="0" fontId="7" fillId="0" borderId="25" xfId="173" applyFont="1" applyBorder="1" applyAlignment="1" applyProtection="1" quotePrefix="1">
      <alignment horizontal="right" vertical="center"/>
      <protection/>
    </xf>
    <xf numFmtId="0" fontId="7" fillId="0" borderId="21" xfId="173" applyFont="1" applyBorder="1" applyAlignment="1" applyProtection="1" quotePrefix="1">
      <alignment horizontal="right" vertical="center"/>
      <protection/>
    </xf>
    <xf numFmtId="179" fontId="7" fillId="0" borderId="12" xfId="173" applyNumberFormat="1" applyFont="1" applyBorder="1" applyAlignment="1" applyProtection="1" quotePrefix="1">
      <alignment horizontal="right" vertical="center"/>
      <protection/>
    </xf>
    <xf numFmtId="179" fontId="19" fillId="0" borderId="12" xfId="126" applyNumberFormat="1" applyFont="1" applyFill="1" applyBorder="1" applyAlignment="1">
      <alignment horizontal="right" vertical="center"/>
      <protection/>
    </xf>
    <xf numFmtId="2" fontId="7" fillId="0" borderId="24" xfId="173" applyNumberFormat="1" applyFont="1" applyBorder="1" applyAlignment="1" applyProtection="1">
      <alignment horizontal="right" vertical="center"/>
      <protection/>
    </xf>
    <xf numFmtId="2" fontId="7" fillId="0" borderId="22" xfId="173" applyNumberFormat="1" applyFont="1" applyBorder="1" applyAlignment="1" applyProtection="1">
      <alignment horizontal="right" vertical="center"/>
      <protection/>
    </xf>
    <xf numFmtId="0" fontId="7" fillId="0" borderId="15" xfId="173" applyFont="1" applyBorder="1" applyAlignment="1" applyProtection="1">
      <alignment horizontal="right" vertical="center"/>
      <protection/>
    </xf>
    <xf numFmtId="0" fontId="7" fillId="0" borderId="24" xfId="173" applyFont="1" applyBorder="1" applyAlignment="1" applyProtection="1">
      <alignment horizontal="right" vertical="center"/>
      <protection/>
    </xf>
    <xf numFmtId="0" fontId="7" fillId="0" borderId="14" xfId="173" applyFont="1" applyBorder="1" applyAlignment="1" applyProtection="1">
      <alignment horizontal="right" vertical="center"/>
      <protection/>
    </xf>
    <xf numFmtId="0" fontId="7" fillId="0" borderId="22" xfId="173" applyFont="1" applyBorder="1" applyAlignment="1" applyProtection="1">
      <alignment horizontal="right" vertical="center"/>
      <protection/>
    </xf>
    <xf numFmtId="0" fontId="15" fillId="0" borderId="74" xfId="173" applyFont="1" applyBorder="1" applyAlignment="1">
      <alignment horizontal="right" vertical="center"/>
      <protection/>
    </xf>
    <xf numFmtId="2" fontId="15" fillId="0" borderId="31" xfId="173" applyNumberFormat="1" applyFont="1" applyBorder="1" applyAlignment="1">
      <alignment horizontal="right" vertical="center"/>
      <protection/>
    </xf>
    <xf numFmtId="0" fontId="15" fillId="0" borderId="32" xfId="173" applyFont="1" applyBorder="1" applyAlignment="1">
      <alignment horizontal="right" vertical="center"/>
      <protection/>
    </xf>
    <xf numFmtId="0" fontId="15" fillId="0" borderId="32" xfId="126" applyFont="1" applyFill="1" applyBorder="1" applyAlignment="1">
      <alignment horizontal="right" vertical="center"/>
      <protection/>
    </xf>
    <xf numFmtId="169" fontId="7" fillId="0" borderId="39" xfId="126" applyNumberFormat="1" applyFont="1" applyFill="1" applyBorder="1" applyAlignment="1">
      <alignment/>
      <protection/>
    </xf>
    <xf numFmtId="169" fontId="7" fillId="0" borderId="39" xfId="126" applyNumberFormat="1" applyFont="1" applyBorder="1" applyAlignment="1">
      <alignment/>
      <protection/>
    </xf>
    <xf numFmtId="175" fontId="7" fillId="0" borderId="39" xfId="44" applyNumberFormat="1" applyFont="1" applyFill="1" applyBorder="1" applyAlignment="1">
      <alignment/>
    </xf>
    <xf numFmtId="1" fontId="7" fillId="0" borderId="39" xfId="126" applyNumberFormat="1" applyFont="1" applyFill="1" applyBorder="1" applyAlignment="1">
      <alignment/>
      <protection/>
    </xf>
    <xf numFmtId="169" fontId="7" fillId="0" borderId="39" xfId="126" applyNumberFormat="1" applyFont="1" applyBorder="1" applyAlignment="1" quotePrefix="1">
      <alignment/>
      <protection/>
    </xf>
    <xf numFmtId="1" fontId="7" fillId="0" borderId="39" xfId="44" applyNumberFormat="1" applyFont="1" applyFill="1" applyBorder="1" applyAlignment="1">
      <alignment/>
    </xf>
    <xf numFmtId="0" fontId="13" fillId="34" borderId="59" xfId="126" applyFont="1" applyFill="1" applyBorder="1" applyAlignment="1">
      <alignment horizontal="center" vertical="center"/>
      <protection/>
    </xf>
    <xf numFmtId="0" fontId="13" fillId="34" borderId="39" xfId="126" applyFont="1" applyFill="1" applyBorder="1" applyAlignment="1">
      <alignment horizontal="center" vertical="center"/>
      <protection/>
    </xf>
    <xf numFmtId="0" fontId="13" fillId="0" borderId="0" xfId="0" applyFont="1" applyAlignment="1">
      <alignment/>
    </xf>
    <xf numFmtId="169" fontId="7" fillId="0" borderId="11" xfId="0" applyNumberFormat="1" applyFont="1" applyBorder="1" applyAlignment="1">
      <alignment/>
    </xf>
    <xf numFmtId="169" fontId="7" fillId="0" borderId="20" xfId="0" applyNumberFormat="1" applyFont="1" applyBorder="1" applyAlignment="1">
      <alignment/>
    </xf>
    <xf numFmtId="169" fontId="7" fillId="0" borderId="14" xfId="0" applyNumberFormat="1" applyFont="1" applyBorder="1" applyAlignment="1">
      <alignment/>
    </xf>
    <xf numFmtId="169" fontId="7" fillId="0" borderId="30" xfId="0" applyNumberFormat="1" applyFont="1" applyFill="1" applyBorder="1" applyAlignment="1">
      <alignment/>
    </xf>
    <xf numFmtId="0" fontId="13" fillId="36" borderId="40" xfId="126" applyFont="1" applyFill="1" applyBorder="1" applyAlignment="1">
      <alignment horizontal="center" vertical="center"/>
      <protection/>
    </xf>
    <xf numFmtId="168" fontId="15" fillId="33" borderId="59" xfId="228" applyNumberFormat="1" applyFont="1" applyFill="1" applyBorder="1" applyAlignment="1" applyProtection="1">
      <alignment horizontal="center" vertical="center"/>
      <protection/>
    </xf>
    <xf numFmtId="169" fontId="19" fillId="0" borderId="11" xfId="228" applyNumberFormat="1" applyFont="1" applyBorder="1" applyAlignment="1">
      <alignment horizontal="center" vertical="center"/>
      <protection/>
    </xf>
    <xf numFmtId="169" fontId="19" fillId="0" borderId="25" xfId="228" applyNumberFormat="1" applyFont="1" applyBorder="1" applyAlignment="1">
      <alignment horizontal="center" vertical="center"/>
      <protection/>
    </xf>
    <xf numFmtId="169" fontId="19" fillId="0" borderId="12" xfId="228" applyNumberFormat="1" applyFont="1" applyBorder="1" applyAlignment="1">
      <alignment horizontal="center" vertical="center"/>
      <protection/>
    </xf>
    <xf numFmtId="169" fontId="15" fillId="0" borderId="30" xfId="228" applyNumberFormat="1" applyFont="1" applyBorder="1" applyAlignment="1">
      <alignment horizontal="center" vertical="center"/>
      <protection/>
    </xf>
    <xf numFmtId="169" fontId="15" fillId="0" borderId="74" xfId="228" applyNumberFormat="1" applyFont="1" applyBorder="1" applyAlignment="1">
      <alignment horizontal="center" vertical="center"/>
      <protection/>
    </xf>
    <xf numFmtId="169" fontId="15" fillId="0" borderId="32" xfId="228" applyNumberFormat="1" applyFont="1" applyBorder="1" applyAlignment="1">
      <alignment horizontal="center" vertical="center"/>
      <protection/>
    </xf>
    <xf numFmtId="169" fontId="7" fillId="0" borderId="11" xfId="228" applyNumberFormat="1" applyFont="1" applyBorder="1" applyAlignment="1">
      <alignment horizontal="center" vertical="center"/>
      <protection/>
    </xf>
    <xf numFmtId="167" fontId="7" fillId="0" borderId="11" xfId="228" applyNumberFormat="1" applyFont="1" applyBorder="1" applyAlignment="1" applyProtection="1">
      <alignment horizontal="center" vertical="center"/>
      <protection/>
    </xf>
    <xf numFmtId="167" fontId="7" fillId="0" borderId="12" xfId="228" applyNumberFormat="1" applyFont="1" applyBorder="1" applyAlignment="1" applyProtection="1">
      <alignment horizontal="center" vertical="center"/>
      <protection/>
    </xf>
    <xf numFmtId="168" fontId="7" fillId="0" borderId="11" xfId="228" applyNumberFormat="1" applyFont="1" applyFill="1" applyBorder="1" applyAlignment="1" applyProtection="1">
      <alignment horizontal="center" vertical="center"/>
      <protection/>
    </xf>
    <xf numFmtId="168" fontId="7" fillId="0" borderId="12" xfId="228" applyNumberFormat="1" applyFont="1" applyFill="1" applyBorder="1" applyAlignment="1" applyProtection="1">
      <alignment horizontal="center" vertical="center"/>
      <protection/>
    </xf>
    <xf numFmtId="169" fontId="7" fillId="0" borderId="12" xfId="228" applyNumberFormat="1" applyFont="1" applyBorder="1" applyAlignment="1">
      <alignment horizontal="center" vertical="center"/>
      <protection/>
    </xf>
    <xf numFmtId="169" fontId="7" fillId="0" borderId="11" xfId="138" applyNumberFormat="1" applyFont="1" applyBorder="1" applyAlignment="1">
      <alignment horizontal="center" vertical="center" wrapText="1"/>
      <protection/>
    </xf>
    <xf numFmtId="169" fontId="13" fillId="0" borderId="30" xfId="228" applyNumberFormat="1" applyFont="1" applyBorder="1" applyAlignment="1">
      <alignment horizontal="center" vertical="center"/>
      <protection/>
    </xf>
    <xf numFmtId="169" fontId="13" fillId="0" borderId="32" xfId="228" applyNumberFormat="1" applyFont="1" applyBorder="1" applyAlignment="1">
      <alignment horizontal="center" vertical="center"/>
      <protection/>
    </xf>
    <xf numFmtId="169" fontId="7" fillId="0" borderId="41" xfId="126" applyNumberFormat="1" applyFont="1" applyBorder="1" applyAlignment="1">
      <alignment/>
      <protection/>
    </xf>
    <xf numFmtId="169" fontId="7" fillId="0" borderId="39" xfId="126" applyNumberFormat="1" applyFont="1" applyBorder="1" applyAlignment="1">
      <alignment horizontal="center"/>
      <protection/>
    </xf>
    <xf numFmtId="169" fontId="7" fillId="0" borderId="41" xfId="126" applyNumberFormat="1" applyFont="1" applyBorder="1" applyAlignment="1">
      <alignment horizontal="center"/>
      <protection/>
    </xf>
    <xf numFmtId="169" fontId="13" fillId="0" borderId="30" xfId="126" applyNumberFormat="1" applyFont="1" applyBorder="1" applyAlignment="1">
      <alignment horizontal="center"/>
      <protection/>
    </xf>
    <xf numFmtId="169" fontId="13" fillId="0" borderId="32" xfId="126" applyNumberFormat="1" applyFont="1" applyBorder="1" applyAlignment="1">
      <alignment horizontal="center"/>
      <protection/>
    </xf>
    <xf numFmtId="169" fontId="7" fillId="0" borderId="39" xfId="126" applyNumberFormat="1" applyFont="1" applyFill="1" applyBorder="1" applyAlignment="1">
      <alignment horizontal="center"/>
      <protection/>
    </xf>
    <xf numFmtId="169" fontId="7" fillId="0" borderId="59" xfId="126" applyNumberFormat="1" applyFont="1" applyBorder="1" applyAlignment="1">
      <alignment horizontal="center"/>
      <protection/>
    </xf>
    <xf numFmtId="169" fontId="13" fillId="0" borderId="74" xfId="126" applyNumberFormat="1" applyFont="1" applyBorder="1" applyAlignment="1">
      <alignment horizontal="center"/>
      <protection/>
    </xf>
    <xf numFmtId="0" fontId="86" fillId="0" borderId="10" xfId="138" applyFont="1" applyBorder="1" applyAlignment="1" quotePrefix="1">
      <alignment horizontal="left" indent="1"/>
      <protection/>
    </xf>
    <xf numFmtId="169" fontId="7" fillId="0" borderId="0" xfId="138" applyNumberFormat="1" applyFont="1" applyAlignment="1">
      <alignment horizontal="right" vertical="center"/>
      <protection/>
    </xf>
    <xf numFmtId="169" fontId="7" fillId="0" borderId="11" xfId="177" applyNumberFormat="1" applyFont="1" applyBorder="1" applyAlignment="1" applyProtection="1">
      <alignment horizontal="right" vertical="center"/>
      <protection/>
    </xf>
    <xf numFmtId="169" fontId="7" fillId="0" borderId="11" xfId="138" applyNumberFormat="1" applyFont="1" applyBorder="1" applyAlignment="1" applyProtection="1">
      <alignment horizontal="right" vertical="center"/>
      <protection/>
    </xf>
    <xf numFmtId="0" fontId="13" fillId="39" borderId="59" xfId="0" applyFont="1" applyFill="1" applyBorder="1" applyAlignment="1">
      <alignment horizontal="right"/>
    </xf>
    <xf numFmtId="39" fontId="13" fillId="39" borderId="41" xfId="0" applyNumberFormat="1" applyFont="1" applyFill="1" applyBorder="1" applyAlignment="1" applyProtection="1">
      <alignment horizontal="center" vertical="center" wrapText="1"/>
      <protection/>
    </xf>
    <xf numFmtId="0" fontId="64" fillId="0" borderId="0" xfId="138" applyAlignment="1">
      <alignment horizontal="center"/>
      <protection/>
    </xf>
    <xf numFmtId="169" fontId="7" fillId="0" borderId="11" xfId="42" applyNumberFormat="1" applyFont="1" applyBorder="1" applyAlignment="1" applyProtection="1">
      <alignment horizontal="center" vertical="center"/>
      <protection/>
    </xf>
    <xf numFmtId="169" fontId="7" fillId="0" borderId="11" xfId="42" applyNumberFormat="1" applyFont="1" applyFill="1" applyBorder="1" applyAlignment="1" applyProtection="1">
      <alignment horizontal="center" vertical="center"/>
      <protection/>
    </xf>
    <xf numFmtId="169" fontId="7" fillId="0" borderId="11" xfId="42" applyNumberFormat="1" applyFont="1" applyBorder="1" applyAlignment="1">
      <alignment horizontal="center" vertical="center"/>
    </xf>
    <xf numFmtId="0" fontId="7" fillId="36" borderId="26" xfId="126" applyFont="1" applyFill="1" applyBorder="1">
      <alignment/>
      <protection/>
    </xf>
    <xf numFmtId="0" fontId="13" fillId="36" borderId="10" xfId="126" applyFont="1" applyFill="1" applyBorder="1" applyAlignment="1">
      <alignment horizontal="center"/>
      <protection/>
    </xf>
    <xf numFmtId="0" fontId="7" fillId="36" borderId="13" xfId="126" applyFont="1" applyFill="1" applyBorder="1">
      <alignment/>
      <protection/>
    </xf>
    <xf numFmtId="0" fontId="7" fillId="0" borderId="61" xfId="126" applyFont="1" applyBorder="1">
      <alignment/>
      <protection/>
    </xf>
    <xf numFmtId="0" fontId="7" fillId="0" borderId="61" xfId="126" applyFont="1" applyFill="1" applyBorder="1">
      <alignment/>
      <protection/>
    </xf>
    <xf numFmtId="0" fontId="7" fillId="0" borderId="61" xfId="126" applyFont="1" applyBorder="1" applyAlignment="1">
      <alignment wrapText="1"/>
      <protection/>
    </xf>
    <xf numFmtId="0" fontId="7" fillId="0" borderId="61" xfId="126" applyFont="1" applyBorder="1" applyAlignment="1">
      <alignment horizontal="left" vertical="center"/>
      <protection/>
    </xf>
    <xf numFmtId="0" fontId="7" fillId="0" borderId="61" xfId="126" applyFont="1" applyBorder="1" applyAlignment="1">
      <alignment horizontal="left" vertical="center" wrapText="1"/>
      <protection/>
    </xf>
    <xf numFmtId="0" fontId="7" fillId="0" borderId="29" xfId="126" applyFont="1" applyFill="1" applyBorder="1" applyAlignment="1">
      <alignment horizontal="left" vertical="center" wrapText="1"/>
      <protection/>
    </xf>
    <xf numFmtId="169" fontId="7" fillId="0" borderId="30" xfId="126" applyNumberFormat="1" applyFont="1" applyFill="1" applyBorder="1" applyAlignment="1">
      <alignment/>
      <protection/>
    </xf>
    <xf numFmtId="169" fontId="7" fillId="0" borderId="32" xfId="126" applyNumberFormat="1" applyFont="1" applyBorder="1" applyAlignment="1">
      <alignment/>
      <protection/>
    </xf>
    <xf numFmtId="0" fontId="13" fillId="36" borderId="36" xfId="126" applyFont="1" applyFill="1" applyBorder="1" applyAlignment="1">
      <alignment horizontal="center"/>
      <protection/>
    </xf>
    <xf numFmtId="0" fontId="13" fillId="36" borderId="62" xfId="137" applyFont="1" applyFill="1" applyBorder="1" applyAlignment="1">
      <alignment horizontal="center"/>
      <protection/>
    </xf>
    <xf numFmtId="0" fontId="13" fillId="36" borderId="82" xfId="126" applyFont="1" applyFill="1" applyBorder="1">
      <alignment/>
      <protection/>
    </xf>
    <xf numFmtId="14" fontId="7" fillId="0" borderId="41" xfId="126" applyNumberFormat="1" applyFont="1" applyBorder="1">
      <alignment/>
      <protection/>
    </xf>
    <xf numFmtId="0" fontId="7" fillId="0" borderId="61" xfId="126" applyFont="1" applyBorder="1" applyAlignment="1">
      <alignment horizontal="left" indent="2"/>
      <protection/>
    </xf>
    <xf numFmtId="14" fontId="7" fillId="0" borderId="41" xfId="126" applyNumberFormat="1" applyFont="1" applyBorder="1" applyAlignment="1" quotePrefix="1">
      <alignment horizontal="right"/>
      <protection/>
    </xf>
    <xf numFmtId="0" fontId="13" fillId="0" borderId="61" xfId="126" applyFont="1" applyBorder="1" applyAlignment="1">
      <alignment horizontal="left" vertical="center"/>
      <protection/>
    </xf>
    <xf numFmtId="14" fontId="7" fillId="0" borderId="41" xfId="126" applyNumberFormat="1" applyFont="1" applyBorder="1" applyAlignment="1" quotePrefix="1">
      <alignment horizontal="right" vertical="center"/>
      <protection/>
    </xf>
    <xf numFmtId="0" fontId="13" fillId="0" borderId="61" xfId="126" applyFont="1" applyBorder="1" applyAlignment="1">
      <alignment horizontal="left"/>
      <protection/>
    </xf>
    <xf numFmtId="14" fontId="34" fillId="0" borderId="41" xfId="126" applyNumberFormat="1" applyFont="1" applyBorder="1" applyAlignment="1">
      <alignment vertical="top" wrapText="1"/>
      <protection/>
    </xf>
    <xf numFmtId="2" fontId="13" fillId="0" borderId="30" xfId="126" applyNumberFormat="1" applyFont="1" applyBorder="1">
      <alignment/>
      <protection/>
    </xf>
    <xf numFmtId="0" fontId="7" fillId="0" borderId="32" xfId="126" applyFont="1" applyBorder="1">
      <alignment/>
      <protection/>
    </xf>
    <xf numFmtId="0" fontId="13" fillId="33" borderId="50" xfId="126" applyFont="1" applyFill="1" applyBorder="1" applyAlignment="1">
      <alignment horizontal="center" vertical="center"/>
      <protection/>
    </xf>
    <xf numFmtId="0" fontId="13" fillId="33" borderId="43" xfId="126" applyFont="1" applyFill="1" applyBorder="1" applyAlignment="1">
      <alignment horizontal="center" vertical="center"/>
      <protection/>
    </xf>
    <xf numFmtId="0" fontId="13" fillId="33" borderId="43" xfId="126" applyFont="1" applyFill="1" applyBorder="1" applyAlignment="1">
      <alignment horizontal="center" vertical="center" wrapText="1"/>
      <protection/>
    </xf>
    <xf numFmtId="0" fontId="13" fillId="34" borderId="44" xfId="126" applyFont="1" applyFill="1" applyBorder="1" applyAlignment="1">
      <alignment horizontal="center" vertical="center"/>
      <protection/>
    </xf>
    <xf numFmtId="0" fontId="13" fillId="33" borderId="47" xfId="126" applyFont="1" applyFill="1" applyBorder="1" applyAlignment="1">
      <alignment horizontal="center" vertical="center" wrapText="1"/>
      <protection/>
    </xf>
    <xf numFmtId="0" fontId="13" fillId="34" borderId="15" xfId="126" applyFont="1" applyFill="1" applyBorder="1" applyAlignment="1">
      <alignment horizontal="center" vertical="center"/>
      <protection/>
    </xf>
    <xf numFmtId="0" fontId="7" fillId="0" borderId="38" xfId="126" applyFont="1" applyBorder="1" applyAlignment="1">
      <alignment horizontal="left" vertical="center" wrapText="1"/>
      <protection/>
    </xf>
    <xf numFmtId="169" fontId="7" fillId="0" borderId="41" xfId="126" applyNumberFormat="1" applyFont="1" applyBorder="1" applyAlignment="1">
      <alignment vertical="center"/>
      <protection/>
    </xf>
    <xf numFmtId="0" fontId="14" fillId="0" borderId="38" xfId="126" applyFont="1" applyBorder="1" applyAlignment="1">
      <alignment horizontal="left" vertical="center"/>
      <protection/>
    </xf>
    <xf numFmtId="0" fontId="7" fillId="0" borderId="38" xfId="126" applyFont="1" applyBorder="1" applyAlignment="1">
      <alignment vertical="center"/>
      <protection/>
    </xf>
    <xf numFmtId="0" fontId="7" fillId="0" borderId="38" xfId="126" applyFont="1" applyFill="1" applyBorder="1" applyAlignment="1">
      <alignment vertical="center"/>
      <protection/>
    </xf>
    <xf numFmtId="0" fontId="13" fillId="0" borderId="42" xfId="126" applyFont="1" applyBorder="1" applyAlignment="1">
      <alignment vertical="center" wrapText="1"/>
      <protection/>
    </xf>
    <xf numFmtId="0" fontId="13" fillId="0" borderId="30" xfId="126" applyFont="1" applyFill="1" applyBorder="1" applyAlignment="1">
      <alignment horizontal="right"/>
      <protection/>
    </xf>
    <xf numFmtId="2" fontId="13" fillId="0" borderId="74" xfId="126" applyNumberFormat="1" applyFont="1" applyFill="1" applyBorder="1" applyAlignment="1">
      <alignment vertical="center"/>
      <protection/>
    </xf>
    <xf numFmtId="169" fontId="13" fillId="0" borderId="30" xfId="126" applyNumberFormat="1" applyFont="1" applyBorder="1" applyAlignment="1">
      <alignment vertical="center"/>
      <protection/>
    </xf>
    <xf numFmtId="169" fontId="13" fillId="0" borderId="30" xfId="126" applyNumberFormat="1" applyFont="1" applyFill="1" applyBorder="1" applyAlignment="1">
      <alignment vertical="center"/>
      <protection/>
    </xf>
    <xf numFmtId="169" fontId="7" fillId="0" borderId="30" xfId="126" applyNumberFormat="1" applyFont="1" applyBorder="1" applyAlignment="1">
      <alignment vertical="center"/>
      <protection/>
    </xf>
    <xf numFmtId="169" fontId="7" fillId="0" borderId="32" xfId="126" applyNumberFormat="1" applyFont="1" applyBorder="1" applyAlignment="1">
      <alignment vertical="center"/>
      <protection/>
    </xf>
    <xf numFmtId="0" fontId="13" fillId="34" borderId="62" xfId="126" applyFont="1" applyFill="1" applyBorder="1" applyAlignment="1">
      <alignment horizontal="center" vertical="center"/>
      <protection/>
    </xf>
    <xf numFmtId="169" fontId="7" fillId="0" borderId="41" xfId="126" applyNumberFormat="1" applyFont="1" applyBorder="1" applyAlignment="1">
      <alignment horizontal="right" vertical="center"/>
      <protection/>
    </xf>
    <xf numFmtId="169" fontId="13" fillId="0" borderId="41" xfId="126" applyNumberFormat="1" applyFont="1" applyBorder="1" applyAlignment="1">
      <alignment horizontal="right" vertical="center"/>
      <protection/>
    </xf>
    <xf numFmtId="0" fontId="13" fillId="0" borderId="29" xfId="126" applyFont="1" applyBorder="1" applyAlignment="1">
      <alignment horizontal="left" vertical="center"/>
      <protection/>
    </xf>
    <xf numFmtId="169" fontId="15" fillId="0" borderId="30" xfId="126" applyNumberFormat="1" applyFont="1" applyBorder="1" applyAlignment="1">
      <alignment horizontal="right" vertical="center"/>
      <protection/>
    </xf>
    <xf numFmtId="169" fontId="13" fillId="0" borderId="30" xfId="126" applyNumberFormat="1" applyFont="1" applyFill="1" applyBorder="1" applyAlignment="1">
      <alignment horizontal="right" vertical="center"/>
      <protection/>
    </xf>
    <xf numFmtId="169" fontId="13" fillId="0" borderId="30" xfId="126" applyNumberFormat="1" applyFont="1" applyBorder="1" applyAlignment="1">
      <alignment horizontal="right" vertical="center"/>
      <protection/>
    </xf>
    <xf numFmtId="169" fontId="13" fillId="0" borderId="32" xfId="126" applyNumberFormat="1" applyFont="1" applyBorder="1" applyAlignment="1">
      <alignment horizontal="right" vertical="center"/>
      <protection/>
    </xf>
    <xf numFmtId="0" fontId="13" fillId="33" borderId="41" xfId="126" applyFont="1" applyFill="1" applyBorder="1" applyAlignment="1">
      <alignment horizontal="center" vertical="center" wrapText="1"/>
      <protection/>
    </xf>
    <xf numFmtId="0" fontId="7" fillId="0" borderId="61" xfId="126" applyFont="1" applyBorder="1" applyAlignment="1">
      <alignment horizontal="left" vertical="center" indent="1"/>
      <protection/>
    </xf>
    <xf numFmtId="169" fontId="13" fillId="0" borderId="32" xfId="126" applyNumberFormat="1" applyFont="1" applyFill="1" applyBorder="1" applyAlignment="1">
      <alignment horizontal="right" vertical="center"/>
      <protection/>
    </xf>
    <xf numFmtId="0" fontId="37" fillId="34" borderId="41" xfId="126" applyFont="1" applyFill="1" applyBorder="1" applyAlignment="1">
      <alignment horizontal="center" vertical="center" wrapText="1"/>
      <protection/>
    </xf>
    <xf numFmtId="0" fontId="37" fillId="36" borderId="61" xfId="126" applyFont="1" applyFill="1" applyBorder="1" applyAlignment="1">
      <alignment vertical="center"/>
      <protection/>
    </xf>
    <xf numFmtId="0" fontId="38" fillId="0" borderId="61" xfId="126" applyFont="1" applyBorder="1" applyAlignment="1">
      <alignment horizontal="left" vertical="center"/>
      <protection/>
    </xf>
    <xf numFmtId="169" fontId="38" fillId="0" borderId="41" xfId="126" applyNumberFormat="1" applyFont="1" applyFill="1" applyBorder="1" applyAlignment="1">
      <alignment horizontal="right" vertical="center"/>
      <protection/>
    </xf>
    <xf numFmtId="0" fontId="37" fillId="0" borderId="61" xfId="126" applyFont="1" applyBorder="1" applyAlignment="1">
      <alignment horizontal="left" vertical="center"/>
      <protection/>
    </xf>
    <xf numFmtId="169" fontId="37" fillId="0" borderId="41" xfId="126" applyNumberFormat="1" applyFont="1" applyFill="1" applyBorder="1" applyAlignment="1">
      <alignment horizontal="right" vertical="center"/>
      <protection/>
    </xf>
    <xf numFmtId="0" fontId="38" fillId="0" borderId="10" xfId="126" applyFont="1" applyFill="1" applyBorder="1" applyAlignment="1">
      <alignment horizontal="left" vertical="center" indent="1"/>
      <protection/>
    </xf>
    <xf numFmtId="0" fontId="37" fillId="0" borderId="29" xfId="126" applyFont="1" applyBorder="1" applyAlignment="1">
      <alignment horizontal="left" vertical="center"/>
      <protection/>
    </xf>
    <xf numFmtId="169" fontId="37" fillId="0" borderId="30" xfId="126" applyNumberFormat="1" applyFont="1" applyFill="1" applyBorder="1" applyAlignment="1">
      <alignment horizontal="right" vertical="center"/>
      <protection/>
    </xf>
    <xf numFmtId="169" fontId="37" fillId="0" borderId="32" xfId="126" applyNumberFormat="1" applyFont="1" applyFill="1" applyBorder="1" applyAlignment="1">
      <alignment horizontal="right" vertical="center"/>
      <protection/>
    </xf>
    <xf numFmtId="0" fontId="3" fillId="0" borderId="2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83" fillId="0" borderId="40" xfId="138" applyFont="1" applyBorder="1" applyAlignment="1">
      <alignment horizontal="center" vertical="center" wrapText="1"/>
      <protection/>
    </xf>
    <xf numFmtId="0" fontId="83" fillId="0" borderId="63" xfId="138" applyFont="1" applyBorder="1" applyAlignment="1">
      <alignment horizontal="center" vertical="center" wrapText="1"/>
      <protection/>
    </xf>
    <xf numFmtId="0" fontId="83" fillId="0" borderId="59" xfId="138" applyFont="1" applyBorder="1" applyAlignment="1">
      <alignment horizontal="center" vertical="center" wrapText="1"/>
      <protection/>
    </xf>
    <xf numFmtId="0" fontId="13" fillId="0" borderId="0" xfId="0" applyFont="1" applyBorder="1" applyAlignment="1">
      <alignment horizontal="center" vertical="center"/>
    </xf>
    <xf numFmtId="0" fontId="83" fillId="36" borderId="20" xfId="138" applyFont="1" applyFill="1" applyBorder="1" applyAlignment="1">
      <alignment horizontal="center" vertical="center" wrapText="1"/>
      <protection/>
    </xf>
    <xf numFmtId="0" fontId="83" fillId="36" borderId="14" xfId="138" applyFont="1" applyFill="1" applyBorder="1" applyAlignment="1">
      <alignment horizontal="center" vertical="center" wrapText="1"/>
      <protection/>
    </xf>
    <xf numFmtId="0" fontId="83" fillId="36" borderId="40" xfId="138" applyFont="1" applyFill="1" applyBorder="1" applyAlignment="1">
      <alignment horizontal="center" vertical="center"/>
      <protection/>
    </xf>
    <xf numFmtId="0" fontId="83" fillId="36" borderId="63" xfId="138" applyFont="1" applyFill="1" applyBorder="1" applyAlignment="1">
      <alignment horizontal="center" vertical="center"/>
      <protection/>
    </xf>
    <xf numFmtId="0" fontId="83" fillId="36" borderId="59" xfId="138" applyFont="1" applyFill="1" applyBorder="1" applyAlignment="1">
      <alignment horizontal="center" vertical="center"/>
      <protection/>
    </xf>
    <xf numFmtId="0" fontId="83" fillId="36" borderId="40" xfId="138" applyFont="1" applyFill="1" applyBorder="1" applyAlignment="1">
      <alignment horizontal="center" vertical="center" wrapText="1"/>
      <protection/>
    </xf>
    <xf numFmtId="0" fontId="83" fillId="36" borderId="59" xfId="138" applyFont="1" applyFill="1" applyBorder="1" applyAlignment="1">
      <alignment horizontal="center" vertical="center" wrapText="1"/>
      <protection/>
    </xf>
    <xf numFmtId="0" fontId="83" fillId="36" borderId="63" xfId="138" applyFont="1" applyFill="1" applyBorder="1" applyAlignment="1">
      <alignment horizontal="center" vertical="center" wrapText="1"/>
      <protection/>
    </xf>
    <xf numFmtId="0" fontId="87" fillId="0" borderId="0" xfId="138" applyFont="1" applyBorder="1" applyAlignment="1">
      <alignment horizontal="center"/>
      <protection/>
    </xf>
    <xf numFmtId="0" fontId="15" fillId="0" borderId="0" xfId="229" applyFont="1" applyAlignment="1">
      <alignment horizontal="center"/>
      <protection/>
    </xf>
    <xf numFmtId="0" fontId="85" fillId="0" borderId="0" xfId="138" applyFont="1" applyBorder="1" applyAlignment="1">
      <alignment horizontal="center"/>
      <protection/>
    </xf>
    <xf numFmtId="168" fontId="13" fillId="0" borderId="0" xfId="228" applyFont="1" applyAlignment="1">
      <alignment horizontal="center"/>
      <protection/>
    </xf>
    <xf numFmtId="168" fontId="6" fillId="0" borderId="0" xfId="228" applyNumberFormat="1" applyFont="1" applyAlignment="1" applyProtection="1">
      <alignment horizontal="center"/>
      <protection/>
    </xf>
    <xf numFmtId="168" fontId="13" fillId="0" borderId="0" xfId="228" applyNumberFormat="1" applyFont="1" applyAlignment="1" applyProtection="1">
      <alignment horizontal="center"/>
      <protection/>
    </xf>
    <xf numFmtId="168" fontId="13" fillId="0" borderId="0" xfId="228" applyFont="1" applyBorder="1" applyAlignment="1" quotePrefix="1">
      <alignment horizontal="center"/>
      <protection/>
    </xf>
    <xf numFmtId="168" fontId="13" fillId="36" borderId="26" xfId="228" applyNumberFormat="1" applyFont="1" applyFill="1" applyBorder="1" applyAlignment="1" applyProtection="1">
      <alignment horizontal="center" vertical="center"/>
      <protection/>
    </xf>
    <xf numFmtId="168" fontId="13" fillId="36" borderId="13" xfId="228" applyFont="1" applyFill="1" applyBorder="1" applyAlignment="1">
      <alignment horizontal="center" vertical="center"/>
      <protection/>
    </xf>
    <xf numFmtId="168" fontId="13" fillId="33" borderId="62" xfId="228" applyNumberFormat="1" applyFont="1" applyFill="1" applyBorder="1" applyAlignment="1" applyProtection="1">
      <alignment horizontal="center" vertical="center"/>
      <protection/>
    </xf>
    <xf numFmtId="168" fontId="13" fillId="33" borderId="77" xfId="228" applyNumberFormat="1" applyFont="1" applyFill="1" applyBorder="1" applyAlignment="1" applyProtection="1">
      <alignment horizontal="center" vertical="center"/>
      <protection/>
    </xf>
    <xf numFmtId="168" fontId="13" fillId="33" borderId="83" xfId="228" applyNumberFormat="1" applyFont="1" applyFill="1" applyBorder="1" applyAlignment="1" applyProtection="1">
      <alignment horizontal="center" vertical="center"/>
      <protection/>
    </xf>
    <xf numFmtId="168" fontId="13" fillId="33" borderId="82" xfId="228" applyNumberFormat="1" applyFont="1" applyFill="1" applyBorder="1" applyAlignment="1" applyProtection="1">
      <alignment horizontal="center" vertical="center"/>
      <protection/>
    </xf>
    <xf numFmtId="0" fontId="6" fillId="0" borderId="0" xfId="229" applyFont="1" applyAlignment="1">
      <alignment horizontal="center"/>
      <protection/>
    </xf>
    <xf numFmtId="0" fontId="13" fillId="33" borderId="50" xfId="229" applyNumberFormat="1" applyFont="1" applyFill="1" applyBorder="1" applyAlignment="1">
      <alignment horizontal="center" vertical="center"/>
      <protection/>
    </xf>
    <xf numFmtId="0" fontId="13" fillId="33" borderId="47" xfId="229" applyFont="1" applyFill="1" applyBorder="1" applyAlignment="1">
      <alignment horizontal="center" vertical="center"/>
      <protection/>
    </xf>
    <xf numFmtId="0" fontId="13" fillId="33" borderId="27" xfId="229" applyFont="1" applyFill="1" applyBorder="1" applyAlignment="1">
      <alignment horizontal="center" vertical="center"/>
      <protection/>
    </xf>
    <xf numFmtId="0" fontId="13" fillId="33" borderId="14" xfId="229" applyFont="1" applyFill="1" applyBorder="1" applyAlignment="1">
      <alignment horizontal="center" vertical="center"/>
      <protection/>
    </xf>
    <xf numFmtId="0" fontId="13" fillId="33" borderId="77" xfId="0" applyFont="1" applyFill="1" applyBorder="1" applyAlignment="1" applyProtection="1" quotePrefix="1">
      <alignment horizontal="center" vertical="center"/>
      <protection/>
    </xf>
    <xf numFmtId="0" fontId="13" fillId="33" borderId="83" xfId="0" applyFont="1" applyFill="1" applyBorder="1" applyAlignment="1" applyProtection="1" quotePrefix="1">
      <alignment horizontal="center" vertical="center"/>
      <protection/>
    </xf>
    <xf numFmtId="0" fontId="13" fillId="33" borderId="76" xfId="0" applyFont="1" applyFill="1" applyBorder="1" applyAlignment="1" applyProtection="1" quotePrefix="1">
      <alignment horizontal="center" vertical="center"/>
      <protection/>
    </xf>
    <xf numFmtId="0" fontId="13" fillId="33" borderId="77" xfId="229" applyFont="1" applyFill="1" applyBorder="1" applyAlignment="1">
      <alignment horizontal="center" vertical="center"/>
      <protection/>
    </xf>
    <xf numFmtId="0" fontId="13" fillId="33" borderId="76" xfId="229" applyFont="1" applyFill="1" applyBorder="1" applyAlignment="1">
      <alignment horizontal="center" vertical="center"/>
      <protection/>
    </xf>
    <xf numFmtId="0" fontId="13" fillId="33" borderId="84" xfId="229" applyFont="1" applyFill="1" applyBorder="1" applyAlignment="1">
      <alignment horizontal="center" vertical="center"/>
      <protection/>
    </xf>
    <xf numFmtId="168" fontId="13" fillId="0" borderId="0" xfId="231" applyNumberFormat="1" applyFont="1" applyAlignment="1">
      <alignment horizontal="center"/>
      <protection/>
    </xf>
    <xf numFmtId="168" fontId="6" fillId="0" borderId="0" xfId="231" applyNumberFormat="1" applyFont="1" applyAlignment="1" applyProtection="1">
      <alignment horizontal="center"/>
      <protection/>
    </xf>
    <xf numFmtId="168" fontId="13" fillId="0" borderId="0" xfId="231" applyNumberFormat="1" applyFont="1" applyAlignment="1" applyProtection="1">
      <alignment horizontal="center"/>
      <protection/>
    </xf>
    <xf numFmtId="168" fontId="13" fillId="0" borderId="0" xfId="231" applyNumberFormat="1" applyFont="1" applyBorder="1" applyAlignment="1">
      <alignment horizontal="center"/>
      <protection/>
    </xf>
    <xf numFmtId="168" fontId="13" fillId="0" borderId="0" xfId="231" applyNumberFormat="1" applyFont="1" applyBorder="1" applyAlignment="1" quotePrefix="1">
      <alignment horizontal="center"/>
      <protection/>
    </xf>
    <xf numFmtId="168" fontId="15" fillId="33" borderId="26" xfId="228" applyNumberFormat="1" applyFont="1" applyFill="1" applyBorder="1" applyAlignment="1" applyProtection="1">
      <alignment horizontal="center" vertical="center"/>
      <protection/>
    </xf>
    <xf numFmtId="168" fontId="15" fillId="33" borderId="13" xfId="228" applyFont="1" applyFill="1" applyBorder="1" applyAlignment="1">
      <alignment horizontal="center" vertical="center"/>
      <protection/>
    </xf>
    <xf numFmtId="168" fontId="15" fillId="33" borderId="62" xfId="228" applyNumberFormat="1" applyFont="1" applyFill="1" applyBorder="1" applyAlignment="1" applyProtection="1">
      <alignment horizontal="center" vertical="center"/>
      <protection/>
    </xf>
    <xf numFmtId="168" fontId="15" fillId="33" borderId="62" xfId="228" applyNumberFormat="1" applyFont="1" applyFill="1" applyBorder="1" applyAlignment="1" applyProtection="1" quotePrefix="1">
      <alignment horizontal="center" vertical="center"/>
      <protection/>
    </xf>
    <xf numFmtId="168" fontId="15" fillId="33" borderId="83" xfId="228" applyNumberFormat="1" applyFont="1" applyFill="1" applyBorder="1" applyAlignment="1" applyProtection="1" quotePrefix="1">
      <alignment horizontal="center" vertical="center"/>
      <protection/>
    </xf>
    <xf numFmtId="168" fontId="15" fillId="33" borderId="82" xfId="228" applyNumberFormat="1" applyFont="1" applyFill="1" applyBorder="1" applyAlignment="1" applyProtection="1">
      <alignment horizontal="center" vertical="center"/>
      <protection/>
    </xf>
    <xf numFmtId="0" fontId="13" fillId="0" borderId="0" xfId="229" applyFont="1" applyAlignment="1">
      <alignment horizontal="center"/>
      <protection/>
    </xf>
    <xf numFmtId="0" fontId="13" fillId="33" borderId="26" xfId="229" applyFont="1" applyFill="1" applyBorder="1" applyAlignment="1">
      <alignment horizontal="center" vertical="center"/>
      <protection/>
    </xf>
    <xf numFmtId="0" fontId="13" fillId="33" borderId="10" xfId="229" applyFont="1" applyFill="1" applyBorder="1" applyAlignment="1">
      <alignment horizontal="center" vertical="center"/>
      <protection/>
    </xf>
    <xf numFmtId="0" fontId="13" fillId="33" borderId="13" xfId="229" applyFont="1" applyFill="1" applyBorder="1" applyAlignment="1">
      <alignment horizontal="center" vertical="center"/>
      <protection/>
    </xf>
    <xf numFmtId="169" fontId="13" fillId="33" borderId="20" xfId="229" applyNumberFormat="1" applyFont="1" applyFill="1" applyBorder="1" applyAlignment="1">
      <alignment horizontal="center" vertical="center"/>
      <protection/>
    </xf>
    <xf numFmtId="169" fontId="13" fillId="33" borderId="44" xfId="229" applyNumberFormat="1" applyFont="1" applyFill="1" applyBorder="1" applyAlignment="1">
      <alignment horizontal="center" vertical="center"/>
      <protection/>
    </xf>
    <xf numFmtId="0" fontId="13" fillId="33" borderId="15" xfId="229" applyFont="1" applyFill="1" applyBorder="1" applyAlignment="1">
      <alignment horizontal="center" vertical="center"/>
      <protection/>
    </xf>
    <xf numFmtId="167" fontId="13" fillId="0" borderId="40" xfId="232" applyNumberFormat="1" applyFont="1" applyFill="1" applyBorder="1" applyAlignment="1" applyProtection="1" quotePrefix="1">
      <alignment/>
      <protection/>
    </xf>
    <xf numFmtId="167" fontId="10" fillId="0" borderId="63" xfId="143" applyNumberFormat="1" applyFont="1" applyFill="1" applyBorder="1" applyAlignment="1">
      <alignment/>
      <protection/>
    </xf>
    <xf numFmtId="167" fontId="10" fillId="0" borderId="59" xfId="143" applyNumberFormat="1" applyFont="1" applyFill="1" applyBorder="1" applyAlignment="1">
      <alignment/>
      <protection/>
    </xf>
    <xf numFmtId="0" fontId="13" fillId="0" borderId="0" xfId="232" applyFont="1" applyFill="1" applyAlignment="1">
      <alignment horizontal="center"/>
      <protection/>
    </xf>
    <xf numFmtId="0" fontId="6" fillId="0" borderId="0" xfId="232" applyFont="1" applyFill="1" applyAlignment="1">
      <alignment horizontal="center"/>
      <protection/>
    </xf>
    <xf numFmtId="4" fontId="13" fillId="0" borderId="0" xfId="232" applyNumberFormat="1" applyFont="1" applyFill="1" applyAlignment="1">
      <alignment horizontal="center"/>
      <protection/>
    </xf>
    <xf numFmtId="0" fontId="7" fillId="34" borderId="36" xfId="232" applyFont="1" applyFill="1" applyBorder="1" applyAlignment="1">
      <alignment horizontal="center" vertical="center"/>
      <protection/>
    </xf>
    <xf numFmtId="0" fontId="7" fillId="34" borderId="61" xfId="232" applyFont="1" applyFill="1" applyBorder="1" applyAlignment="1">
      <alignment horizontal="center" vertical="center"/>
      <protection/>
    </xf>
    <xf numFmtId="49" fontId="15" fillId="34" borderId="62" xfId="234" applyNumberFormat="1" applyFont="1" applyFill="1" applyBorder="1" applyAlignment="1">
      <alignment horizontal="center"/>
      <protection/>
    </xf>
    <xf numFmtId="0" fontId="13" fillId="34" borderId="62" xfId="232" applyFont="1" applyFill="1" applyBorder="1" applyAlignment="1" applyProtection="1">
      <alignment horizontal="center" vertical="center"/>
      <protection/>
    </xf>
    <xf numFmtId="0" fontId="13" fillId="34" borderId="62" xfId="232" applyFont="1" applyFill="1" applyBorder="1" applyAlignment="1" applyProtection="1">
      <alignment horizontal="center"/>
      <protection/>
    </xf>
    <xf numFmtId="0" fontId="13" fillId="34" borderId="82" xfId="232" applyFont="1" applyFill="1" applyBorder="1" applyAlignment="1" applyProtection="1">
      <alignment horizontal="center"/>
      <protection/>
    </xf>
    <xf numFmtId="167" fontId="13" fillId="0" borderId="63" xfId="232" applyNumberFormat="1" applyFont="1" applyFill="1" applyBorder="1" applyAlignment="1" applyProtection="1" quotePrefix="1">
      <alignment/>
      <protection/>
    </xf>
    <xf numFmtId="167" fontId="13" fillId="0" borderId="59" xfId="232" applyNumberFormat="1" applyFont="1" applyFill="1" applyBorder="1" applyAlignment="1" applyProtection="1" quotePrefix="1">
      <alignment/>
      <protection/>
    </xf>
    <xf numFmtId="167" fontId="10" fillId="0" borderId="24" xfId="143" applyNumberFormat="1" applyFont="1" applyFill="1" applyBorder="1" applyAlignment="1">
      <alignment/>
      <protection/>
    </xf>
    <xf numFmtId="0" fontId="13" fillId="0" borderId="25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167" fontId="6" fillId="0" borderId="25" xfId="235" applyNumberFormat="1" applyFont="1" applyBorder="1" applyAlignment="1" applyProtection="1">
      <alignment horizontal="center"/>
      <protection/>
    </xf>
    <xf numFmtId="167" fontId="6" fillId="0" borderId="11" xfId="235" applyNumberFormat="1" applyFont="1" applyBorder="1" applyAlignment="1" applyProtection="1">
      <alignment horizontal="center"/>
      <protection/>
    </xf>
    <xf numFmtId="167" fontId="6" fillId="0" borderId="21" xfId="235" applyNumberFormat="1" applyFont="1" applyBorder="1" applyAlignment="1" applyProtection="1">
      <alignment horizontal="center"/>
      <protection/>
    </xf>
    <xf numFmtId="167" fontId="17" fillId="0" borderId="28" xfId="235" applyNumberFormat="1" applyFont="1" applyBorder="1" applyAlignment="1" applyProtection="1">
      <alignment horizontal="right"/>
      <protection/>
    </xf>
    <xf numFmtId="167" fontId="17" fillId="0" borderId="17" xfId="235" applyNumberFormat="1" applyFont="1" applyBorder="1" applyAlignment="1" applyProtection="1">
      <alignment horizontal="right"/>
      <protection/>
    </xf>
    <xf numFmtId="167" fontId="17" fillId="0" borderId="34" xfId="235" applyNumberFormat="1" applyFont="1" applyBorder="1" applyAlignment="1" applyProtection="1">
      <alignment horizontal="right"/>
      <protection/>
    </xf>
    <xf numFmtId="167" fontId="15" fillId="33" borderId="62" xfId="235" applyNumberFormat="1" applyFont="1" applyFill="1" applyBorder="1" applyAlignment="1" applyProtection="1">
      <alignment horizontal="center" wrapText="1"/>
      <protection hidden="1"/>
    </xf>
    <xf numFmtId="167" fontId="15" fillId="33" borderId="62" xfId="235" applyNumberFormat="1" applyFont="1" applyFill="1" applyBorder="1" applyAlignment="1">
      <alignment horizontal="center"/>
      <protection/>
    </xf>
    <xf numFmtId="167" fontId="15" fillId="33" borderId="82" xfId="235" applyNumberFormat="1" applyFont="1" applyFill="1" applyBorder="1" applyAlignment="1">
      <alignment horizontal="center"/>
      <protection/>
    </xf>
    <xf numFmtId="167" fontId="6" fillId="0" borderId="25" xfId="236" applyNumberFormat="1" applyFont="1" applyBorder="1" applyAlignment="1" applyProtection="1">
      <alignment horizontal="center"/>
      <protection/>
    </xf>
    <xf numFmtId="167" fontId="6" fillId="0" borderId="11" xfId="236" applyNumberFormat="1" applyFont="1" applyBorder="1" applyAlignment="1" applyProtection="1">
      <alignment horizontal="center"/>
      <protection/>
    </xf>
    <xf numFmtId="167" fontId="6" fillId="0" borderId="21" xfId="236" applyNumberFormat="1" applyFont="1" applyBorder="1" applyAlignment="1" applyProtection="1">
      <alignment horizontal="center"/>
      <protection/>
    </xf>
    <xf numFmtId="167" fontId="17" fillId="0" borderId="28" xfId="236" applyNumberFormat="1" applyFont="1" applyBorder="1" applyAlignment="1" applyProtection="1">
      <alignment horizontal="right"/>
      <protection/>
    </xf>
    <xf numFmtId="167" fontId="17" fillId="0" borderId="17" xfId="236" applyNumberFormat="1" applyFont="1" applyBorder="1" applyAlignment="1" applyProtection="1">
      <alignment horizontal="right"/>
      <protection/>
    </xf>
    <xf numFmtId="167" fontId="17" fillId="0" borderId="34" xfId="236" applyNumberFormat="1" applyFont="1" applyBorder="1" applyAlignment="1" applyProtection="1">
      <alignment horizontal="right"/>
      <protection/>
    </xf>
    <xf numFmtId="167" fontId="15" fillId="33" borderId="62" xfId="236" applyNumberFormat="1" applyFont="1" applyFill="1" applyBorder="1" applyAlignment="1" applyProtection="1">
      <alignment horizontal="center" wrapText="1"/>
      <protection hidden="1"/>
    </xf>
    <xf numFmtId="167" fontId="15" fillId="33" borderId="77" xfId="236" applyNumberFormat="1" applyFont="1" applyFill="1" applyBorder="1" applyAlignment="1">
      <alignment horizontal="center"/>
      <protection/>
    </xf>
    <xf numFmtId="167" fontId="15" fillId="33" borderId="84" xfId="236" applyNumberFormat="1" applyFont="1" applyFill="1" applyBorder="1" applyAlignment="1">
      <alignment horizontal="center"/>
      <protection/>
    </xf>
    <xf numFmtId="0" fontId="13" fillId="0" borderId="0" xfId="0" applyFont="1" applyAlignment="1">
      <alignment horizontal="center"/>
    </xf>
    <xf numFmtId="167" fontId="6" fillId="0" borderId="0" xfId="238" applyNumberFormat="1" applyFont="1" applyAlignment="1" applyProtection="1">
      <alignment horizontal="center"/>
      <protection/>
    </xf>
    <xf numFmtId="167" fontId="14" fillId="0" borderId="0" xfId="238" applyNumberFormat="1" applyFont="1" applyAlignment="1" applyProtection="1">
      <alignment horizontal="right"/>
      <protection/>
    </xf>
    <xf numFmtId="167" fontId="15" fillId="33" borderId="62" xfId="238" applyNumberFormat="1" applyFont="1" applyFill="1" applyBorder="1" applyAlignment="1" applyProtection="1">
      <alignment horizontal="center" wrapText="1"/>
      <protection hidden="1"/>
    </xf>
    <xf numFmtId="167" fontId="13" fillId="33" borderId="77" xfId="238" applyNumberFormat="1" applyFont="1" applyFill="1" applyBorder="1" applyAlignment="1">
      <alignment horizontal="center"/>
      <protection/>
    </xf>
    <xf numFmtId="167" fontId="13" fillId="33" borderId="84" xfId="238" applyNumberFormat="1" applyFont="1" applyFill="1" applyBorder="1" applyAlignment="1">
      <alignment horizontal="center"/>
      <protection/>
    </xf>
    <xf numFmtId="167" fontId="6" fillId="0" borderId="0" xfId="240" applyNumberFormat="1" applyFont="1" applyAlignment="1" applyProtection="1">
      <alignment horizontal="center"/>
      <protection/>
    </xf>
    <xf numFmtId="167" fontId="14" fillId="0" borderId="0" xfId="240" applyNumberFormat="1" applyFont="1" applyAlignment="1" applyProtection="1">
      <alignment horizontal="right"/>
      <protection/>
    </xf>
    <xf numFmtId="167" fontId="15" fillId="33" borderId="62" xfId="240" applyNumberFormat="1" applyFont="1" applyFill="1" applyBorder="1" applyAlignment="1" applyProtection="1">
      <alignment horizontal="center" wrapText="1"/>
      <protection hidden="1"/>
    </xf>
    <xf numFmtId="167" fontId="13" fillId="33" borderId="83" xfId="240" applyNumberFormat="1" applyFont="1" applyFill="1" applyBorder="1" applyAlignment="1">
      <alignment horizontal="center"/>
      <protection/>
    </xf>
    <xf numFmtId="167" fontId="13" fillId="33" borderId="82" xfId="240" applyNumberFormat="1" applyFont="1" applyFill="1" applyBorder="1" applyAlignment="1">
      <alignment horizontal="center"/>
      <protection/>
    </xf>
    <xf numFmtId="167" fontId="6" fillId="0" borderId="0" xfId="242" applyNumberFormat="1" applyFont="1" applyAlignment="1" applyProtection="1">
      <alignment horizontal="center"/>
      <protection/>
    </xf>
    <xf numFmtId="167" fontId="14" fillId="0" borderId="0" xfId="242" applyNumberFormat="1" applyFont="1" applyAlignment="1" applyProtection="1">
      <alignment horizontal="right"/>
      <protection/>
    </xf>
    <xf numFmtId="167" fontId="15" fillId="33" borderId="62" xfId="242" applyNumberFormat="1" applyFont="1" applyFill="1" applyBorder="1" applyAlignment="1" applyProtection="1">
      <alignment horizontal="center" wrapText="1"/>
      <protection hidden="1"/>
    </xf>
    <xf numFmtId="167" fontId="13" fillId="33" borderId="77" xfId="242" applyNumberFormat="1" applyFont="1" applyFill="1" applyBorder="1" applyAlignment="1">
      <alignment horizontal="center"/>
      <protection/>
    </xf>
    <xf numFmtId="167" fontId="13" fillId="33" borderId="84" xfId="242" applyNumberFormat="1" applyFont="1" applyFill="1" applyBorder="1" applyAlignment="1">
      <alignment horizontal="center"/>
      <protection/>
    </xf>
    <xf numFmtId="167" fontId="6" fillId="0" borderId="0" xfId="244" applyNumberFormat="1" applyFont="1" applyAlignment="1" applyProtection="1">
      <alignment horizontal="center"/>
      <protection/>
    </xf>
    <xf numFmtId="167" fontId="17" fillId="0" borderId="0" xfId="244" applyNumberFormat="1" applyFont="1" applyAlignment="1" applyProtection="1">
      <alignment horizontal="right"/>
      <protection/>
    </xf>
    <xf numFmtId="167" fontId="15" fillId="33" borderId="62" xfId="244" applyNumberFormat="1" applyFont="1" applyFill="1" applyBorder="1" applyAlignment="1" applyProtection="1">
      <alignment horizontal="center" wrapText="1"/>
      <protection hidden="1"/>
    </xf>
    <xf numFmtId="167" fontId="13" fillId="33" borderId="77" xfId="244" applyNumberFormat="1" applyFont="1" applyFill="1" applyBorder="1" applyAlignment="1">
      <alignment horizontal="center"/>
      <protection/>
    </xf>
    <xf numFmtId="167" fontId="13" fillId="33" borderId="84" xfId="244" applyNumberFormat="1" applyFont="1" applyFill="1" applyBorder="1" applyAlignment="1">
      <alignment horizontal="center"/>
      <protection/>
    </xf>
    <xf numFmtId="0" fontId="13" fillId="0" borderId="0" xfId="221" applyFont="1" applyFill="1" applyAlignment="1">
      <alignment horizontal="center"/>
      <protection/>
    </xf>
    <xf numFmtId="0" fontId="6" fillId="0" borderId="0" xfId="221" applyFont="1" applyFill="1" applyAlignment="1">
      <alignment horizontal="center"/>
      <protection/>
    </xf>
    <xf numFmtId="0" fontId="14" fillId="0" borderId="65" xfId="221" applyFont="1" applyFill="1" applyBorder="1" applyAlignment="1">
      <alignment horizontal="right"/>
      <protection/>
    </xf>
    <xf numFmtId="0" fontId="13" fillId="33" borderId="50" xfId="221" applyFont="1" applyFill="1" applyBorder="1" applyAlignment="1">
      <alignment horizontal="center" vertical="center"/>
      <protection/>
    </xf>
    <xf numFmtId="0" fontId="13" fillId="33" borderId="33" xfId="221" applyFont="1" applyFill="1" applyBorder="1" applyAlignment="1">
      <alignment horizontal="center" vertical="center"/>
      <protection/>
    </xf>
    <xf numFmtId="0" fontId="13" fillId="33" borderId="51" xfId="221" applyFont="1" applyFill="1" applyBorder="1" applyAlignment="1">
      <alignment horizontal="center" vertical="center"/>
      <protection/>
    </xf>
    <xf numFmtId="0" fontId="13" fillId="33" borderId="43" xfId="221" applyFont="1" applyFill="1" applyBorder="1" applyAlignment="1">
      <alignment horizontal="center" vertical="center"/>
      <protection/>
    </xf>
    <xf numFmtId="0" fontId="13" fillId="33" borderId="0" xfId="221" applyFont="1" applyFill="1" applyBorder="1" applyAlignment="1">
      <alignment horizontal="center" vertical="center"/>
      <protection/>
    </xf>
    <xf numFmtId="0" fontId="13" fillId="33" borderId="25" xfId="221" applyFont="1" applyFill="1" applyBorder="1" applyAlignment="1">
      <alignment horizontal="center" vertical="center"/>
      <protection/>
    </xf>
    <xf numFmtId="0" fontId="13" fillId="33" borderId="47" xfId="221" applyFont="1" applyFill="1" applyBorder="1" applyAlignment="1">
      <alignment horizontal="center" vertical="center"/>
      <protection/>
    </xf>
    <xf numFmtId="0" fontId="13" fillId="33" borderId="48" xfId="221" applyFont="1" applyFill="1" applyBorder="1" applyAlignment="1">
      <alignment horizontal="center" vertical="center"/>
      <protection/>
    </xf>
    <xf numFmtId="0" fontId="13" fillId="33" borderId="24" xfId="221" applyFont="1" applyFill="1" applyBorder="1" applyAlignment="1">
      <alignment horizontal="center" vertical="center"/>
      <protection/>
    </xf>
    <xf numFmtId="0" fontId="13" fillId="33" borderId="33" xfId="221" applyFont="1" applyFill="1" applyBorder="1" applyAlignment="1" quotePrefix="1">
      <alignment horizontal="center" vertical="center"/>
      <protection/>
    </xf>
    <xf numFmtId="0" fontId="13" fillId="33" borderId="27" xfId="221" applyFont="1" applyFill="1" applyBorder="1" applyAlignment="1">
      <alignment horizontal="center" vertical="center"/>
      <protection/>
    </xf>
    <xf numFmtId="0" fontId="13" fillId="33" borderId="14" xfId="221" applyFont="1" applyFill="1" applyBorder="1" applyAlignment="1">
      <alignment horizontal="center" vertical="center"/>
      <protection/>
    </xf>
    <xf numFmtId="0" fontId="13" fillId="33" borderId="35" xfId="221" applyFont="1" applyFill="1" applyBorder="1" applyAlignment="1">
      <alignment horizontal="center"/>
      <protection/>
    </xf>
    <xf numFmtId="0" fontId="13" fillId="33" borderId="85" xfId="221" applyFont="1" applyFill="1" applyBorder="1" applyAlignment="1">
      <alignment horizontal="center"/>
      <protection/>
    </xf>
    <xf numFmtId="0" fontId="13" fillId="33" borderId="22" xfId="221" applyFont="1" applyFill="1" applyBorder="1" applyAlignment="1">
      <alignment horizontal="center"/>
      <protection/>
    </xf>
    <xf numFmtId="0" fontId="13" fillId="33" borderId="53" xfId="221" applyFont="1" applyFill="1" applyBorder="1" applyAlignment="1">
      <alignment horizontal="center"/>
      <protection/>
    </xf>
    <xf numFmtId="0" fontId="13" fillId="0" borderId="0" xfId="218" applyFont="1" applyAlignment="1">
      <alignment horizontal="center"/>
      <protection/>
    </xf>
    <xf numFmtId="0" fontId="6" fillId="0" borderId="0" xfId="218" applyFont="1" applyAlignment="1">
      <alignment horizontal="center"/>
      <protection/>
    </xf>
    <xf numFmtId="167" fontId="14" fillId="0" borderId="65" xfId="152" applyNumberFormat="1" applyFont="1" applyBorder="1" applyAlignment="1">
      <alignment horizontal="right"/>
      <protection/>
    </xf>
    <xf numFmtId="168" fontId="13" fillId="36" borderId="13" xfId="228" applyNumberFormat="1" applyFont="1" applyFill="1" applyBorder="1" applyAlignment="1" applyProtection="1">
      <alignment horizontal="center" vertical="center"/>
      <protection/>
    </xf>
    <xf numFmtId="0" fontId="13" fillId="36" borderId="62" xfId="126" applyFont="1" applyFill="1" applyBorder="1" applyAlignment="1">
      <alignment horizontal="center"/>
      <protection/>
    </xf>
    <xf numFmtId="0" fontId="13" fillId="36" borderId="83" xfId="126" applyFont="1" applyFill="1" applyBorder="1" applyAlignment="1">
      <alignment horizontal="center"/>
      <protection/>
    </xf>
    <xf numFmtId="0" fontId="13" fillId="36" borderId="82" xfId="126" applyFont="1" applyFill="1" applyBorder="1" applyAlignment="1">
      <alignment horizontal="center"/>
      <protection/>
    </xf>
    <xf numFmtId="0" fontId="13" fillId="0" borderId="0" xfId="126" applyFont="1" applyAlignment="1">
      <alignment horizontal="center"/>
      <protection/>
    </xf>
    <xf numFmtId="0" fontId="6" fillId="0" borderId="0" xfId="126" applyFont="1" applyAlignment="1">
      <alignment horizontal="center"/>
      <protection/>
    </xf>
    <xf numFmtId="168" fontId="13" fillId="36" borderId="26" xfId="228" applyFont="1" applyFill="1" applyBorder="1" applyAlignment="1">
      <alignment horizontal="center" vertical="center"/>
      <protection/>
    </xf>
    <xf numFmtId="0" fontId="14" fillId="0" borderId="0" xfId="0" applyFont="1" applyBorder="1" applyAlignment="1">
      <alignment horizontal="right"/>
    </xf>
    <xf numFmtId="0" fontId="14" fillId="0" borderId="0" xfId="0" applyFont="1" applyAlignment="1">
      <alignment horizontal="right"/>
    </xf>
    <xf numFmtId="0" fontId="7" fillId="33" borderId="36" xfId="0" applyFont="1" applyFill="1" applyBorder="1" applyAlignment="1">
      <alignment horizontal="center"/>
    </xf>
    <xf numFmtId="0" fontId="7" fillId="33" borderId="61" xfId="0" applyFont="1" applyFill="1" applyBorder="1" applyAlignment="1">
      <alignment horizontal="center"/>
    </xf>
    <xf numFmtId="0" fontId="13" fillId="34" borderId="35" xfId="0" applyFont="1" applyFill="1" applyBorder="1" applyAlignment="1">
      <alignment horizontal="center" vertical="center"/>
    </xf>
    <xf numFmtId="0" fontId="13" fillId="34" borderId="33" xfId="0" applyFont="1" applyFill="1" applyBorder="1" applyAlignment="1">
      <alignment horizontal="center" vertical="center"/>
    </xf>
    <xf numFmtId="0" fontId="13" fillId="34" borderId="51" xfId="0" applyFont="1" applyFill="1" applyBorder="1" applyAlignment="1">
      <alignment horizontal="center" vertical="center"/>
    </xf>
    <xf numFmtId="0" fontId="13" fillId="34" borderId="22" xfId="0" applyFont="1" applyFill="1" applyBorder="1" applyAlignment="1">
      <alignment horizontal="center" vertical="center"/>
    </xf>
    <xf numFmtId="0" fontId="13" fillId="34" borderId="48" xfId="0" applyFont="1" applyFill="1" applyBorder="1" applyAlignment="1">
      <alignment horizontal="center" vertical="center"/>
    </xf>
    <xf numFmtId="0" fontId="13" fillId="34" borderId="24" xfId="0" applyFont="1" applyFill="1" applyBorder="1" applyAlignment="1">
      <alignment horizontal="center" vertical="center"/>
    </xf>
    <xf numFmtId="0" fontId="13" fillId="33" borderId="77" xfId="0" applyFont="1" applyFill="1" applyBorder="1" applyAlignment="1">
      <alignment horizontal="center"/>
    </xf>
    <xf numFmtId="0" fontId="13" fillId="33" borderId="76" xfId="0" applyFont="1" applyFill="1" applyBorder="1" applyAlignment="1">
      <alignment horizontal="center"/>
    </xf>
    <xf numFmtId="0" fontId="13" fillId="33" borderId="84" xfId="0" applyFont="1" applyFill="1" applyBorder="1" applyAlignment="1">
      <alignment horizontal="center"/>
    </xf>
    <xf numFmtId="0" fontId="13" fillId="33" borderId="40" xfId="0" applyFont="1" applyFill="1" applyBorder="1" applyAlignment="1">
      <alignment horizontal="center"/>
    </xf>
    <xf numFmtId="0" fontId="13" fillId="33" borderId="59" xfId="0" applyFont="1" applyFill="1" applyBorder="1" applyAlignment="1">
      <alignment horizontal="center"/>
    </xf>
    <xf numFmtId="0" fontId="13" fillId="33" borderId="64" xfId="0" applyFont="1" applyFill="1" applyBorder="1" applyAlignment="1">
      <alignment horizontal="center"/>
    </xf>
    <xf numFmtId="167" fontId="6" fillId="0" borderId="0" xfId="0" applyNumberFormat="1" applyFont="1" applyAlignment="1" applyProtection="1">
      <alignment horizontal="center" wrapText="1"/>
      <protection/>
    </xf>
    <xf numFmtId="167" fontId="6" fillId="0" borderId="0" xfId="0" applyNumberFormat="1" applyFont="1" applyAlignment="1" applyProtection="1">
      <alignment horizontal="center"/>
      <protection/>
    </xf>
    <xf numFmtId="0" fontId="13" fillId="36" borderId="50" xfId="0" applyFont="1" applyFill="1" applyBorder="1" applyAlignment="1">
      <alignment horizontal="center" vertical="center"/>
    </xf>
    <xf numFmtId="0" fontId="13" fillId="36" borderId="86" xfId="0" applyFont="1" applyFill="1" applyBorder="1" applyAlignment="1">
      <alignment horizontal="center" vertical="center"/>
    </xf>
    <xf numFmtId="0" fontId="13" fillId="36" borderId="27" xfId="0" applyFont="1" applyFill="1" applyBorder="1" applyAlignment="1">
      <alignment horizontal="center" vertical="center"/>
    </xf>
    <xf numFmtId="0" fontId="13" fillId="36" borderId="56" xfId="0" applyFont="1" applyFill="1" applyBorder="1" applyAlignment="1">
      <alignment horizontal="center" vertical="center"/>
    </xf>
    <xf numFmtId="0" fontId="13" fillId="36" borderId="62" xfId="0" applyFont="1" applyFill="1" applyBorder="1" applyAlignment="1">
      <alignment horizontal="center" vertical="center"/>
    </xf>
    <xf numFmtId="0" fontId="13" fillId="36" borderId="83" xfId="0" applyFont="1" applyFill="1" applyBorder="1" applyAlignment="1">
      <alignment horizontal="center" vertical="center"/>
    </xf>
    <xf numFmtId="0" fontId="13" fillId="36" borderId="82" xfId="0" applyFont="1" applyFill="1" applyBorder="1" applyAlignment="1">
      <alignment horizontal="center" vertical="center"/>
    </xf>
    <xf numFmtId="0" fontId="13" fillId="33" borderId="35" xfId="126" applyFont="1" applyFill="1" applyBorder="1" applyAlignment="1">
      <alignment horizontal="center" wrapText="1"/>
      <protection/>
    </xf>
    <xf numFmtId="0" fontId="86" fillId="0" borderId="85" xfId="138" applyFont="1" applyBorder="1" applyAlignment="1">
      <alignment wrapText="1"/>
      <protection/>
    </xf>
    <xf numFmtId="0" fontId="86" fillId="0" borderId="22" xfId="138" applyFont="1" applyBorder="1" applyAlignment="1">
      <alignment wrapText="1"/>
      <protection/>
    </xf>
    <xf numFmtId="0" fontId="86" fillId="0" borderId="53" xfId="138" applyFont="1" applyBorder="1" applyAlignment="1">
      <alignment wrapText="1"/>
      <protection/>
    </xf>
    <xf numFmtId="49" fontId="13" fillId="33" borderId="63" xfId="138" applyNumberFormat="1" applyFont="1" applyFill="1" applyBorder="1" applyAlignment="1">
      <alignment horizontal="center" vertical="center"/>
      <protection/>
    </xf>
    <xf numFmtId="49" fontId="13" fillId="33" borderId="59" xfId="138" applyNumberFormat="1" applyFont="1" applyFill="1" applyBorder="1" applyAlignment="1">
      <alignment horizontal="center" vertical="center"/>
      <protection/>
    </xf>
    <xf numFmtId="49" fontId="13" fillId="33" borderId="40" xfId="138" applyNumberFormat="1" applyFont="1" applyFill="1" applyBorder="1" applyAlignment="1">
      <alignment horizontal="center" vertical="center"/>
      <protection/>
    </xf>
    <xf numFmtId="0" fontId="6" fillId="0" borderId="0" xfId="138" applyFont="1" applyAlignment="1" applyProtection="1">
      <alignment horizontal="center" vertical="center"/>
      <protection/>
    </xf>
    <xf numFmtId="0" fontId="17" fillId="0" borderId="0" xfId="138" applyFont="1" applyAlignment="1">
      <alignment horizontal="center" vertical="center"/>
      <protection/>
    </xf>
    <xf numFmtId="0" fontId="13" fillId="0" borderId="0" xfId="138" applyFont="1" applyAlignment="1">
      <alignment horizontal="center" vertical="center"/>
      <protection/>
    </xf>
    <xf numFmtId="0" fontId="33" fillId="0" borderId="0" xfId="138" applyFont="1" applyBorder="1" applyAlignment="1" applyProtection="1">
      <alignment horizontal="justify" vertical="center" wrapText="1"/>
      <protection/>
    </xf>
    <xf numFmtId="0" fontId="33" fillId="0" borderId="0" xfId="138" applyFont="1" applyBorder="1" applyAlignment="1" quotePrefix="1">
      <alignment horizontal="justify" vertical="center"/>
      <protection/>
    </xf>
    <xf numFmtId="0" fontId="33" fillId="0" borderId="0" xfId="138" applyFont="1" applyBorder="1" applyAlignment="1">
      <alignment horizontal="justify" vertical="center"/>
      <protection/>
    </xf>
    <xf numFmtId="0" fontId="33" fillId="0" borderId="0" xfId="138" applyFont="1" applyAlignment="1" applyProtection="1">
      <alignment horizontal="justify" vertical="center"/>
      <protection/>
    </xf>
    <xf numFmtId="0" fontId="33" fillId="0" borderId="0" xfId="138" applyFont="1" applyAlignment="1">
      <alignment horizontal="justify" vertical="center"/>
      <protection/>
    </xf>
    <xf numFmtId="0" fontId="31" fillId="0" borderId="0" xfId="138" applyFont="1" applyBorder="1" applyAlignment="1">
      <alignment horizontal="center" vertical="center"/>
      <protection/>
    </xf>
    <xf numFmtId="0" fontId="14" fillId="0" borderId="65" xfId="138" applyFont="1" applyBorder="1" applyAlignment="1">
      <alignment horizontal="right" vertical="center"/>
      <protection/>
    </xf>
    <xf numFmtId="0" fontId="13" fillId="33" borderId="26" xfId="138" applyFont="1" applyFill="1" applyBorder="1" applyAlignment="1" applyProtection="1">
      <alignment horizontal="center" vertical="center"/>
      <protection/>
    </xf>
    <xf numFmtId="0" fontId="13" fillId="33" borderId="10" xfId="138" applyFont="1" applyFill="1" applyBorder="1" applyAlignment="1" applyProtection="1">
      <alignment horizontal="center" vertical="center"/>
      <protection/>
    </xf>
    <xf numFmtId="169" fontId="13" fillId="33" borderId="83" xfId="138" applyNumberFormat="1" applyFont="1" applyFill="1" applyBorder="1" applyAlignment="1">
      <alignment horizontal="center" vertical="center"/>
      <protection/>
    </xf>
    <xf numFmtId="169" fontId="13" fillId="33" borderId="62" xfId="138" applyNumberFormat="1" applyFont="1" applyFill="1" applyBorder="1" applyAlignment="1">
      <alignment horizontal="center" vertical="center"/>
      <protection/>
    </xf>
    <xf numFmtId="0" fontId="7" fillId="0" borderId="0" xfId="126" applyFont="1" applyBorder="1" applyAlignment="1">
      <alignment horizontal="justify" wrapText="1"/>
      <protection/>
    </xf>
    <xf numFmtId="0" fontId="13" fillId="0" borderId="0" xfId="126" applyFont="1" applyBorder="1" applyAlignment="1">
      <alignment horizontal="center"/>
      <protection/>
    </xf>
    <xf numFmtId="0" fontId="4" fillId="34" borderId="50" xfId="126" applyFont="1" applyFill="1" applyBorder="1" applyAlignment="1">
      <alignment/>
      <protection/>
    </xf>
    <xf numFmtId="0" fontId="0" fillId="34" borderId="43" xfId="0" applyFill="1" applyBorder="1" applyAlignment="1">
      <alignment/>
    </xf>
    <xf numFmtId="0" fontId="13" fillId="34" borderId="77" xfId="126" applyFont="1" applyFill="1" applyBorder="1" applyAlignment="1">
      <alignment horizontal="center"/>
      <protection/>
    </xf>
    <xf numFmtId="0" fontId="13" fillId="34" borderId="76" xfId="126" applyFont="1" applyFill="1" applyBorder="1" applyAlignment="1">
      <alignment horizontal="center"/>
      <protection/>
    </xf>
    <xf numFmtId="0" fontId="13" fillId="34" borderId="83" xfId="126" applyFont="1" applyFill="1" applyBorder="1" applyAlignment="1">
      <alignment horizontal="center"/>
      <protection/>
    </xf>
    <xf numFmtId="0" fontId="13" fillId="34" borderId="35" xfId="126" applyFont="1" applyFill="1" applyBorder="1" applyAlignment="1">
      <alignment horizontal="center" wrapText="1"/>
      <protection/>
    </xf>
    <xf numFmtId="0" fontId="13" fillId="34" borderId="51" xfId="126" applyFont="1" applyFill="1" applyBorder="1" applyAlignment="1">
      <alignment horizontal="center" wrapText="1"/>
      <protection/>
    </xf>
    <xf numFmtId="0" fontId="0" fillId="0" borderId="22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3" fillId="34" borderId="85" xfId="126" applyFont="1" applyFill="1" applyBorder="1" applyAlignment="1">
      <alignment horizontal="center" wrapText="1"/>
      <protection/>
    </xf>
    <xf numFmtId="0" fontId="0" fillId="0" borderId="53" xfId="0" applyFont="1" applyBorder="1" applyAlignment="1">
      <alignment horizontal="center" wrapText="1"/>
    </xf>
    <xf numFmtId="0" fontId="13" fillId="34" borderId="40" xfId="126" applyFont="1" applyFill="1" applyBorder="1" applyAlignment="1">
      <alignment horizontal="center"/>
      <protection/>
    </xf>
    <xf numFmtId="0" fontId="0" fillId="0" borderId="59" xfId="0" applyFont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17" fillId="0" borderId="65" xfId="0" applyFont="1" applyBorder="1" applyAlignment="1">
      <alignment horizontal="right"/>
    </xf>
    <xf numFmtId="1" fontId="13" fillId="36" borderId="26" xfId="0" applyNumberFormat="1" applyFont="1" applyFill="1" applyBorder="1" applyAlignment="1" applyProtection="1">
      <alignment horizontal="center" vertical="center" wrapText="1"/>
      <protection locked="0"/>
    </xf>
    <xf numFmtId="1" fontId="13" fillId="36" borderId="13" xfId="0" applyNumberFormat="1" applyFont="1" applyFill="1" applyBorder="1" applyAlignment="1" applyProtection="1">
      <alignment horizontal="center" vertical="center" wrapText="1"/>
      <protection locked="0"/>
    </xf>
    <xf numFmtId="0" fontId="13" fillId="36" borderId="27" xfId="0" applyFont="1" applyFill="1" applyBorder="1" applyAlignment="1" applyProtection="1">
      <alignment horizontal="center" vertical="center" wrapText="1"/>
      <protection locked="0"/>
    </xf>
    <xf numFmtId="0" fontId="13" fillId="36" borderId="14" xfId="0" applyFont="1" applyFill="1" applyBorder="1" applyAlignment="1" applyProtection="1">
      <alignment horizontal="center" vertical="center" wrapText="1"/>
      <protection locked="0"/>
    </xf>
    <xf numFmtId="0" fontId="13" fillId="36" borderId="77" xfId="0" applyFont="1" applyFill="1" applyBorder="1" applyAlignment="1">
      <alignment horizontal="center" vertical="center" wrapText="1"/>
    </xf>
    <xf numFmtId="0" fontId="13" fillId="36" borderId="84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14" fontId="6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right"/>
    </xf>
    <xf numFmtId="0" fontId="13" fillId="34" borderId="33" xfId="0" applyFont="1" applyFill="1" applyBorder="1" applyAlignment="1" applyProtection="1">
      <alignment horizontal="center"/>
      <protection/>
    </xf>
    <xf numFmtId="0" fontId="13" fillId="34" borderId="85" xfId="0" applyFont="1" applyFill="1" applyBorder="1" applyAlignment="1" applyProtection="1">
      <alignment horizontal="center"/>
      <protection/>
    </xf>
    <xf numFmtId="170" fontId="13" fillId="34" borderId="40" xfId="0" applyNumberFormat="1" applyFont="1" applyFill="1" applyBorder="1" applyAlignment="1" applyProtection="1" quotePrefix="1">
      <alignment horizontal="center"/>
      <protection/>
    </xf>
    <xf numFmtId="170" fontId="13" fillId="34" borderId="63" xfId="0" applyNumberFormat="1" applyFont="1" applyFill="1" applyBorder="1" applyAlignment="1" applyProtection="1" quotePrefix="1">
      <alignment horizontal="center"/>
      <protection/>
    </xf>
    <xf numFmtId="170" fontId="13" fillId="34" borderId="59" xfId="0" applyNumberFormat="1" applyFont="1" applyFill="1" applyBorder="1" applyAlignment="1" applyProtection="1" quotePrefix="1">
      <alignment horizontal="center"/>
      <protection/>
    </xf>
    <xf numFmtId="170" fontId="13" fillId="34" borderId="64" xfId="0" applyNumberFormat="1" applyFont="1" applyFill="1" applyBorder="1" applyAlignment="1" applyProtection="1" quotePrefix="1">
      <alignment horizontal="center"/>
      <protection/>
    </xf>
    <xf numFmtId="0" fontId="13" fillId="34" borderId="77" xfId="0" applyFont="1" applyFill="1" applyBorder="1" applyAlignment="1" applyProtection="1">
      <alignment horizontal="center"/>
      <protection/>
    </xf>
    <xf numFmtId="0" fontId="13" fillId="34" borderId="76" xfId="0" applyFont="1" applyFill="1" applyBorder="1" applyAlignment="1" applyProtection="1">
      <alignment horizontal="center"/>
      <protection/>
    </xf>
    <xf numFmtId="0" fontId="13" fillId="34" borderId="84" xfId="0" applyFont="1" applyFill="1" applyBorder="1" applyAlignment="1" applyProtection="1">
      <alignment horizontal="center"/>
      <protection/>
    </xf>
    <xf numFmtId="0" fontId="13" fillId="34" borderId="77" xfId="0" applyFont="1" applyFill="1" applyBorder="1" applyAlignment="1" applyProtection="1">
      <alignment horizontal="center" vertical="center"/>
      <protection/>
    </xf>
    <xf numFmtId="0" fontId="13" fillId="34" borderId="76" xfId="0" applyFont="1" applyFill="1" applyBorder="1" applyAlignment="1" applyProtection="1">
      <alignment horizontal="center" vertical="center"/>
      <protection/>
    </xf>
    <xf numFmtId="0" fontId="13" fillId="34" borderId="84" xfId="0" applyFont="1" applyFill="1" applyBorder="1" applyAlignment="1" applyProtection="1">
      <alignment horizontal="center" vertical="center"/>
      <protection/>
    </xf>
    <xf numFmtId="170" fontId="13" fillId="34" borderId="63" xfId="0" applyNumberFormat="1" applyFont="1" applyFill="1" applyBorder="1" applyAlignment="1" applyProtection="1">
      <alignment horizontal="center"/>
      <protection/>
    </xf>
    <xf numFmtId="170" fontId="13" fillId="34" borderId="64" xfId="0" applyNumberFormat="1" applyFont="1" applyFill="1" applyBorder="1" applyAlignment="1" applyProtection="1">
      <alignment horizontal="center"/>
      <protection/>
    </xf>
    <xf numFmtId="170" fontId="13" fillId="34" borderId="77" xfId="0" applyNumberFormat="1" applyFont="1" applyFill="1" applyBorder="1" applyAlignment="1" applyProtection="1" quotePrefix="1">
      <alignment horizontal="center"/>
      <protection/>
    </xf>
    <xf numFmtId="170" fontId="13" fillId="34" borderId="76" xfId="0" applyNumberFormat="1" applyFont="1" applyFill="1" applyBorder="1" applyAlignment="1" applyProtection="1" quotePrefix="1">
      <alignment horizontal="center"/>
      <protection/>
    </xf>
    <xf numFmtId="170" fontId="13" fillId="34" borderId="84" xfId="0" applyNumberFormat="1" applyFont="1" applyFill="1" applyBorder="1" applyAlignment="1" applyProtection="1" quotePrefix="1">
      <alignment horizontal="center"/>
      <protection/>
    </xf>
    <xf numFmtId="169" fontId="14" fillId="0" borderId="0" xfId="0" applyNumberFormat="1" applyFont="1" applyFill="1" applyBorder="1" applyAlignment="1">
      <alignment horizontal="right"/>
    </xf>
    <xf numFmtId="169" fontId="7" fillId="0" borderId="0" xfId="0" applyNumberFormat="1" applyFont="1" applyFill="1" applyBorder="1" applyAlignment="1">
      <alignment horizontal="right"/>
    </xf>
    <xf numFmtId="169" fontId="13" fillId="34" borderId="77" xfId="51" applyNumberFormat="1" applyFont="1" applyFill="1" applyBorder="1" applyAlignment="1">
      <alignment horizontal="center" wrapText="1"/>
    </xf>
    <xf numFmtId="169" fontId="13" fillId="34" borderId="76" xfId="51" applyNumberFormat="1" applyFont="1" applyFill="1" applyBorder="1" applyAlignment="1">
      <alignment horizontal="center" wrapText="1"/>
    </xf>
    <xf numFmtId="169" fontId="13" fillId="34" borderId="84" xfId="51" applyNumberFormat="1" applyFont="1" applyFill="1" applyBorder="1" applyAlignment="1">
      <alignment horizontal="center" wrapText="1"/>
    </xf>
    <xf numFmtId="169" fontId="13" fillId="34" borderId="40" xfId="51" applyNumberFormat="1" applyFont="1" applyFill="1" applyBorder="1" applyAlignment="1" quotePrefix="1">
      <alignment horizontal="center"/>
    </xf>
    <xf numFmtId="169" fontId="13" fillId="34" borderId="59" xfId="51" applyNumberFormat="1" applyFont="1" applyFill="1" applyBorder="1" applyAlignment="1" quotePrefix="1">
      <alignment horizontal="center"/>
    </xf>
    <xf numFmtId="169" fontId="13" fillId="34" borderId="64" xfId="51" applyNumberFormat="1" applyFont="1" applyFill="1" applyBorder="1" applyAlignment="1" quotePrefix="1">
      <alignment horizontal="center"/>
    </xf>
    <xf numFmtId="0" fontId="14" fillId="0" borderId="65" xfId="0" applyFont="1" applyFill="1" applyBorder="1" applyAlignment="1">
      <alignment horizontal="center"/>
    </xf>
    <xf numFmtId="0" fontId="13" fillId="36" borderId="76" xfId="221" applyFont="1" applyFill="1" applyBorder="1" applyAlignment="1">
      <alignment horizontal="center" vertical="center"/>
      <protection/>
    </xf>
    <xf numFmtId="0" fontId="13" fillId="38" borderId="87" xfId="221" applyFont="1" applyFill="1" applyBorder="1" applyAlignment="1">
      <alignment horizontal="center" vertical="center"/>
      <protection/>
    </xf>
    <xf numFmtId="0" fontId="13" fillId="38" borderId="76" xfId="221" applyFont="1" applyFill="1" applyBorder="1" applyAlignment="1">
      <alignment horizontal="center" vertical="center"/>
      <protection/>
    </xf>
    <xf numFmtId="0" fontId="13" fillId="38" borderId="84" xfId="221" applyFont="1" applyFill="1" applyBorder="1" applyAlignment="1">
      <alignment horizontal="center" vertical="center"/>
      <protection/>
    </xf>
    <xf numFmtId="0" fontId="13" fillId="36" borderId="10" xfId="221" applyFont="1" applyFill="1" applyBorder="1" applyAlignment="1">
      <alignment horizontal="center" vertical="center"/>
      <protection/>
    </xf>
    <xf numFmtId="0" fontId="13" fillId="36" borderId="13" xfId="221" applyFont="1" applyFill="1" applyBorder="1" applyAlignment="1">
      <alignment horizontal="center" vertical="center"/>
      <protection/>
    </xf>
    <xf numFmtId="0" fontId="13" fillId="36" borderId="22" xfId="221" applyFont="1" applyFill="1" applyBorder="1" applyAlignment="1">
      <alignment horizontal="center"/>
      <protection/>
    </xf>
    <xf numFmtId="0" fontId="13" fillId="36" borderId="24" xfId="221" applyFont="1" applyFill="1" applyBorder="1" applyAlignment="1">
      <alignment horizontal="center"/>
      <protection/>
    </xf>
    <xf numFmtId="0" fontId="13" fillId="36" borderId="48" xfId="221" applyFont="1" applyFill="1" applyBorder="1" applyAlignment="1">
      <alignment horizontal="center"/>
      <protection/>
    </xf>
    <xf numFmtId="0" fontId="13" fillId="36" borderId="40" xfId="221" applyFont="1" applyFill="1" applyBorder="1" applyAlignment="1" quotePrefix="1">
      <alignment horizontal="center"/>
      <protection/>
    </xf>
    <xf numFmtId="0" fontId="13" fillId="36" borderId="63" xfId="221" applyFont="1" applyFill="1" applyBorder="1" applyAlignment="1">
      <alignment horizontal="center"/>
      <protection/>
    </xf>
    <xf numFmtId="176" fontId="15" fillId="38" borderId="35" xfId="167" applyNumberFormat="1" applyFont="1" applyFill="1" applyBorder="1" applyAlignment="1">
      <alignment horizontal="center" vertical="center"/>
      <protection/>
    </xf>
    <xf numFmtId="176" fontId="15" fillId="38" borderId="33" xfId="167" applyNumberFormat="1" applyFont="1" applyFill="1" applyBorder="1" applyAlignment="1">
      <alignment horizontal="center" vertical="center"/>
      <protection/>
    </xf>
    <xf numFmtId="176" fontId="13" fillId="38" borderId="87" xfId="171" applyNumberFormat="1" applyFont="1" applyFill="1" applyBorder="1" applyAlignment="1">
      <alignment horizontal="center" vertical="center"/>
      <protection/>
    </xf>
    <xf numFmtId="176" fontId="13" fillId="38" borderId="76" xfId="171" applyNumberFormat="1" applyFont="1" applyFill="1" applyBorder="1" applyAlignment="1">
      <alignment horizontal="center" vertical="center"/>
      <protection/>
    </xf>
    <xf numFmtId="176" fontId="13" fillId="38" borderId="84" xfId="171" applyNumberFormat="1" applyFont="1" applyFill="1" applyBorder="1" applyAlignment="1">
      <alignment horizontal="center" vertical="center"/>
      <protection/>
    </xf>
    <xf numFmtId="0" fontId="13" fillId="36" borderId="39" xfId="221" applyFont="1" applyFill="1" applyBorder="1" applyAlignment="1">
      <alignment horizontal="center"/>
      <protection/>
    </xf>
    <xf numFmtId="0" fontId="13" fillId="36" borderId="39" xfId="221" applyFont="1" applyFill="1" applyBorder="1" applyAlignment="1" quotePrefix="1">
      <alignment horizontal="center"/>
      <protection/>
    </xf>
    <xf numFmtId="0" fontId="13" fillId="36" borderId="40" xfId="221" applyFont="1" applyFill="1" applyBorder="1" applyAlignment="1">
      <alignment horizontal="center"/>
      <protection/>
    </xf>
    <xf numFmtId="39" fontId="13" fillId="36" borderId="13" xfId="222" applyNumberFormat="1" applyFont="1" applyFill="1" applyBorder="1" applyAlignment="1" quotePrefix="1">
      <alignment horizontal="center"/>
      <protection/>
    </xf>
    <xf numFmtId="39" fontId="13" fillId="36" borderId="14" xfId="222" applyNumberFormat="1" applyFont="1" applyFill="1" applyBorder="1" applyAlignment="1" quotePrefix="1">
      <alignment horizontal="center"/>
      <protection/>
    </xf>
    <xf numFmtId="39" fontId="13" fillId="36" borderId="15" xfId="222" applyNumberFormat="1" applyFont="1" applyFill="1" applyBorder="1" applyAlignment="1" quotePrefix="1">
      <alignment horizontal="center"/>
      <protection/>
    </xf>
    <xf numFmtId="0" fontId="13" fillId="36" borderId="39" xfId="222" applyFont="1" applyFill="1" applyBorder="1" applyAlignment="1">
      <alignment horizontal="center" vertical="center" wrapText="1"/>
      <protection/>
    </xf>
    <xf numFmtId="0" fontId="13" fillId="36" borderId="41" xfId="222" applyFont="1" applyFill="1" applyBorder="1" applyAlignment="1">
      <alignment horizontal="center" vertical="center" wrapText="1"/>
      <protection/>
    </xf>
    <xf numFmtId="0" fontId="7" fillId="0" borderId="19" xfId="185" applyFont="1" applyFill="1" applyBorder="1" applyAlignment="1">
      <alignment horizontal="right"/>
      <protection/>
    </xf>
    <xf numFmtId="0" fontId="7" fillId="0" borderId="55" xfId="185" applyFont="1" applyFill="1" applyBorder="1" applyAlignment="1">
      <alignment horizontal="right"/>
      <protection/>
    </xf>
    <xf numFmtId="2" fontId="7" fillId="0" borderId="21" xfId="185" applyNumberFormat="1" applyFont="1" applyFill="1" applyBorder="1" applyAlignment="1">
      <alignment horizontal="center"/>
      <protection/>
    </xf>
    <xf numFmtId="2" fontId="7" fillId="0" borderId="52" xfId="185" applyNumberFormat="1" applyFont="1" applyFill="1" applyBorder="1" applyAlignment="1">
      <alignment horizontal="center"/>
      <protection/>
    </xf>
    <xf numFmtId="0" fontId="7" fillId="0" borderId="21" xfId="185" applyFont="1" applyFill="1" applyBorder="1" applyAlignment="1">
      <alignment horizontal="center"/>
      <protection/>
    </xf>
    <xf numFmtId="0" fontId="7" fillId="0" borderId="52" xfId="185" applyFont="1" applyFill="1" applyBorder="1" applyAlignment="1">
      <alignment horizontal="center"/>
      <protection/>
    </xf>
    <xf numFmtId="2" fontId="13" fillId="0" borderId="34" xfId="185" applyNumberFormat="1" applyFont="1" applyFill="1" applyBorder="1" applyAlignment="1">
      <alignment horizontal="center"/>
      <protection/>
    </xf>
    <xf numFmtId="2" fontId="13" fillId="0" borderId="66" xfId="185" applyNumberFormat="1" applyFont="1" applyFill="1" applyBorder="1" applyAlignment="1">
      <alignment horizontal="center"/>
      <protection/>
    </xf>
    <xf numFmtId="2" fontId="7" fillId="0" borderId="22" xfId="185" applyNumberFormat="1" applyFont="1" applyFill="1" applyBorder="1" applyAlignment="1">
      <alignment horizontal="center"/>
      <protection/>
    </xf>
    <xf numFmtId="2" fontId="7" fillId="0" borderId="53" xfId="185" applyNumberFormat="1" applyFont="1" applyFill="1" applyBorder="1" applyAlignment="1">
      <alignment horizontal="center"/>
      <protection/>
    </xf>
    <xf numFmtId="39" fontId="13" fillId="0" borderId="0" xfId="0" applyNumberFormat="1" applyFont="1" applyAlignment="1" applyProtection="1">
      <alignment horizontal="center"/>
      <protection/>
    </xf>
    <xf numFmtId="177" fontId="13" fillId="39" borderId="87" xfId="0" applyNumberFormat="1" applyFont="1" applyFill="1" applyBorder="1" applyAlignment="1">
      <alignment horizontal="center" vertical="center"/>
    </xf>
    <xf numFmtId="177" fontId="13" fillId="39" borderId="38" xfId="0" applyNumberFormat="1" applyFont="1" applyFill="1" applyBorder="1" applyAlignment="1">
      <alignment horizontal="center" vertical="center"/>
    </xf>
    <xf numFmtId="0" fontId="13" fillId="39" borderId="77" xfId="0" applyFont="1" applyFill="1" applyBorder="1" applyAlignment="1">
      <alignment horizontal="center"/>
    </xf>
    <xf numFmtId="0" fontId="13" fillId="39" borderId="76" xfId="0" applyFont="1" applyFill="1" applyBorder="1" applyAlignment="1">
      <alignment horizontal="center"/>
    </xf>
    <xf numFmtId="0" fontId="13" fillId="39" borderId="84" xfId="0" applyFont="1" applyFill="1" applyBorder="1" applyAlignment="1">
      <alignment horizontal="center"/>
    </xf>
    <xf numFmtId="0" fontId="13" fillId="39" borderId="87" xfId="0" applyFont="1" applyFill="1" applyBorder="1" applyAlignment="1">
      <alignment horizontal="center"/>
    </xf>
    <xf numFmtId="39" fontId="13" fillId="39" borderId="40" xfId="0" applyNumberFormat="1" applyFont="1" applyFill="1" applyBorder="1" applyAlignment="1" applyProtection="1" quotePrefix="1">
      <alignment horizontal="center"/>
      <protection/>
    </xf>
    <xf numFmtId="39" fontId="13" fillId="39" borderId="63" xfId="0" applyNumberFormat="1" applyFont="1" applyFill="1" applyBorder="1" applyAlignment="1" applyProtection="1" quotePrefix="1">
      <alignment horizontal="center"/>
      <protection/>
    </xf>
    <xf numFmtId="39" fontId="13" fillId="39" borderId="59" xfId="0" applyNumberFormat="1" applyFont="1" applyFill="1" applyBorder="1" applyAlignment="1" applyProtection="1" quotePrefix="1">
      <alignment horizontal="center"/>
      <protection/>
    </xf>
    <xf numFmtId="39" fontId="13" fillId="39" borderId="45" xfId="0" applyNumberFormat="1" applyFont="1" applyFill="1" applyBorder="1" applyAlignment="1" applyProtection="1" quotePrefix="1">
      <alignment horizontal="center" vertical="center"/>
      <protection/>
    </xf>
    <xf numFmtId="39" fontId="13" fillId="39" borderId="23" xfId="0" applyNumberFormat="1" applyFont="1" applyFill="1" applyBorder="1" applyAlignment="1" applyProtection="1" quotePrefix="1">
      <alignment horizontal="center" vertical="center"/>
      <protection/>
    </xf>
    <xf numFmtId="39" fontId="13" fillId="39" borderId="47" xfId="0" applyNumberFormat="1" applyFont="1" applyFill="1" applyBorder="1" applyAlignment="1" applyProtection="1" quotePrefix="1">
      <alignment horizontal="center" vertical="center"/>
      <protection/>
    </xf>
    <xf numFmtId="39" fontId="13" fillId="39" borderId="24" xfId="0" applyNumberFormat="1" applyFont="1" applyFill="1" applyBorder="1" applyAlignment="1" applyProtection="1" quotePrefix="1">
      <alignment horizontal="center" vertical="center"/>
      <protection/>
    </xf>
    <xf numFmtId="39" fontId="13" fillId="39" borderId="19" xfId="0" applyNumberFormat="1" applyFont="1" applyFill="1" applyBorder="1" applyAlignment="1" applyProtection="1" quotePrefix="1">
      <alignment horizontal="center" vertical="center"/>
      <protection/>
    </xf>
    <xf numFmtId="39" fontId="13" fillId="39" borderId="55" xfId="0" applyNumberFormat="1" applyFont="1" applyFill="1" applyBorder="1" applyAlignment="1" applyProtection="1" quotePrefix="1">
      <alignment horizontal="center" vertical="center"/>
      <protection/>
    </xf>
    <xf numFmtId="39" fontId="13" fillId="39" borderId="22" xfId="0" applyNumberFormat="1" applyFont="1" applyFill="1" applyBorder="1" applyAlignment="1" applyProtection="1" quotePrefix="1">
      <alignment horizontal="center" vertical="center"/>
      <protection/>
    </xf>
    <xf numFmtId="39" fontId="13" fillId="39" borderId="53" xfId="0" applyNumberFormat="1" applyFont="1" applyFill="1" applyBorder="1" applyAlignment="1" applyProtection="1" quotePrefix="1">
      <alignment horizontal="center" vertical="center"/>
      <protection/>
    </xf>
    <xf numFmtId="39" fontId="13" fillId="39" borderId="40" xfId="0" applyNumberFormat="1" applyFont="1" applyFill="1" applyBorder="1" applyAlignment="1" applyProtection="1">
      <alignment horizontal="center" vertical="center"/>
      <protection/>
    </xf>
    <xf numFmtId="39" fontId="13" fillId="39" borderId="59" xfId="0" applyNumberFormat="1" applyFont="1" applyFill="1" applyBorder="1" applyAlignment="1" applyProtection="1">
      <alignment horizontal="center" vertical="center"/>
      <protection/>
    </xf>
    <xf numFmtId="39" fontId="13" fillId="39" borderId="63" xfId="0" applyNumberFormat="1" applyFont="1" applyFill="1" applyBorder="1" applyAlignment="1" applyProtection="1">
      <alignment horizontal="center" vertical="center" wrapText="1"/>
      <protection/>
    </xf>
    <xf numFmtId="0" fontId="14" fillId="0" borderId="65" xfId="126" applyFont="1" applyBorder="1" applyAlignment="1">
      <alignment horizontal="right"/>
      <protection/>
    </xf>
    <xf numFmtId="0" fontId="13" fillId="36" borderId="26" xfId="221" applyFont="1" applyFill="1" applyBorder="1" applyAlignment="1">
      <alignment horizontal="center" vertical="center"/>
      <protection/>
    </xf>
    <xf numFmtId="0" fontId="13" fillId="36" borderId="76" xfId="221" applyFont="1" applyFill="1" applyBorder="1" applyAlignment="1">
      <alignment horizontal="center"/>
      <protection/>
    </xf>
    <xf numFmtId="0" fontId="13" fillId="36" borderId="84" xfId="221" applyFont="1" applyFill="1" applyBorder="1" applyAlignment="1">
      <alignment horizontal="center"/>
      <protection/>
    </xf>
    <xf numFmtId="0" fontId="13" fillId="36" borderId="59" xfId="221" applyFont="1" applyFill="1" applyBorder="1" applyAlignment="1">
      <alignment horizontal="center"/>
      <protection/>
    </xf>
    <xf numFmtId="0" fontId="13" fillId="36" borderId="64" xfId="221" applyFont="1" applyFill="1" applyBorder="1" applyAlignment="1">
      <alignment horizontal="center"/>
      <protection/>
    </xf>
    <xf numFmtId="0" fontId="13" fillId="36" borderId="40" xfId="126" applyFont="1" applyFill="1" applyBorder="1" applyAlignment="1">
      <alignment horizontal="center"/>
      <protection/>
    </xf>
    <xf numFmtId="0" fontId="13" fillId="36" borderId="63" xfId="126" applyFont="1" applyFill="1" applyBorder="1" applyAlignment="1">
      <alignment horizontal="center"/>
      <protection/>
    </xf>
    <xf numFmtId="0" fontId="13" fillId="36" borderId="40" xfId="126" applyFont="1" applyFill="1" applyBorder="1" applyAlignment="1" quotePrefix="1">
      <alignment horizontal="center"/>
      <protection/>
    </xf>
    <xf numFmtId="0" fontId="13" fillId="36" borderId="64" xfId="126" applyFont="1" applyFill="1" applyBorder="1" applyAlignment="1">
      <alignment horizontal="center"/>
      <protection/>
    </xf>
    <xf numFmtId="0" fontId="7" fillId="0" borderId="0" xfId="126" applyFont="1" applyFill="1" applyBorder="1" applyAlignment="1">
      <alignment horizontal="left"/>
      <protection/>
    </xf>
    <xf numFmtId="0" fontId="7" fillId="0" borderId="22" xfId="126" applyFont="1" applyFill="1" applyBorder="1" applyAlignment="1">
      <alignment horizontal="center"/>
      <protection/>
    </xf>
    <xf numFmtId="0" fontId="7" fillId="0" borderId="48" xfId="126" applyFont="1" applyFill="1" applyBorder="1" applyAlignment="1">
      <alignment horizontal="center"/>
      <protection/>
    </xf>
    <xf numFmtId="0" fontId="7" fillId="0" borderId="24" xfId="126" applyFont="1" applyFill="1" applyBorder="1" applyAlignment="1">
      <alignment horizontal="center"/>
      <protection/>
    </xf>
    <xf numFmtId="0" fontId="14" fillId="0" borderId="65" xfId="126" applyFont="1" applyFill="1" applyBorder="1" applyAlignment="1">
      <alignment horizontal="right"/>
      <protection/>
    </xf>
    <xf numFmtId="0" fontId="13" fillId="36" borderId="26" xfId="126" applyFont="1" applyFill="1" applyBorder="1" applyAlignment="1">
      <alignment horizontal="center"/>
      <protection/>
    </xf>
    <xf numFmtId="0" fontId="13" fillId="36" borderId="27" xfId="126" applyFont="1" applyFill="1" applyBorder="1" applyAlignment="1">
      <alignment horizontal="center"/>
      <protection/>
    </xf>
    <xf numFmtId="0" fontId="13" fillId="36" borderId="13" xfId="126" applyFont="1" applyFill="1" applyBorder="1" applyAlignment="1">
      <alignment horizontal="center"/>
      <protection/>
    </xf>
    <xf numFmtId="0" fontId="13" fillId="36" borderId="14" xfId="126" applyFont="1" applyFill="1" applyBorder="1" applyAlignment="1">
      <alignment horizontal="center"/>
      <protection/>
    </xf>
    <xf numFmtId="0" fontId="13" fillId="0" borderId="0" xfId="126" applyFont="1" applyFill="1" applyAlignment="1">
      <alignment horizontal="center" vertical="center"/>
      <protection/>
    </xf>
    <xf numFmtId="0" fontId="6" fillId="0" borderId="0" xfId="126" applyFont="1" applyFill="1" applyAlignment="1">
      <alignment horizontal="center"/>
      <protection/>
    </xf>
    <xf numFmtId="0" fontId="13" fillId="0" borderId="0" xfId="126" applyFont="1" applyFill="1" applyAlignment="1">
      <alignment horizontal="center"/>
      <protection/>
    </xf>
    <xf numFmtId="0" fontId="7" fillId="0" borderId="19" xfId="126" applyFont="1" applyFill="1" applyBorder="1" applyAlignment="1">
      <alignment horizontal="center"/>
      <protection/>
    </xf>
    <xf numFmtId="0" fontId="7" fillId="0" borderId="46" xfId="126" applyFont="1" applyFill="1" applyBorder="1" applyAlignment="1">
      <alignment horizontal="center"/>
      <protection/>
    </xf>
    <xf numFmtId="0" fontId="7" fillId="0" borderId="23" xfId="126" applyFont="1" applyFill="1" applyBorder="1" applyAlignment="1">
      <alignment horizontal="center"/>
      <protection/>
    </xf>
    <xf numFmtId="0" fontId="13" fillId="0" borderId="0" xfId="126" applyFont="1" applyAlignment="1">
      <alignment horizontal="center" vertical="center"/>
      <protection/>
    </xf>
    <xf numFmtId="0" fontId="13" fillId="36" borderId="26" xfId="221" applyFont="1" applyFill="1" applyBorder="1" applyAlignment="1" applyProtection="1">
      <alignment horizontal="center" vertical="center"/>
      <protection/>
    </xf>
    <xf numFmtId="0" fontId="13" fillId="36" borderId="13" xfId="221" applyFont="1" applyFill="1" applyBorder="1" applyAlignment="1" applyProtection="1">
      <alignment horizontal="center" vertical="center"/>
      <protection/>
    </xf>
    <xf numFmtId="0" fontId="13" fillId="36" borderId="76" xfId="221" applyFont="1" applyFill="1" applyBorder="1" applyAlignment="1" applyProtection="1">
      <alignment horizontal="center" vertical="center"/>
      <protection/>
    </xf>
    <xf numFmtId="0" fontId="13" fillId="36" borderId="84" xfId="221" applyFont="1" applyFill="1" applyBorder="1" applyAlignment="1" applyProtection="1">
      <alignment horizontal="center" vertical="center"/>
      <protection/>
    </xf>
    <xf numFmtId="0" fontId="13" fillId="36" borderId="50" xfId="221" applyFont="1" applyFill="1" applyBorder="1" applyAlignment="1" applyProtection="1">
      <alignment horizontal="center" vertical="center"/>
      <protection/>
    </xf>
    <xf numFmtId="0" fontId="13" fillId="36" borderId="33" xfId="221" applyFont="1" applyFill="1" applyBorder="1" applyAlignment="1" applyProtection="1">
      <alignment horizontal="center" vertical="center"/>
      <protection/>
    </xf>
    <xf numFmtId="0" fontId="13" fillId="36" borderId="85" xfId="221" applyFont="1" applyFill="1" applyBorder="1" applyAlignment="1" applyProtection="1">
      <alignment horizontal="center" vertical="center"/>
      <protection/>
    </xf>
    <xf numFmtId="0" fontId="6" fillId="0" borderId="0" xfId="126" applyFont="1" applyFill="1" applyBorder="1" applyAlignment="1">
      <alignment horizontal="center"/>
      <protection/>
    </xf>
    <xf numFmtId="0" fontId="13" fillId="36" borderId="77" xfId="126" applyFont="1" applyFill="1" applyBorder="1" applyAlignment="1">
      <alignment horizontal="center" vertical="center"/>
      <protection/>
    </xf>
    <xf numFmtId="0" fontId="13" fillId="36" borderId="76" xfId="126" applyFont="1" applyFill="1" applyBorder="1" applyAlignment="1">
      <alignment horizontal="center" vertical="center"/>
      <protection/>
    </xf>
    <xf numFmtId="0" fontId="13" fillId="36" borderId="83" xfId="126" applyFont="1" applyFill="1" applyBorder="1" applyAlignment="1">
      <alignment horizontal="center" vertical="center"/>
      <protection/>
    </xf>
    <xf numFmtId="0" fontId="13" fillId="36" borderId="84" xfId="126" applyFont="1" applyFill="1" applyBorder="1" applyAlignment="1">
      <alignment horizontal="center" vertical="center"/>
      <protection/>
    </xf>
    <xf numFmtId="0" fontId="13" fillId="36" borderId="20" xfId="126" applyFont="1" applyFill="1" applyBorder="1" applyAlignment="1">
      <alignment horizontal="center" vertical="center"/>
      <protection/>
    </xf>
    <xf numFmtId="0" fontId="13" fillId="36" borderId="14" xfId="126" applyFont="1" applyFill="1" applyBorder="1" applyAlignment="1">
      <alignment horizontal="center" vertical="center"/>
      <protection/>
    </xf>
    <xf numFmtId="0" fontId="13" fillId="36" borderId="44" xfId="126" applyFont="1" applyFill="1" applyBorder="1" applyAlignment="1">
      <alignment horizontal="center" vertical="center"/>
      <protection/>
    </xf>
    <xf numFmtId="0" fontId="13" fillId="36" borderId="15" xfId="126" applyFont="1" applyFill="1" applyBorder="1" applyAlignment="1">
      <alignment horizontal="center" vertical="center"/>
      <protection/>
    </xf>
    <xf numFmtId="0" fontId="19" fillId="0" borderId="0" xfId="126" applyFont="1" applyBorder="1" applyAlignment="1">
      <alignment horizontal="center" vertical="top"/>
      <protection/>
    </xf>
    <xf numFmtId="0" fontId="13" fillId="36" borderId="40" xfId="126" applyFont="1" applyFill="1" applyBorder="1" applyAlignment="1">
      <alignment horizontal="center" vertical="center"/>
      <protection/>
    </xf>
    <xf numFmtId="0" fontId="13" fillId="33" borderId="63" xfId="126" applyFont="1" applyFill="1" applyBorder="1" applyAlignment="1">
      <alignment horizontal="center" vertical="center"/>
      <protection/>
    </xf>
    <xf numFmtId="0" fontId="13" fillId="33" borderId="64" xfId="126" applyFont="1" applyFill="1" applyBorder="1" applyAlignment="1">
      <alignment horizontal="center" vertical="center"/>
      <protection/>
    </xf>
    <xf numFmtId="0" fontId="13" fillId="34" borderId="40" xfId="126" applyFont="1" applyFill="1" applyBorder="1" applyAlignment="1">
      <alignment horizontal="center" vertical="center"/>
      <protection/>
    </xf>
    <xf numFmtId="0" fontId="13" fillId="34" borderId="59" xfId="126" applyFont="1" applyFill="1" applyBorder="1" applyAlignment="1">
      <alignment horizontal="center" vertical="center"/>
      <protection/>
    </xf>
    <xf numFmtId="0" fontId="13" fillId="34" borderId="39" xfId="126" applyFont="1" applyFill="1" applyBorder="1" applyAlignment="1">
      <alignment horizontal="center" vertical="center"/>
      <protection/>
    </xf>
    <xf numFmtId="0" fontId="13" fillId="34" borderId="41" xfId="126" applyFont="1" applyFill="1" applyBorder="1" applyAlignment="1">
      <alignment horizontal="center" vertical="center"/>
      <protection/>
    </xf>
    <xf numFmtId="0" fontId="6" fillId="0" borderId="0" xfId="126" applyFont="1" applyBorder="1" applyAlignment="1">
      <alignment horizontal="center" vertical="center"/>
      <protection/>
    </xf>
    <xf numFmtId="0" fontId="13" fillId="0" borderId="0" xfId="126" applyFont="1" applyBorder="1" applyAlignment="1">
      <alignment horizontal="center" vertical="center"/>
      <protection/>
    </xf>
    <xf numFmtId="0" fontId="13" fillId="33" borderId="22" xfId="126" applyFont="1" applyFill="1" applyBorder="1" applyAlignment="1">
      <alignment horizontal="center" vertical="center"/>
      <protection/>
    </xf>
    <xf numFmtId="0" fontId="13" fillId="33" borderId="48" xfId="126" applyFont="1" applyFill="1" applyBorder="1" applyAlignment="1">
      <alignment horizontal="center" vertical="center"/>
      <protection/>
    </xf>
    <xf numFmtId="0" fontId="13" fillId="33" borderId="24" xfId="126" applyFont="1" applyFill="1" applyBorder="1" applyAlignment="1">
      <alignment horizontal="center" vertical="center"/>
      <protection/>
    </xf>
    <xf numFmtId="0" fontId="13" fillId="33" borderId="26" xfId="126" applyFont="1" applyFill="1" applyBorder="1" applyAlignment="1">
      <alignment horizontal="center" vertical="center"/>
      <protection/>
    </xf>
    <xf numFmtId="0" fontId="13" fillId="33" borderId="10" xfId="126" applyFont="1" applyFill="1" applyBorder="1" applyAlignment="1">
      <alignment horizontal="center" vertical="center"/>
      <protection/>
    </xf>
    <xf numFmtId="0" fontId="13" fillId="33" borderId="13" xfId="126" applyFont="1" applyFill="1" applyBorder="1" applyAlignment="1">
      <alignment horizontal="center" vertical="center"/>
      <protection/>
    </xf>
    <xf numFmtId="0" fontId="13" fillId="34" borderId="62" xfId="126" applyFont="1" applyFill="1" applyBorder="1" applyAlignment="1">
      <alignment horizontal="center" vertical="center"/>
      <protection/>
    </xf>
    <xf numFmtId="0" fontId="13" fillId="34" borderId="82" xfId="126" applyFont="1" applyFill="1" applyBorder="1" applyAlignment="1">
      <alignment horizontal="center" vertical="center"/>
      <protection/>
    </xf>
    <xf numFmtId="0" fontId="13" fillId="34" borderId="20" xfId="126" applyFont="1" applyFill="1" applyBorder="1" applyAlignment="1">
      <alignment horizontal="center" vertical="center" wrapText="1"/>
      <protection/>
    </xf>
    <xf numFmtId="0" fontId="13" fillId="34" borderId="14" xfId="126" applyFont="1" applyFill="1" applyBorder="1" applyAlignment="1">
      <alignment horizontal="center" vertical="center" wrapText="1"/>
      <protection/>
    </xf>
    <xf numFmtId="0" fontId="13" fillId="34" borderId="44" xfId="126" applyFont="1" applyFill="1" applyBorder="1" applyAlignment="1">
      <alignment horizontal="center" vertical="center" wrapText="1"/>
      <protection/>
    </xf>
    <xf numFmtId="0" fontId="13" fillId="34" borderId="15" xfId="126" applyFont="1" applyFill="1" applyBorder="1" applyAlignment="1">
      <alignment horizontal="center" vertical="center" wrapText="1"/>
      <protection/>
    </xf>
    <xf numFmtId="0" fontId="13" fillId="0" borderId="0" xfId="126" applyFont="1" applyFill="1" applyBorder="1" applyAlignment="1">
      <alignment horizontal="center" vertical="center"/>
      <protection/>
    </xf>
    <xf numFmtId="0" fontId="13" fillId="33" borderId="36" xfId="126" applyFont="1" applyFill="1" applyBorder="1" applyAlignment="1">
      <alignment horizontal="center" vertical="center" wrapText="1"/>
      <protection/>
    </xf>
    <xf numFmtId="0" fontId="13" fillId="33" borderId="61" xfId="126" applyFont="1" applyFill="1" applyBorder="1" applyAlignment="1">
      <alignment horizontal="center" vertical="center" wrapText="1"/>
      <protection/>
    </xf>
    <xf numFmtId="0" fontId="13" fillId="33" borderId="62" xfId="126" applyFont="1" applyFill="1" applyBorder="1" applyAlignment="1">
      <alignment horizontal="center" vertical="center"/>
      <protection/>
    </xf>
    <xf numFmtId="0" fontId="13" fillId="33" borderId="82" xfId="126" applyFont="1" applyFill="1" applyBorder="1" applyAlignment="1">
      <alignment horizontal="center" vertical="center"/>
      <protection/>
    </xf>
    <xf numFmtId="0" fontId="37" fillId="36" borderId="39" xfId="126" applyFont="1" applyFill="1" applyBorder="1" applyAlignment="1">
      <alignment horizontal="center" vertical="center"/>
      <protection/>
    </xf>
    <xf numFmtId="0" fontId="37" fillId="36" borderId="41" xfId="126" applyFont="1" applyFill="1" applyBorder="1" applyAlignment="1">
      <alignment horizontal="center" vertical="center"/>
      <protection/>
    </xf>
    <xf numFmtId="169" fontId="37" fillId="36" borderId="39" xfId="126" applyNumberFormat="1" applyFont="1" applyFill="1" applyBorder="1" applyAlignment="1">
      <alignment horizontal="center" vertical="center"/>
      <protection/>
    </xf>
    <xf numFmtId="169" fontId="37" fillId="36" borderId="41" xfId="126" applyNumberFormat="1" applyFont="1" applyFill="1" applyBorder="1" applyAlignment="1">
      <alignment horizontal="center" vertical="center"/>
      <protection/>
    </xf>
    <xf numFmtId="0" fontId="6" fillId="0" borderId="0" xfId="126" applyFont="1" applyBorder="1" applyAlignment="1">
      <alignment horizontal="center"/>
      <protection/>
    </xf>
    <xf numFmtId="0" fontId="13" fillId="0" borderId="0" xfId="126" applyFont="1" applyFill="1" applyBorder="1" applyAlignment="1">
      <alignment horizontal="center"/>
      <protection/>
    </xf>
    <xf numFmtId="0" fontId="37" fillId="34" borderId="36" xfId="126" applyFont="1" applyFill="1" applyBorder="1" applyAlignment="1">
      <alignment horizontal="center" vertical="center"/>
      <protection/>
    </xf>
    <xf numFmtId="0" fontId="37" fillId="34" borderId="61" xfId="126" applyFont="1" applyFill="1" applyBorder="1" applyAlignment="1">
      <alignment horizontal="center" vertical="center"/>
      <protection/>
    </xf>
    <xf numFmtId="0" fontId="37" fillId="34" borderId="62" xfId="126" applyFont="1" applyFill="1" applyBorder="1" applyAlignment="1">
      <alignment horizontal="center" vertical="center"/>
      <protection/>
    </xf>
    <xf numFmtId="0" fontId="37" fillId="34" borderId="82" xfId="126" applyFont="1" applyFill="1" applyBorder="1" applyAlignment="1">
      <alignment horizontal="center" vertical="center"/>
      <protection/>
    </xf>
  </cellXfs>
  <cellStyles count="2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0 2" xfId="45"/>
    <cellStyle name="Comma 11" xfId="46"/>
    <cellStyle name="Comma 12" xfId="47"/>
    <cellStyle name="Comma 13" xfId="48"/>
    <cellStyle name="Comma 14" xfId="49"/>
    <cellStyle name="Comma 15" xfId="50"/>
    <cellStyle name="Comma 16" xfId="51"/>
    <cellStyle name="Comma 2" xfId="52"/>
    <cellStyle name="Comma 2 10" xfId="53"/>
    <cellStyle name="Comma 2 11" xfId="54"/>
    <cellStyle name="Comma 2 12" xfId="55"/>
    <cellStyle name="Comma 2 13" xfId="56"/>
    <cellStyle name="Comma 2 14" xfId="57"/>
    <cellStyle name="Comma 2 15" xfId="58"/>
    <cellStyle name="Comma 2 16" xfId="59"/>
    <cellStyle name="Comma 2 17" xfId="60"/>
    <cellStyle name="Comma 2 18" xfId="61"/>
    <cellStyle name="Comma 2 19" xfId="62"/>
    <cellStyle name="Comma 2 2" xfId="63"/>
    <cellStyle name="Comma 2 2 2" xfId="64"/>
    <cellStyle name="Comma 2 2 2 2" xfId="65"/>
    <cellStyle name="Comma 2 2 2 2 2" xfId="66"/>
    <cellStyle name="Comma 2 2 2 2 3" xfId="67"/>
    <cellStyle name="Comma 2 2 2 2 3 2" xfId="68"/>
    <cellStyle name="Comma 2 2 2 2 3 3" xfId="69"/>
    <cellStyle name="Comma 2 2 2 2 3 4" xfId="70"/>
    <cellStyle name="Comma 2 2 2 2 4" xfId="71"/>
    <cellStyle name="Comma 2 2 2 3" xfId="72"/>
    <cellStyle name="Comma 2 2 3" xfId="73"/>
    <cellStyle name="Comma 2 2 3 2" xfId="74"/>
    <cellStyle name="Comma 2 20" xfId="75"/>
    <cellStyle name="Comma 2 21" xfId="76"/>
    <cellStyle name="Comma 2 22" xfId="77"/>
    <cellStyle name="Comma 2 23" xfId="78"/>
    <cellStyle name="Comma 2 24" xfId="79"/>
    <cellStyle name="Comma 2 25" xfId="80"/>
    <cellStyle name="Comma 2 3" xfId="81"/>
    <cellStyle name="Comma 2 4" xfId="82"/>
    <cellStyle name="Comma 2 5" xfId="83"/>
    <cellStyle name="Comma 2 6" xfId="84"/>
    <cellStyle name="Comma 2 7" xfId="85"/>
    <cellStyle name="Comma 2 8" xfId="86"/>
    <cellStyle name="Comma 2 9" xfId="87"/>
    <cellStyle name="Comma 20" xfId="88"/>
    <cellStyle name="Comma 20 2" xfId="89"/>
    <cellStyle name="Comma 27" xfId="90"/>
    <cellStyle name="Comma 27 2" xfId="91"/>
    <cellStyle name="Comma 29" xfId="92"/>
    <cellStyle name="Comma 29 2" xfId="93"/>
    <cellStyle name="Comma 3" xfId="94"/>
    <cellStyle name="Comma 3 2" xfId="95"/>
    <cellStyle name="Comma 3 3" xfId="96"/>
    <cellStyle name="Comma 3 39" xfId="97"/>
    <cellStyle name="Comma 30" xfId="98"/>
    <cellStyle name="Comma 30 2" xfId="99"/>
    <cellStyle name="Comma 4" xfId="100"/>
    <cellStyle name="Comma 4 2" xfId="101"/>
    <cellStyle name="Comma 4 3" xfId="102"/>
    <cellStyle name="Comma 4 4" xfId="103"/>
    <cellStyle name="Comma 5" xfId="104"/>
    <cellStyle name="Comma 6" xfId="105"/>
    <cellStyle name="Comma 67 2" xfId="106"/>
    <cellStyle name="Comma 7" xfId="107"/>
    <cellStyle name="Comma 70" xfId="108"/>
    <cellStyle name="Comma 8" xfId="109"/>
    <cellStyle name="Comma 9" xfId="110"/>
    <cellStyle name="Currency" xfId="111"/>
    <cellStyle name="Currency [0]" xfId="112"/>
    <cellStyle name="Excel Built-in Comma 2" xfId="113"/>
    <cellStyle name="Excel Built-in Normal" xfId="114"/>
    <cellStyle name="Excel Built-in Normal 2" xfId="115"/>
    <cellStyle name="Excel Built-in Normal_50. Bishwo" xfId="116"/>
    <cellStyle name="Explanatory Text" xfId="117"/>
    <cellStyle name="Good" xfId="118"/>
    <cellStyle name="Heading 1" xfId="119"/>
    <cellStyle name="Heading 2" xfId="120"/>
    <cellStyle name="Heading 3" xfId="121"/>
    <cellStyle name="Heading 4" xfId="122"/>
    <cellStyle name="Input" xfId="123"/>
    <cellStyle name="Linked Cell" xfId="124"/>
    <cellStyle name="Neutral" xfId="125"/>
    <cellStyle name="Normal 10" xfId="126"/>
    <cellStyle name="Normal 10 2" xfId="127"/>
    <cellStyle name="Normal 11" xfId="128"/>
    <cellStyle name="Normal 12" xfId="129"/>
    <cellStyle name="Normal 13" xfId="130"/>
    <cellStyle name="Normal 14" xfId="131"/>
    <cellStyle name="Normal 15" xfId="132"/>
    <cellStyle name="Normal 16" xfId="133"/>
    <cellStyle name="Normal 17" xfId="134"/>
    <cellStyle name="Normal 18" xfId="135"/>
    <cellStyle name="Normal 19" xfId="136"/>
    <cellStyle name="Normal 2" xfId="137"/>
    <cellStyle name="Normal 2 10" xfId="138"/>
    <cellStyle name="Normal 2 11" xfId="139"/>
    <cellStyle name="Normal 2 12" xfId="140"/>
    <cellStyle name="Normal 2 13" xfId="141"/>
    <cellStyle name="Normal 2 14" xfId="142"/>
    <cellStyle name="Normal 2 2" xfId="143"/>
    <cellStyle name="Normal 2 2 2" xfId="144"/>
    <cellStyle name="Normal 2 2 2 2 4 2" xfId="145"/>
    <cellStyle name="Normal 2 2 3" xfId="146"/>
    <cellStyle name="Normal 2 2 4" xfId="147"/>
    <cellStyle name="Normal 2 2 5" xfId="148"/>
    <cellStyle name="Normal 2 2 6" xfId="149"/>
    <cellStyle name="Normal 2 2 7" xfId="150"/>
    <cellStyle name="Normal 2 2_50. Bishwo" xfId="151"/>
    <cellStyle name="Normal 2 3" xfId="152"/>
    <cellStyle name="Normal 2 3 2" xfId="153"/>
    <cellStyle name="Normal 2 4" xfId="154"/>
    <cellStyle name="Normal 2 5" xfId="155"/>
    <cellStyle name="Normal 2 6" xfId="156"/>
    <cellStyle name="Normal 2 7" xfId="157"/>
    <cellStyle name="Normal 2 8" xfId="158"/>
    <cellStyle name="Normal 2 9" xfId="159"/>
    <cellStyle name="Normal 20" xfId="160"/>
    <cellStyle name="Normal 20 2" xfId="161"/>
    <cellStyle name="Normal 21" xfId="162"/>
    <cellStyle name="Normal 21 2" xfId="163"/>
    <cellStyle name="Normal 22" xfId="164"/>
    <cellStyle name="Normal 22 2" xfId="165"/>
    <cellStyle name="Normal 23" xfId="166"/>
    <cellStyle name="Normal 24" xfId="167"/>
    <cellStyle name="Normal 24 2" xfId="168"/>
    <cellStyle name="Normal 25" xfId="169"/>
    <cellStyle name="Normal 25 2" xfId="170"/>
    <cellStyle name="Normal 26" xfId="171"/>
    <cellStyle name="Normal 26 2" xfId="172"/>
    <cellStyle name="Normal 27" xfId="173"/>
    <cellStyle name="Normal 27 2" xfId="174"/>
    <cellStyle name="Normal 28" xfId="175"/>
    <cellStyle name="Normal 28 2" xfId="176"/>
    <cellStyle name="Normal 29" xfId="177"/>
    <cellStyle name="Normal 3" xfId="178"/>
    <cellStyle name="Normal 3 2" xfId="179"/>
    <cellStyle name="Normal 3 3" xfId="180"/>
    <cellStyle name="Normal 3 4" xfId="181"/>
    <cellStyle name="Normal 3_9.1 &amp; 9.2" xfId="182"/>
    <cellStyle name="Normal 30" xfId="183"/>
    <cellStyle name="Normal 30 2" xfId="184"/>
    <cellStyle name="Normal 31" xfId="185"/>
    <cellStyle name="Normal 39" xfId="186"/>
    <cellStyle name="Normal 4" xfId="187"/>
    <cellStyle name="Normal 4 10" xfId="188"/>
    <cellStyle name="Normal 4 11" xfId="189"/>
    <cellStyle name="Normal 4 12" xfId="190"/>
    <cellStyle name="Normal 4 13" xfId="191"/>
    <cellStyle name="Normal 4 14" xfId="192"/>
    <cellStyle name="Normal 4 15" xfId="193"/>
    <cellStyle name="Normal 4 16" xfId="194"/>
    <cellStyle name="Normal 4 17" xfId="195"/>
    <cellStyle name="Normal 4 18" xfId="196"/>
    <cellStyle name="Normal 4 19" xfId="197"/>
    <cellStyle name="Normal 4 2" xfId="198"/>
    <cellStyle name="Normal 4 20" xfId="199"/>
    <cellStyle name="Normal 4 21" xfId="200"/>
    <cellStyle name="Normal 4 22" xfId="201"/>
    <cellStyle name="Normal 4 23" xfId="202"/>
    <cellStyle name="Normal 4 24" xfId="203"/>
    <cellStyle name="Normal 4 25" xfId="204"/>
    <cellStyle name="Normal 4 3" xfId="205"/>
    <cellStyle name="Normal 4 4" xfId="206"/>
    <cellStyle name="Normal 4 5" xfId="207"/>
    <cellStyle name="Normal 4 6" xfId="208"/>
    <cellStyle name="Normal 4 7" xfId="209"/>
    <cellStyle name="Normal 4 8" xfId="210"/>
    <cellStyle name="Normal 4 9" xfId="211"/>
    <cellStyle name="Normal 4_50. Bishwo" xfId="212"/>
    <cellStyle name="Normal 40" xfId="213"/>
    <cellStyle name="Normal 41" xfId="214"/>
    <cellStyle name="Normal 42" xfId="215"/>
    <cellStyle name="Normal 43" xfId="216"/>
    <cellStyle name="Normal 49" xfId="217"/>
    <cellStyle name="Normal 5" xfId="218"/>
    <cellStyle name="Normal 5 2" xfId="219"/>
    <cellStyle name="Normal 52" xfId="220"/>
    <cellStyle name="Normal 6" xfId="221"/>
    <cellStyle name="Normal 6 2" xfId="222"/>
    <cellStyle name="Normal 67" xfId="223"/>
    <cellStyle name="Normal 7" xfId="224"/>
    <cellStyle name="Normal 8" xfId="225"/>
    <cellStyle name="Normal 8 2" xfId="226"/>
    <cellStyle name="Normal 9" xfId="227"/>
    <cellStyle name="Normal_bartaman point" xfId="228"/>
    <cellStyle name="Normal_Bartamane_Book1" xfId="229"/>
    <cellStyle name="Normal_Comm_wt" xfId="230"/>
    <cellStyle name="Normal_CPI" xfId="231"/>
    <cellStyle name="Normal_Direction of Trade_BartamanFormat 2063-64" xfId="232"/>
    <cellStyle name="Normal_Direction of Trade_BartamanFormat 2063-64 2" xfId="233"/>
    <cellStyle name="Normal_Sheet1" xfId="234"/>
    <cellStyle name="Normal_Sheet1 2" xfId="235"/>
    <cellStyle name="Normal_Sheet1 2 2" xfId="236"/>
    <cellStyle name="Normal_Sheet1 3" xfId="237"/>
    <cellStyle name="Normal_Sheet1 3 2" xfId="238"/>
    <cellStyle name="Normal_Sheet1 4" xfId="239"/>
    <cellStyle name="Normal_Sheet1 4 2" xfId="240"/>
    <cellStyle name="Normal_Sheet1 5" xfId="241"/>
    <cellStyle name="Normal_Sheet1 5 2" xfId="242"/>
    <cellStyle name="Normal_Sheet1 6" xfId="243"/>
    <cellStyle name="Normal_Sheet1 6 2" xfId="244"/>
    <cellStyle name="Normal_Sheet1 7" xfId="245"/>
    <cellStyle name="Note" xfId="246"/>
    <cellStyle name="Output" xfId="247"/>
    <cellStyle name="Percent" xfId="248"/>
    <cellStyle name="Percent 2" xfId="249"/>
    <cellStyle name="Percent 2 2" xfId="250"/>
    <cellStyle name="Percent 2 2 2" xfId="251"/>
    <cellStyle name="Percent 2 3" xfId="252"/>
    <cellStyle name="Percent 2 4" xfId="253"/>
    <cellStyle name="Percent 3" xfId="254"/>
    <cellStyle name="Percent 4" xfId="255"/>
    <cellStyle name="Percent 67 2" xfId="256"/>
    <cellStyle name="SHEET" xfId="257"/>
    <cellStyle name="Title" xfId="258"/>
    <cellStyle name="Total" xfId="259"/>
    <cellStyle name="Warning Text" xfId="2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styles" Target="styles.xml" /><Relationship Id="rId47" Type="http://schemas.openxmlformats.org/officeDocument/2006/relationships/sharedStrings" Target="sharedStrings.xml" /><Relationship Id="rId48" Type="http://schemas.openxmlformats.org/officeDocument/2006/relationships/externalLink" Target="externalLinks/externalLink1.xml" /><Relationship Id="rId4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GOVERNMENT%20FINANCE%20DIVISION\1_Current%20Macroeconomic%20Situation(CMES)\CMEs%202071-72\CMEs%2011%20months\Final\Current%20Macroeconomic%20Situation%20(English)%202072-4%20Tables%2046%20(Based%20on%20Eleven%20Months%20Data%20of%202071-7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MS"/>
      <sheetName val="CBS"/>
      <sheetName val="ODCS"/>
      <sheetName val="CALCB"/>
      <sheetName val="CALDB"/>
      <sheetName val="CALFC"/>
      <sheetName val="Deposits"/>
      <sheetName val="Sect credit"/>
      <sheetName val="Secu Credit"/>
      <sheetName val="Loan to Gov Ent"/>
      <sheetName val="Outright Sale"/>
      <sheetName val="Repos"/>
      <sheetName val="SLF Trans"/>
      <sheetName val="TBs 91_364"/>
      <sheetName val="Inter_Bank"/>
      <sheetName val="Int Rate"/>
      <sheetName val="Purchase, Sale of CFC"/>
      <sheetName val="IC Purchase"/>
      <sheetName val="Stock Mkt Indicator"/>
      <sheetName val="Issue Approval "/>
      <sheetName val="Listed Co"/>
      <sheetName val="Share Mkt Acti"/>
      <sheetName val="Turnover Detail"/>
      <sheetName val="Securities List"/>
      <sheetName val="cpI_New "/>
      <sheetName val="CPI YoY"/>
      <sheetName val="WPI"/>
      <sheetName val="WPI YOY"/>
      <sheetName val="NSWI"/>
      <sheetName val="GBO"/>
      <sheetName val="Revenue"/>
      <sheetName val="Fresh TBs"/>
      <sheetName val="ODD"/>
      <sheetName val="Direction"/>
      <sheetName val="X-India"/>
      <sheetName val="X-China"/>
      <sheetName val="X-Other"/>
      <sheetName val="M-India"/>
      <sheetName val="M-China"/>
      <sheetName val="M-Other"/>
      <sheetName val="M_India$"/>
      <sheetName val="BOP"/>
      <sheetName val="ReserveRs"/>
      <sheetName val="Reserves $"/>
      <sheetName val="Ex R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4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2.bin" /></Relationships>
</file>

<file path=xl/worksheets/_rels/sheet4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3.bin" /></Relationships>
</file>

<file path=xl/worksheets/_rels/sheet4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4.bin" /></Relationships>
</file>

<file path=xl/worksheets/_rels/sheet4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5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79"/>
  <sheetViews>
    <sheetView tabSelected="1" workbookViewId="0" topLeftCell="A1">
      <selection activeCell="G54" sqref="G54"/>
    </sheetView>
  </sheetViews>
  <sheetFormatPr defaultColWidth="9.140625" defaultRowHeight="12.75"/>
  <cols>
    <col min="1" max="1" width="10.421875" style="2" customWidth="1"/>
    <col min="2" max="4" width="9.140625" style="2" customWidth="1"/>
    <col min="5" max="5" width="31.140625" style="2" customWidth="1"/>
    <col min="6" max="16384" width="9.140625" style="2" customWidth="1"/>
  </cols>
  <sheetData>
    <row r="1" spans="1:9" ht="20.25">
      <c r="A1" s="1568" t="s">
        <v>0</v>
      </c>
      <c r="B1" s="1568"/>
      <c r="C1" s="1568"/>
      <c r="D1" s="1568"/>
      <c r="E1" s="1569"/>
      <c r="F1" s="1"/>
      <c r="G1" s="1"/>
      <c r="H1" s="1"/>
      <c r="I1" s="1"/>
    </row>
    <row r="2" spans="1:9" s="4" customFormat="1" ht="15.75">
      <c r="A2" s="1570" t="s">
        <v>1219</v>
      </c>
      <c r="B2" s="1570"/>
      <c r="C2" s="1570"/>
      <c r="D2" s="1570"/>
      <c r="E2" s="1571"/>
      <c r="F2" s="3"/>
      <c r="G2" s="3"/>
      <c r="H2" s="3"/>
      <c r="I2" s="3"/>
    </row>
    <row r="3" spans="3:4" ht="15.75">
      <c r="C3" s="5"/>
      <c r="D3" s="6"/>
    </row>
    <row r="4" spans="1:10" ht="15.75">
      <c r="A4" s="7" t="s">
        <v>1</v>
      </c>
      <c r="B4" s="7" t="s">
        <v>2</v>
      </c>
      <c r="C4" s="5"/>
      <c r="D4" s="5"/>
      <c r="E4" s="5"/>
      <c r="J4" s="5"/>
    </row>
    <row r="5" spans="1:13" ht="15.75" customHeight="1">
      <c r="A5" s="6">
        <v>1</v>
      </c>
      <c r="B5" s="2" t="s">
        <v>1214</v>
      </c>
      <c r="C5" s="8"/>
      <c r="D5" s="8"/>
      <c r="E5" s="8"/>
      <c r="F5" s="8"/>
      <c r="G5" s="8"/>
      <c r="H5" s="8"/>
      <c r="I5" s="8"/>
      <c r="J5" s="8"/>
      <c r="K5" s="8"/>
      <c r="L5" s="8"/>
      <c r="M5" s="8"/>
    </row>
    <row r="6" spans="1:5" ht="15.75">
      <c r="A6" s="6">
        <v>2</v>
      </c>
      <c r="B6" s="2" t="s">
        <v>3</v>
      </c>
      <c r="C6" s="5"/>
      <c r="D6" s="5"/>
      <c r="E6" s="5"/>
    </row>
    <row r="7" spans="1:5" ht="15.75">
      <c r="A7" s="6">
        <f>+A6+1</f>
        <v>3</v>
      </c>
      <c r="B7" s="5" t="s">
        <v>1215</v>
      </c>
      <c r="C7" s="5"/>
      <c r="D7" s="5"/>
      <c r="E7" s="5"/>
    </row>
    <row r="8" spans="1:5" ht="15.75">
      <c r="A8" s="6">
        <v>4</v>
      </c>
      <c r="B8" s="5" t="s">
        <v>5</v>
      </c>
      <c r="C8" s="5"/>
      <c r="D8" s="5"/>
      <c r="E8" s="5"/>
    </row>
    <row r="9" spans="1:5" ht="15.75">
      <c r="A9" s="6">
        <f>+A8+1</f>
        <v>5</v>
      </c>
      <c r="B9" s="5" t="s">
        <v>1140</v>
      </c>
      <c r="C9" s="5"/>
      <c r="D9" s="5"/>
      <c r="E9" s="5"/>
    </row>
    <row r="10" spans="1:10" s="7" customFormat="1" ht="15.75">
      <c r="A10" s="6"/>
      <c r="B10" s="7" t="s">
        <v>6</v>
      </c>
      <c r="C10" s="9"/>
      <c r="D10" s="9"/>
      <c r="E10" s="9"/>
      <c r="J10" s="2"/>
    </row>
    <row r="11" spans="1:5" ht="15.75">
      <c r="A11" s="6">
        <v>6</v>
      </c>
      <c r="B11" s="2" t="s">
        <v>7</v>
      </c>
      <c r="C11" s="5"/>
      <c r="D11" s="5"/>
      <c r="E11" s="5"/>
    </row>
    <row r="12" spans="1:10" ht="15.75">
      <c r="A12" s="6">
        <f aca="true" t="shared" si="0" ref="A12:A26">A11+1</f>
        <v>7</v>
      </c>
      <c r="B12" s="5" t="s">
        <v>8</v>
      </c>
      <c r="C12" s="5"/>
      <c r="D12" s="5"/>
      <c r="E12" s="5"/>
      <c r="J12" s="7"/>
    </row>
    <row r="13" spans="1:10" ht="15.75">
      <c r="A13" s="6">
        <f t="shared" si="0"/>
        <v>8</v>
      </c>
      <c r="B13" s="5" t="s">
        <v>9</v>
      </c>
      <c r="C13" s="5"/>
      <c r="D13" s="5"/>
      <c r="E13" s="5"/>
      <c r="J13" s="7"/>
    </row>
    <row r="14" spans="1:5" ht="15.75">
      <c r="A14" s="6">
        <f t="shared" si="0"/>
        <v>9</v>
      </c>
      <c r="B14" s="5" t="s">
        <v>10</v>
      </c>
      <c r="C14" s="5"/>
      <c r="D14" s="5"/>
      <c r="E14" s="5"/>
    </row>
    <row r="15" spans="1:5" ht="15.75">
      <c r="A15" s="6">
        <f t="shared" si="0"/>
        <v>10</v>
      </c>
      <c r="B15" s="5" t="s">
        <v>11</v>
      </c>
      <c r="C15" s="5"/>
      <c r="D15" s="5"/>
      <c r="E15" s="5"/>
    </row>
    <row r="16" spans="1:5" ht="15.75">
      <c r="A16" s="6">
        <f t="shared" si="0"/>
        <v>11</v>
      </c>
      <c r="B16" s="5" t="s">
        <v>12</v>
      </c>
      <c r="C16" s="5"/>
      <c r="D16" s="5"/>
      <c r="E16" s="5"/>
    </row>
    <row r="17" spans="1:5" ht="15.75">
      <c r="A17" s="6">
        <f t="shared" si="0"/>
        <v>12</v>
      </c>
      <c r="B17" s="5" t="s">
        <v>13</v>
      </c>
      <c r="C17" s="5"/>
      <c r="D17" s="5"/>
      <c r="E17" s="5"/>
    </row>
    <row r="18" spans="1:5" ht="15.75">
      <c r="A18" s="6">
        <f t="shared" si="0"/>
        <v>13</v>
      </c>
      <c r="B18" s="5" t="s">
        <v>14</v>
      </c>
      <c r="C18" s="5"/>
      <c r="D18" s="5"/>
      <c r="E18" s="5"/>
    </row>
    <row r="19" spans="1:7" ht="15.75">
      <c r="A19" s="6">
        <f t="shared" si="0"/>
        <v>14</v>
      </c>
      <c r="B19" s="5" t="s">
        <v>15</v>
      </c>
      <c r="C19" s="5"/>
      <c r="D19" s="5"/>
      <c r="E19" s="5"/>
      <c r="G19" s="5"/>
    </row>
    <row r="20" spans="1:7" ht="15.75">
      <c r="A20" s="6">
        <f t="shared" si="0"/>
        <v>15</v>
      </c>
      <c r="B20" s="5" t="s">
        <v>16</v>
      </c>
      <c r="C20" s="5"/>
      <c r="D20" s="5"/>
      <c r="E20" s="5"/>
      <c r="G20" s="5"/>
    </row>
    <row r="21" spans="1:7" ht="15.75">
      <c r="A21" s="6">
        <f t="shared" si="0"/>
        <v>16</v>
      </c>
      <c r="B21" s="5" t="s">
        <v>17</v>
      </c>
      <c r="C21" s="5"/>
      <c r="D21" s="5"/>
      <c r="E21" s="5"/>
      <c r="G21" s="5"/>
    </row>
    <row r="22" spans="1:7" ht="15.75">
      <c r="A22" s="6">
        <f t="shared" si="0"/>
        <v>17</v>
      </c>
      <c r="B22" s="5" t="s">
        <v>18</v>
      </c>
      <c r="C22" s="5"/>
      <c r="D22" s="5"/>
      <c r="E22" s="5"/>
      <c r="G22" s="5"/>
    </row>
    <row r="23" spans="1:10" ht="15.75">
      <c r="A23" s="6">
        <f t="shared" si="0"/>
        <v>18</v>
      </c>
      <c r="B23" s="5" t="s">
        <v>19</v>
      </c>
      <c r="C23" s="5"/>
      <c r="D23" s="5"/>
      <c r="E23" s="5"/>
      <c r="J23" s="7"/>
    </row>
    <row r="24" spans="1:5" ht="15.75">
      <c r="A24" s="6">
        <f t="shared" si="0"/>
        <v>19</v>
      </c>
      <c r="B24" s="5" t="s">
        <v>20</v>
      </c>
      <c r="C24" s="5"/>
      <c r="D24" s="5"/>
      <c r="E24" s="5"/>
    </row>
    <row r="25" spans="1:5" ht="15.75">
      <c r="A25" s="6">
        <f t="shared" si="0"/>
        <v>20</v>
      </c>
      <c r="B25" s="10" t="s">
        <v>21</v>
      </c>
      <c r="C25" s="5"/>
      <c r="D25" s="5"/>
      <c r="E25" s="5"/>
    </row>
    <row r="26" spans="1:5" ht="15.75">
      <c r="A26" s="6">
        <f t="shared" si="0"/>
        <v>21</v>
      </c>
      <c r="B26" s="10" t="s">
        <v>22</v>
      </c>
      <c r="C26" s="5"/>
      <c r="D26" s="5"/>
      <c r="E26" s="5"/>
    </row>
    <row r="27" spans="1:10" ht="15.75">
      <c r="A27" s="6"/>
      <c r="B27" s="9" t="s">
        <v>23</v>
      </c>
      <c r="C27" s="5"/>
      <c r="D27" s="5"/>
      <c r="E27" s="5"/>
      <c r="J27" s="7"/>
    </row>
    <row r="28" spans="1:5" ht="15.75">
      <c r="A28" s="6">
        <v>22</v>
      </c>
      <c r="B28" s="5" t="s">
        <v>24</v>
      </c>
      <c r="C28" s="5"/>
      <c r="D28" s="5"/>
      <c r="E28" s="5"/>
    </row>
    <row r="29" spans="1:5" ht="15.75">
      <c r="A29" s="6">
        <f>A28+1</f>
        <v>23</v>
      </c>
      <c r="B29" s="5" t="s">
        <v>25</v>
      </c>
      <c r="C29" s="5"/>
      <c r="D29" s="5"/>
      <c r="E29" s="5"/>
    </row>
    <row r="30" spans="1:11" ht="15.75">
      <c r="A30" s="6">
        <f>A29+1</f>
        <v>24</v>
      </c>
      <c r="B30" s="5" t="s">
        <v>26</v>
      </c>
      <c r="C30" s="5"/>
      <c r="D30" s="5"/>
      <c r="E30" s="5"/>
      <c r="H30" s="5"/>
      <c r="I30" s="5"/>
      <c r="J30" s="5"/>
      <c r="K30" s="5"/>
    </row>
    <row r="31" spans="1:10" ht="15.75">
      <c r="A31" s="6"/>
      <c r="B31" s="11" t="s">
        <v>27</v>
      </c>
      <c r="C31" s="5"/>
      <c r="D31" s="5"/>
      <c r="E31" s="5"/>
      <c r="J31" s="5"/>
    </row>
    <row r="32" spans="1:10" ht="15.75">
      <c r="A32" s="6">
        <v>25</v>
      </c>
      <c r="B32" s="5" t="s">
        <v>28</v>
      </c>
      <c r="J32" s="5"/>
    </row>
    <row r="33" spans="1:10" ht="15.75">
      <c r="A33" s="6">
        <f aca="true" t="shared" si="1" ref="A33:A41">+A32+1</f>
        <v>26</v>
      </c>
      <c r="B33" s="5" t="s">
        <v>29</v>
      </c>
      <c r="C33" s="5"/>
      <c r="D33" s="5"/>
      <c r="E33" s="5"/>
      <c r="J33" s="5"/>
    </row>
    <row r="34" spans="1:10" ht="15.75">
      <c r="A34" s="6">
        <f t="shared" si="1"/>
        <v>27</v>
      </c>
      <c r="B34" s="2" t="s">
        <v>30</v>
      </c>
      <c r="C34" s="5"/>
      <c r="D34" s="5"/>
      <c r="E34" s="5"/>
      <c r="J34" s="9"/>
    </row>
    <row r="35" spans="1:10" ht="15.75">
      <c r="A35" s="6">
        <f t="shared" si="1"/>
        <v>28</v>
      </c>
      <c r="B35" s="2" t="s">
        <v>31</v>
      </c>
      <c r="C35" s="5"/>
      <c r="D35" s="5"/>
      <c r="E35" s="5"/>
      <c r="J35" s="5"/>
    </row>
    <row r="36" spans="1:10" ht="15.75">
      <c r="A36" s="6">
        <f t="shared" si="1"/>
        <v>29</v>
      </c>
      <c r="B36" s="2" t="s">
        <v>32</v>
      </c>
      <c r="C36" s="5"/>
      <c r="D36" s="5"/>
      <c r="E36" s="5"/>
      <c r="J36" s="5"/>
    </row>
    <row r="37" spans="1:10" ht="15.75">
      <c r="A37" s="6">
        <f t="shared" si="1"/>
        <v>30</v>
      </c>
      <c r="B37" s="2" t="s">
        <v>33</v>
      </c>
      <c r="C37" s="5"/>
      <c r="D37" s="5"/>
      <c r="E37" s="5"/>
      <c r="F37" s="2" t="s">
        <v>4</v>
      </c>
      <c r="J37" s="5"/>
    </row>
    <row r="38" spans="1:10" ht="15.75">
      <c r="A38" s="6">
        <f t="shared" si="1"/>
        <v>31</v>
      </c>
      <c r="B38" s="2" t="s">
        <v>34</v>
      </c>
      <c r="C38" s="5"/>
      <c r="D38" s="5"/>
      <c r="E38" s="5"/>
      <c r="J38" s="9"/>
    </row>
    <row r="39" spans="1:10" ht="15.75">
      <c r="A39" s="6">
        <f t="shared" si="1"/>
        <v>32</v>
      </c>
      <c r="B39" s="2" t="s">
        <v>35</v>
      </c>
      <c r="C39" s="5"/>
      <c r="D39" s="5"/>
      <c r="E39" s="5"/>
      <c r="J39" s="9"/>
    </row>
    <row r="40" spans="1:10" ht="15.75">
      <c r="A40" s="6">
        <f t="shared" si="1"/>
        <v>33</v>
      </c>
      <c r="B40" s="2" t="s">
        <v>36</v>
      </c>
      <c r="C40" s="5"/>
      <c r="D40" s="5"/>
      <c r="E40" s="5"/>
      <c r="J40" s="9"/>
    </row>
    <row r="41" spans="1:10" ht="15.75">
      <c r="A41" s="6">
        <f t="shared" si="1"/>
        <v>34</v>
      </c>
      <c r="B41" s="2" t="s">
        <v>37</v>
      </c>
      <c r="C41" s="5"/>
      <c r="D41" s="5"/>
      <c r="E41" s="5"/>
      <c r="J41" s="9"/>
    </row>
    <row r="42" spans="1:10" ht="15.75">
      <c r="A42" s="6"/>
      <c r="B42" s="7" t="s">
        <v>38</v>
      </c>
      <c r="C42" s="5"/>
      <c r="D42" s="5"/>
      <c r="E42" s="5"/>
      <c r="J42" s="5"/>
    </row>
    <row r="43" spans="1:10" ht="15.75">
      <c r="A43" s="6">
        <v>35</v>
      </c>
      <c r="B43" s="2" t="s">
        <v>38</v>
      </c>
      <c r="C43" s="5"/>
      <c r="D43" s="5"/>
      <c r="E43" s="5"/>
      <c r="J43" s="5"/>
    </row>
    <row r="44" spans="1:5" ht="15.75">
      <c r="A44" s="6">
        <v>36</v>
      </c>
      <c r="B44" s="2" t="s">
        <v>39</v>
      </c>
      <c r="C44" s="5"/>
      <c r="D44" s="5"/>
      <c r="E44" s="5"/>
    </row>
    <row r="45" spans="1:10" ht="15.75">
      <c r="A45" s="6"/>
      <c r="B45" s="7" t="s">
        <v>40</v>
      </c>
      <c r="J45" s="10"/>
    </row>
    <row r="46" spans="1:10" ht="15.75">
      <c r="A46" s="6">
        <v>37</v>
      </c>
      <c r="B46" s="2" t="s">
        <v>41</v>
      </c>
      <c r="C46" s="5"/>
      <c r="D46" s="5"/>
      <c r="E46" s="5"/>
      <c r="J46" s="10"/>
    </row>
    <row r="47" spans="1:2" ht="15.75">
      <c r="A47" s="6">
        <f>+A46+1</f>
        <v>38</v>
      </c>
      <c r="B47" s="2" t="s">
        <v>42</v>
      </c>
    </row>
    <row r="48" spans="1:2" ht="15.75">
      <c r="A48" s="6">
        <f>+A47+1</f>
        <v>39</v>
      </c>
      <c r="B48" s="2" t="s">
        <v>43</v>
      </c>
    </row>
    <row r="49" spans="1:5" ht="15.75">
      <c r="A49" s="6"/>
      <c r="B49" s="7" t="s">
        <v>44</v>
      </c>
      <c r="C49" s="5"/>
      <c r="D49" s="5"/>
      <c r="E49" s="5"/>
    </row>
    <row r="50" spans="1:5" ht="15.75">
      <c r="A50" s="6">
        <v>40</v>
      </c>
      <c r="B50" s="2" t="s">
        <v>45</v>
      </c>
      <c r="C50" s="5"/>
      <c r="D50" s="5"/>
      <c r="E50" s="5"/>
    </row>
    <row r="51" spans="1:5" ht="15.75">
      <c r="A51" s="6">
        <f>+A50+1</f>
        <v>41</v>
      </c>
      <c r="B51" s="2" t="s">
        <v>46</v>
      </c>
      <c r="C51" s="5"/>
      <c r="D51" s="5"/>
      <c r="E51" s="5"/>
    </row>
    <row r="52" spans="1:5" ht="15.75">
      <c r="A52" s="6">
        <f>+A51+1</f>
        <v>42</v>
      </c>
      <c r="B52" s="2" t="s">
        <v>47</v>
      </c>
      <c r="C52" s="5"/>
      <c r="D52" s="5"/>
      <c r="E52" s="5"/>
    </row>
    <row r="53" spans="1:5" ht="15.75">
      <c r="A53" s="6">
        <f>+A52+1</f>
        <v>43</v>
      </c>
      <c r="B53" s="2" t="s">
        <v>48</v>
      </c>
      <c r="C53" s="5"/>
      <c r="D53" s="5"/>
      <c r="E53" s="5"/>
    </row>
    <row r="54" spans="1:5" ht="15.75">
      <c r="A54" s="6">
        <f>+A53+1</f>
        <v>44</v>
      </c>
      <c r="B54" s="5" t="s">
        <v>49</v>
      </c>
      <c r="C54" s="5"/>
      <c r="D54" s="5"/>
      <c r="E54" s="5"/>
    </row>
    <row r="55" spans="1:5" ht="15.75">
      <c r="A55" s="6">
        <f>+A54+1</f>
        <v>45</v>
      </c>
      <c r="B55" s="5" t="s">
        <v>50</v>
      </c>
      <c r="C55" s="5"/>
      <c r="D55" s="5"/>
      <c r="E55" s="5"/>
    </row>
    <row r="56" spans="1:5" ht="15.75">
      <c r="A56" s="5"/>
      <c r="B56" s="5"/>
      <c r="C56" s="5"/>
      <c r="D56" s="5"/>
      <c r="E56" s="5"/>
    </row>
    <row r="57" spans="1:5" ht="15.75">
      <c r="A57" s="5"/>
      <c r="B57" s="5"/>
      <c r="C57" s="5"/>
      <c r="D57" s="5"/>
      <c r="E57" s="5"/>
    </row>
    <row r="58" spans="1:5" ht="15.75">
      <c r="A58" s="5"/>
      <c r="B58" s="5"/>
      <c r="C58" s="5"/>
      <c r="D58" s="5"/>
      <c r="E58" s="5"/>
    </row>
    <row r="59" spans="1:5" ht="15.75">
      <c r="A59" s="5"/>
      <c r="B59" s="5"/>
      <c r="C59" s="5"/>
      <c r="D59" s="5"/>
      <c r="E59" s="5"/>
    </row>
    <row r="60" spans="1:7" ht="15.75">
      <c r="A60" s="5"/>
      <c r="B60" s="5"/>
      <c r="C60" s="5"/>
      <c r="D60" s="5"/>
      <c r="E60" s="5"/>
      <c r="G60" s="2" t="s">
        <v>51</v>
      </c>
    </row>
    <row r="61" spans="1:5" ht="15.75">
      <c r="A61" s="5"/>
      <c r="B61" s="5"/>
      <c r="C61" s="5"/>
      <c r="D61" s="5"/>
      <c r="E61" s="5"/>
    </row>
    <row r="62" spans="1:5" ht="15.75">
      <c r="A62" s="5"/>
      <c r="B62" s="5"/>
      <c r="C62" s="5"/>
      <c r="D62" s="5"/>
      <c r="E62" s="5"/>
    </row>
    <row r="63" spans="1:5" ht="15.75">
      <c r="A63" s="5"/>
      <c r="B63" s="5"/>
      <c r="C63" s="5"/>
      <c r="D63" s="5"/>
      <c r="E63" s="5"/>
    </row>
    <row r="64" spans="1:5" ht="15.75">
      <c r="A64" s="5"/>
      <c r="B64" s="5"/>
      <c r="C64" s="5"/>
      <c r="D64" s="5"/>
      <c r="E64" s="5"/>
    </row>
    <row r="65" spans="1:5" ht="15.75">
      <c r="A65" s="5"/>
      <c r="B65" s="5"/>
      <c r="C65" s="5"/>
      <c r="D65" s="5"/>
      <c r="E65" s="5"/>
    </row>
    <row r="66" spans="1:5" ht="15.75">
      <c r="A66" s="5"/>
      <c r="B66" s="5"/>
      <c r="C66" s="5"/>
      <c r="D66" s="5"/>
      <c r="E66" s="5"/>
    </row>
    <row r="67" spans="1:5" ht="15.75">
      <c r="A67" s="5"/>
      <c r="B67" s="5"/>
      <c r="C67" s="5"/>
      <c r="D67" s="5"/>
      <c r="E67" s="5"/>
    </row>
    <row r="68" spans="1:5" ht="15.75">
      <c r="A68" s="5"/>
      <c r="B68" s="5"/>
      <c r="C68" s="5"/>
      <c r="D68" s="5"/>
      <c r="E68" s="5"/>
    </row>
    <row r="69" spans="1:5" ht="15.75">
      <c r="A69" s="5"/>
      <c r="B69" s="5"/>
      <c r="C69" s="5"/>
      <c r="D69" s="5"/>
      <c r="E69" s="5"/>
    </row>
    <row r="70" spans="1:5" ht="15.75">
      <c r="A70" s="5"/>
      <c r="B70" s="5"/>
      <c r="C70" s="5"/>
      <c r="D70" s="5"/>
      <c r="E70" s="5"/>
    </row>
    <row r="71" spans="1:5" ht="15.75">
      <c r="A71" s="5"/>
      <c r="B71" s="5"/>
      <c r="C71" s="5"/>
      <c r="D71" s="5"/>
      <c r="E71" s="5"/>
    </row>
    <row r="72" spans="1:5" ht="15.75">
      <c r="A72" s="5"/>
      <c r="B72" s="5"/>
      <c r="C72" s="5"/>
      <c r="D72" s="5"/>
      <c r="E72" s="5"/>
    </row>
    <row r="73" spans="1:5" ht="15.75">
      <c r="A73" s="5"/>
      <c r="B73" s="5"/>
      <c r="C73" s="5"/>
      <c r="D73" s="5"/>
      <c r="E73" s="5"/>
    </row>
    <row r="74" spans="1:5" ht="15.75">
      <c r="A74" s="5"/>
      <c r="B74" s="5"/>
      <c r="C74" s="5"/>
      <c r="D74" s="5"/>
      <c r="E74" s="5"/>
    </row>
    <row r="75" spans="1:5" ht="15.75">
      <c r="A75" s="5"/>
      <c r="B75" s="5"/>
      <c r="C75" s="5"/>
      <c r="D75" s="5"/>
      <c r="E75" s="5"/>
    </row>
    <row r="76" spans="1:5" ht="15.75">
      <c r="A76" s="5"/>
      <c r="B76" s="5"/>
      <c r="C76" s="5"/>
      <c r="D76" s="5"/>
      <c r="E76" s="5"/>
    </row>
    <row r="77" spans="1:5" ht="15.75">
      <c r="A77" s="5"/>
      <c r="B77" s="5"/>
      <c r="C77" s="5"/>
      <c r="D77" s="5"/>
      <c r="E77" s="5"/>
    </row>
    <row r="78" spans="1:5" ht="15.75">
      <c r="A78" s="5"/>
      <c r="B78" s="5"/>
      <c r="C78" s="5"/>
      <c r="D78" s="5"/>
      <c r="E78" s="5"/>
    </row>
    <row r="79" spans="1:5" ht="15.75">
      <c r="A79" s="5"/>
      <c r="B79" s="5"/>
      <c r="C79" s="5"/>
      <c r="D79" s="5"/>
      <c r="E79" s="5"/>
    </row>
    <row r="80" spans="1:5" ht="15.75">
      <c r="A80" s="5"/>
      <c r="B80" s="5"/>
      <c r="C80" s="5"/>
      <c r="D80" s="5"/>
      <c r="E80" s="5"/>
    </row>
    <row r="81" spans="1:5" ht="15.75">
      <c r="A81" s="5"/>
      <c r="B81" s="5"/>
      <c r="C81" s="5"/>
      <c r="D81" s="5"/>
      <c r="E81" s="5"/>
    </row>
    <row r="82" spans="1:5" ht="15.75">
      <c r="A82" s="5"/>
      <c r="B82" s="5"/>
      <c r="C82" s="5"/>
      <c r="D82" s="5"/>
      <c r="E82" s="5"/>
    </row>
    <row r="83" spans="1:5" ht="15.75">
      <c r="A83" s="5"/>
      <c r="B83" s="5"/>
      <c r="C83" s="5"/>
      <c r="D83" s="5"/>
      <c r="E83" s="5"/>
    </row>
    <row r="84" spans="1:5" ht="15.75">
      <c r="A84" s="5"/>
      <c r="B84" s="5"/>
      <c r="C84" s="5"/>
      <c r="D84" s="5"/>
      <c r="E84" s="5"/>
    </row>
    <row r="85" spans="1:5" ht="15.75">
      <c r="A85" s="5"/>
      <c r="B85" s="5"/>
      <c r="C85" s="5"/>
      <c r="D85" s="5"/>
      <c r="E85" s="5"/>
    </row>
    <row r="86" spans="1:5" ht="15.75">
      <c r="A86" s="5"/>
      <c r="B86" s="5"/>
      <c r="C86" s="5"/>
      <c r="D86" s="5"/>
      <c r="E86" s="5"/>
    </row>
    <row r="87" spans="1:5" ht="15.75">
      <c r="A87" s="5"/>
      <c r="B87" s="5"/>
      <c r="C87" s="5"/>
      <c r="D87" s="5"/>
      <c r="E87" s="5"/>
    </row>
    <row r="88" spans="1:5" ht="15.75">
      <c r="A88" s="5"/>
      <c r="B88" s="5"/>
      <c r="C88" s="5"/>
      <c r="D88" s="5"/>
      <c r="E88" s="5"/>
    </row>
    <row r="89" spans="1:5" ht="15.75">
      <c r="A89" s="5"/>
      <c r="B89" s="5"/>
      <c r="C89" s="5"/>
      <c r="D89" s="5"/>
      <c r="E89" s="5"/>
    </row>
    <row r="90" spans="1:5" ht="15.75">
      <c r="A90" s="5"/>
      <c r="B90" s="5"/>
      <c r="C90" s="5"/>
      <c r="D90" s="5"/>
      <c r="E90" s="5"/>
    </row>
    <row r="91" spans="1:5" ht="15.75">
      <c r="A91" s="5"/>
      <c r="B91" s="5"/>
      <c r="C91" s="5"/>
      <c r="D91" s="5"/>
      <c r="E91" s="5"/>
    </row>
    <row r="92" spans="1:5" ht="15.75">
      <c r="A92" s="5"/>
      <c r="B92" s="5"/>
      <c r="C92" s="5"/>
      <c r="D92" s="5"/>
      <c r="E92" s="5"/>
    </row>
    <row r="93" spans="1:5" ht="15.75">
      <c r="A93" s="5"/>
      <c r="B93" s="5"/>
      <c r="C93" s="5"/>
      <c r="D93" s="5"/>
      <c r="E93" s="5"/>
    </row>
    <row r="94" spans="1:5" ht="15.75">
      <c r="A94" s="5"/>
      <c r="B94" s="5"/>
      <c r="C94" s="5"/>
      <c r="D94" s="5"/>
      <c r="E94" s="5"/>
    </row>
    <row r="95" spans="1:5" ht="15.75">
      <c r="A95" s="5"/>
      <c r="B95" s="5"/>
      <c r="C95" s="5"/>
      <c r="D95" s="5"/>
      <c r="E95" s="5"/>
    </row>
    <row r="96" spans="1:5" ht="15.75">
      <c r="A96" s="5"/>
      <c r="B96" s="5"/>
      <c r="C96" s="5"/>
      <c r="D96" s="5"/>
      <c r="E96" s="5"/>
    </row>
    <row r="97" spans="1:5" ht="15.75">
      <c r="A97" s="5"/>
      <c r="B97" s="5"/>
      <c r="C97" s="5"/>
      <c r="D97" s="5"/>
      <c r="E97" s="5"/>
    </row>
    <row r="98" spans="1:5" ht="15.75">
      <c r="A98" s="5"/>
      <c r="B98" s="5"/>
      <c r="C98" s="5"/>
      <c r="D98" s="5"/>
      <c r="E98" s="5"/>
    </row>
    <row r="99" spans="1:5" ht="15.75">
      <c r="A99" s="5"/>
      <c r="B99" s="5"/>
      <c r="C99" s="5"/>
      <c r="D99" s="5"/>
      <c r="E99" s="5"/>
    </row>
    <row r="100" spans="1:5" ht="15.75">
      <c r="A100" s="5"/>
      <c r="B100" s="5"/>
      <c r="C100" s="5"/>
      <c r="D100" s="5"/>
      <c r="E100" s="5"/>
    </row>
    <row r="101" spans="1:5" ht="15.75">
      <c r="A101" s="5"/>
      <c r="B101" s="5"/>
      <c r="C101" s="5"/>
      <c r="D101" s="5"/>
      <c r="E101" s="5"/>
    </row>
    <row r="102" spans="1:5" ht="15.75">
      <c r="A102" s="5"/>
      <c r="B102" s="5"/>
      <c r="C102" s="5"/>
      <c r="D102" s="5"/>
      <c r="E102" s="5"/>
    </row>
    <row r="103" spans="1:5" ht="15.75">
      <c r="A103" s="5"/>
      <c r="B103" s="5"/>
      <c r="C103" s="5"/>
      <c r="D103" s="5"/>
      <c r="E103" s="5"/>
    </row>
    <row r="104" spans="1:5" ht="15.75">
      <c r="A104" s="5"/>
      <c r="B104" s="5"/>
      <c r="C104" s="5"/>
      <c r="D104" s="5"/>
      <c r="E104" s="5"/>
    </row>
    <row r="105" spans="1:5" ht="15.75">
      <c r="A105" s="5"/>
      <c r="B105" s="5"/>
      <c r="C105" s="5"/>
      <c r="D105" s="5"/>
      <c r="E105" s="5"/>
    </row>
    <row r="106" spans="1:5" ht="15.75">
      <c r="A106" s="5"/>
      <c r="B106" s="5"/>
      <c r="C106" s="5"/>
      <c r="D106" s="5"/>
      <c r="E106" s="5"/>
    </row>
    <row r="107" spans="1:5" ht="15.75">
      <c r="A107" s="5"/>
      <c r="B107" s="5"/>
      <c r="C107" s="5"/>
      <c r="D107" s="5"/>
      <c r="E107" s="5"/>
    </row>
    <row r="108" spans="1:5" ht="15.75">
      <c r="A108" s="5"/>
      <c r="B108" s="5"/>
      <c r="C108" s="5"/>
      <c r="D108" s="5"/>
      <c r="E108" s="5"/>
    </row>
    <row r="109" spans="1:5" ht="15.75">
      <c r="A109" s="5"/>
      <c r="B109" s="5"/>
      <c r="C109" s="5"/>
      <c r="D109" s="5"/>
      <c r="E109" s="5"/>
    </row>
    <row r="110" spans="1:5" ht="15.75">
      <c r="A110" s="5"/>
      <c r="B110" s="5"/>
      <c r="C110" s="5"/>
      <c r="D110" s="5"/>
      <c r="E110" s="5"/>
    </row>
    <row r="111" spans="1:5" ht="15.75">
      <c r="A111" s="5"/>
      <c r="B111" s="5"/>
      <c r="C111" s="5"/>
      <c r="D111" s="5"/>
      <c r="E111" s="5"/>
    </row>
    <row r="112" spans="1:5" ht="15.75">
      <c r="A112" s="5"/>
      <c r="B112" s="5"/>
      <c r="C112" s="5"/>
      <c r="D112" s="5"/>
      <c r="E112" s="5"/>
    </row>
    <row r="113" spans="1:5" ht="15.75">
      <c r="A113" s="5"/>
      <c r="B113" s="5"/>
      <c r="C113" s="5"/>
      <c r="D113" s="5"/>
      <c r="E113" s="5"/>
    </row>
    <row r="114" spans="1:5" ht="15.75">
      <c r="A114" s="5"/>
      <c r="B114" s="5"/>
      <c r="C114" s="5"/>
      <c r="D114" s="5"/>
      <c r="E114" s="5"/>
    </row>
    <row r="115" spans="1:5" ht="15.75">
      <c r="A115" s="5"/>
      <c r="B115" s="5"/>
      <c r="C115" s="5"/>
      <c r="D115" s="5"/>
      <c r="E115" s="5"/>
    </row>
    <row r="116" spans="1:5" ht="15.75">
      <c r="A116" s="5"/>
      <c r="B116" s="5"/>
      <c r="C116" s="5"/>
      <c r="D116" s="5"/>
      <c r="E116" s="5"/>
    </row>
    <row r="117" spans="1:5" ht="15.75">
      <c r="A117" s="5"/>
      <c r="B117" s="5"/>
      <c r="C117" s="5"/>
      <c r="D117" s="5"/>
      <c r="E117" s="5"/>
    </row>
    <row r="118" spans="1:5" ht="15.75">
      <c r="A118" s="5"/>
      <c r="B118" s="5"/>
      <c r="C118" s="5"/>
      <c r="D118" s="5"/>
      <c r="E118" s="5"/>
    </row>
    <row r="119" spans="1:5" ht="15.75">
      <c r="A119" s="5"/>
      <c r="B119" s="5"/>
      <c r="C119" s="5"/>
      <c r="D119" s="5"/>
      <c r="E119" s="5"/>
    </row>
    <row r="120" spans="1:5" ht="15.75">
      <c r="A120" s="5"/>
      <c r="B120" s="5"/>
      <c r="C120" s="5"/>
      <c r="D120" s="5"/>
      <c r="E120" s="5"/>
    </row>
    <row r="121" spans="1:5" ht="15.75">
      <c r="A121" s="5"/>
      <c r="B121" s="5"/>
      <c r="C121" s="5"/>
      <c r="D121" s="5"/>
      <c r="E121" s="5"/>
    </row>
    <row r="122" spans="1:5" ht="15.75">
      <c r="A122" s="5"/>
      <c r="B122" s="5"/>
      <c r="C122" s="5"/>
      <c r="D122" s="5"/>
      <c r="E122" s="5"/>
    </row>
    <row r="123" spans="1:5" ht="15.75">
      <c r="A123" s="5"/>
      <c r="B123" s="5"/>
      <c r="C123" s="5"/>
      <c r="D123" s="5"/>
      <c r="E123" s="5"/>
    </row>
    <row r="124" spans="1:5" ht="15.75">
      <c r="A124" s="5"/>
      <c r="B124" s="5"/>
      <c r="C124" s="5"/>
      <c r="D124" s="5"/>
      <c r="E124" s="5"/>
    </row>
    <row r="125" spans="1:5" ht="15.75">
      <c r="A125" s="5"/>
      <c r="B125" s="5"/>
      <c r="C125" s="5"/>
      <c r="D125" s="5"/>
      <c r="E125" s="5"/>
    </row>
    <row r="126" spans="1:5" ht="15.75">
      <c r="A126" s="5"/>
      <c r="B126" s="5"/>
      <c r="C126" s="5"/>
      <c r="D126" s="5"/>
      <c r="E126" s="5"/>
    </row>
    <row r="127" spans="1:5" ht="15.75">
      <c r="A127" s="5"/>
      <c r="B127" s="5"/>
      <c r="C127" s="5"/>
      <c r="D127" s="5"/>
      <c r="E127" s="5"/>
    </row>
    <row r="128" spans="1:5" ht="15.75">
      <c r="A128" s="5"/>
      <c r="B128" s="5"/>
      <c r="C128" s="5"/>
      <c r="D128" s="5"/>
      <c r="E128" s="5"/>
    </row>
    <row r="129" spans="1:5" ht="15.75">
      <c r="A129" s="5"/>
      <c r="B129" s="5"/>
      <c r="C129" s="5"/>
      <c r="D129" s="5"/>
      <c r="E129" s="5"/>
    </row>
    <row r="130" spans="1:5" ht="15.75">
      <c r="A130" s="5"/>
      <c r="B130" s="5"/>
      <c r="C130" s="5"/>
      <c r="D130" s="5"/>
      <c r="E130" s="5"/>
    </row>
    <row r="131" spans="1:5" ht="15.75">
      <c r="A131" s="5"/>
      <c r="B131" s="5"/>
      <c r="C131" s="5"/>
      <c r="D131" s="5"/>
      <c r="E131" s="5"/>
    </row>
    <row r="132" spans="1:5" ht="15.75">
      <c r="A132" s="5"/>
      <c r="B132" s="5"/>
      <c r="C132" s="5"/>
      <c r="D132" s="5"/>
      <c r="E132" s="5"/>
    </row>
    <row r="133" spans="1:5" ht="15.75">
      <c r="A133" s="5"/>
      <c r="B133" s="5"/>
      <c r="C133" s="5"/>
      <c r="D133" s="5"/>
      <c r="E133" s="5"/>
    </row>
    <row r="134" spans="1:5" ht="15.75">
      <c r="A134" s="5"/>
      <c r="B134" s="5"/>
      <c r="C134" s="5"/>
      <c r="D134" s="5"/>
      <c r="E134" s="5"/>
    </row>
    <row r="135" spans="1:5" ht="15.75">
      <c r="A135" s="5"/>
      <c r="B135" s="5"/>
      <c r="C135" s="5"/>
      <c r="D135" s="5"/>
      <c r="E135" s="5"/>
    </row>
    <row r="136" spans="1:5" ht="15.75">
      <c r="A136" s="5"/>
      <c r="B136" s="5"/>
      <c r="C136" s="5"/>
      <c r="D136" s="5"/>
      <c r="E136" s="5"/>
    </row>
    <row r="137" spans="1:5" ht="15.75">
      <c r="A137" s="5"/>
      <c r="B137" s="5"/>
      <c r="C137" s="5"/>
      <c r="D137" s="5"/>
      <c r="E137" s="5"/>
    </row>
    <row r="138" spans="1:5" ht="15.75">
      <c r="A138" s="5"/>
      <c r="B138" s="5"/>
      <c r="C138" s="5"/>
      <c r="D138" s="5"/>
      <c r="E138" s="5"/>
    </row>
    <row r="139" spans="1:5" ht="15.75">
      <c r="A139" s="5"/>
      <c r="B139" s="5"/>
      <c r="C139" s="5"/>
      <c r="D139" s="5"/>
      <c r="E139" s="5"/>
    </row>
    <row r="140" spans="1:5" ht="15.75">
      <c r="A140" s="5"/>
      <c r="B140" s="5"/>
      <c r="C140" s="5"/>
      <c r="D140" s="5"/>
      <c r="E140" s="5"/>
    </row>
    <row r="141" spans="1:5" ht="15.75">
      <c r="A141" s="5"/>
      <c r="B141" s="5"/>
      <c r="C141" s="5"/>
      <c r="D141" s="5"/>
      <c r="E141" s="5"/>
    </row>
    <row r="142" spans="1:5" ht="15.75">
      <c r="A142" s="5"/>
      <c r="B142" s="5"/>
      <c r="C142" s="5"/>
      <c r="D142" s="5"/>
      <c r="E142" s="5"/>
    </row>
    <row r="143" spans="1:5" ht="15.75">
      <c r="A143" s="5"/>
      <c r="B143" s="5"/>
      <c r="C143" s="5"/>
      <c r="D143" s="5"/>
      <c r="E143" s="5"/>
    </row>
    <row r="144" spans="1:5" ht="15.75">
      <c r="A144" s="5"/>
      <c r="B144" s="5"/>
      <c r="C144" s="5"/>
      <c r="D144" s="5"/>
      <c r="E144" s="5"/>
    </row>
    <row r="145" spans="1:5" ht="15.75">
      <c r="A145" s="5"/>
      <c r="B145" s="5"/>
      <c r="C145" s="5"/>
      <c r="D145" s="5"/>
      <c r="E145" s="5"/>
    </row>
    <row r="146" spans="1:5" ht="15.75">
      <c r="A146" s="5"/>
      <c r="B146" s="5"/>
      <c r="C146" s="5"/>
      <c r="D146" s="5"/>
      <c r="E146" s="5"/>
    </row>
    <row r="147" spans="1:5" ht="15.75">
      <c r="A147" s="5"/>
      <c r="B147" s="5"/>
      <c r="C147" s="5"/>
      <c r="D147" s="5"/>
      <c r="E147" s="5"/>
    </row>
    <row r="148" spans="1:5" ht="15.75">
      <c r="A148" s="5"/>
      <c r="B148" s="5"/>
      <c r="C148" s="5"/>
      <c r="D148" s="5"/>
      <c r="E148" s="5"/>
    </row>
    <row r="149" spans="1:5" ht="15.75">
      <c r="A149" s="5"/>
      <c r="B149" s="5"/>
      <c r="C149" s="5"/>
      <c r="D149" s="5"/>
      <c r="E149" s="5"/>
    </row>
    <row r="150" spans="1:5" ht="15.75">
      <c r="A150" s="5"/>
      <c r="B150" s="5"/>
      <c r="C150" s="5"/>
      <c r="D150" s="5"/>
      <c r="E150" s="5"/>
    </row>
    <row r="151" spans="1:5" ht="15.75">
      <c r="A151" s="5"/>
      <c r="B151" s="5"/>
      <c r="C151" s="5"/>
      <c r="D151" s="5"/>
      <c r="E151" s="5"/>
    </row>
    <row r="152" spans="1:5" ht="15.75">
      <c r="A152" s="5"/>
      <c r="B152" s="5"/>
      <c r="C152" s="5"/>
      <c r="D152" s="5"/>
      <c r="E152" s="5"/>
    </row>
    <row r="153" spans="1:5" ht="15.75">
      <c r="A153" s="5"/>
      <c r="B153" s="5"/>
      <c r="C153" s="5"/>
      <c r="D153" s="5"/>
      <c r="E153" s="5"/>
    </row>
    <row r="154" spans="1:5" ht="15.75">
      <c r="A154" s="5"/>
      <c r="B154" s="5"/>
      <c r="C154" s="5"/>
      <c r="D154" s="5"/>
      <c r="E154" s="5"/>
    </row>
    <row r="155" spans="1:5" ht="15.75">
      <c r="A155" s="5"/>
      <c r="B155" s="5"/>
      <c r="C155" s="5"/>
      <c r="D155" s="5"/>
      <c r="E155" s="5"/>
    </row>
    <row r="156" spans="1:5" ht="15.75">
      <c r="A156" s="5"/>
      <c r="B156" s="5"/>
      <c r="C156" s="5"/>
      <c r="D156" s="5"/>
      <c r="E156" s="5"/>
    </row>
    <row r="157" spans="1:5" ht="15.75">
      <c r="A157" s="5"/>
      <c r="B157" s="5"/>
      <c r="C157" s="5"/>
      <c r="D157" s="5"/>
      <c r="E157" s="5"/>
    </row>
    <row r="158" spans="1:5" ht="15.75">
      <c r="A158" s="5"/>
      <c r="B158" s="5"/>
      <c r="C158" s="5"/>
      <c r="D158" s="5"/>
      <c r="E158" s="5"/>
    </row>
    <row r="159" spans="1:5" ht="15.75">
      <c r="A159" s="5"/>
      <c r="B159" s="5"/>
      <c r="C159" s="5"/>
      <c r="D159" s="5"/>
      <c r="E159" s="5"/>
    </row>
    <row r="160" spans="1:5" ht="15.75">
      <c r="A160" s="5"/>
      <c r="B160" s="5"/>
      <c r="C160" s="5"/>
      <c r="D160" s="5"/>
      <c r="E160" s="5"/>
    </row>
    <row r="161" spans="1:5" ht="15.75">
      <c r="A161" s="5"/>
      <c r="B161" s="5"/>
      <c r="C161" s="5"/>
      <c r="D161" s="5"/>
      <c r="E161" s="5"/>
    </row>
    <row r="162" spans="1:5" ht="15.75">
      <c r="A162" s="5"/>
      <c r="B162" s="5"/>
      <c r="C162" s="5"/>
      <c r="D162" s="5"/>
      <c r="E162" s="5"/>
    </row>
    <row r="163" spans="1:5" ht="15.75">
      <c r="A163" s="5"/>
      <c r="B163" s="5"/>
      <c r="C163" s="5"/>
      <c r="D163" s="5"/>
      <c r="E163" s="5"/>
    </row>
    <row r="164" spans="1:5" ht="15.75">
      <c r="A164" s="5"/>
      <c r="B164" s="5"/>
      <c r="C164" s="5"/>
      <c r="D164" s="5"/>
      <c r="E164" s="5"/>
    </row>
    <row r="165" spans="1:5" ht="15.75">
      <c r="A165" s="5"/>
      <c r="B165" s="5"/>
      <c r="C165" s="5"/>
      <c r="D165" s="5"/>
      <c r="E165" s="5"/>
    </row>
    <row r="166" spans="1:5" ht="15.75">
      <c r="A166" s="5"/>
      <c r="B166" s="5"/>
      <c r="C166" s="5"/>
      <c r="D166" s="5"/>
      <c r="E166" s="5"/>
    </row>
    <row r="167" spans="1:5" ht="15.75">
      <c r="A167" s="5"/>
      <c r="B167" s="5"/>
      <c r="C167" s="5"/>
      <c r="D167" s="5"/>
      <c r="E167" s="5"/>
    </row>
    <row r="168" spans="1:5" ht="15.75">
      <c r="A168" s="5"/>
      <c r="B168" s="5"/>
      <c r="C168" s="5"/>
      <c r="D168" s="5"/>
      <c r="E168" s="5"/>
    </row>
    <row r="169" spans="1:5" ht="15.75">
      <c r="A169" s="5"/>
      <c r="B169" s="5"/>
      <c r="C169" s="5"/>
      <c r="D169" s="5"/>
      <c r="E169" s="5"/>
    </row>
    <row r="170" spans="1:5" ht="15.75">
      <c r="A170" s="5"/>
      <c r="B170" s="5"/>
      <c r="C170" s="5"/>
      <c r="D170" s="5"/>
      <c r="E170" s="5"/>
    </row>
    <row r="171" spans="1:5" ht="15.75">
      <c r="A171" s="5"/>
      <c r="B171" s="5"/>
      <c r="C171" s="5"/>
      <c r="D171" s="5"/>
      <c r="E171" s="5"/>
    </row>
    <row r="172" spans="1:5" ht="15.75">
      <c r="A172" s="5"/>
      <c r="B172" s="5"/>
      <c r="C172" s="5"/>
      <c r="D172" s="5"/>
      <c r="E172" s="5"/>
    </row>
    <row r="173" spans="1:5" ht="15.75">
      <c r="A173" s="5"/>
      <c r="B173" s="5"/>
      <c r="C173" s="5"/>
      <c r="D173" s="5"/>
      <c r="E173" s="5"/>
    </row>
    <row r="174" spans="1:5" ht="15.75">
      <c r="A174" s="5"/>
      <c r="B174" s="5"/>
      <c r="C174" s="5"/>
      <c r="D174" s="5"/>
      <c r="E174" s="5"/>
    </row>
    <row r="175" spans="1:5" ht="15.75">
      <c r="A175" s="5"/>
      <c r="B175" s="5"/>
      <c r="C175" s="5"/>
      <c r="D175" s="5"/>
      <c r="E175" s="5"/>
    </row>
    <row r="176" spans="1:5" ht="15.75">
      <c r="A176" s="5"/>
      <c r="B176" s="5"/>
      <c r="C176" s="5"/>
      <c r="D176" s="5"/>
      <c r="E176" s="5"/>
    </row>
    <row r="177" spans="1:5" ht="15.75">
      <c r="A177" s="5"/>
      <c r="B177" s="5"/>
      <c r="C177" s="5"/>
      <c r="D177" s="5"/>
      <c r="E177" s="5"/>
    </row>
    <row r="178" spans="1:5" ht="15.75">
      <c r="A178" s="5"/>
      <c r="B178" s="5"/>
      <c r="C178" s="5"/>
      <c r="D178" s="5"/>
      <c r="E178" s="5"/>
    </row>
    <row r="179" spans="1:5" ht="15.75">
      <c r="A179" s="5"/>
      <c r="B179" s="5"/>
      <c r="C179" s="5"/>
      <c r="D179" s="5"/>
      <c r="E179" s="5"/>
    </row>
  </sheetData>
  <sheetProtection/>
  <mergeCells count="2">
    <mergeCell ref="A1:E1"/>
    <mergeCell ref="A2:E2"/>
  </mergeCells>
  <printOptions horizontalCentered="1"/>
  <pageMargins left="0.55" right="0.8" top="1" bottom="0.5" header="0" footer="0"/>
  <pageSetup fitToHeight="1" fitToWidth="1" horizontalDpi="1200" verticalDpi="1200" orientation="portrait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3"/>
  <sheetViews>
    <sheetView zoomScalePageLayoutView="0" workbookViewId="0" topLeftCell="A1">
      <selection activeCell="E26" sqref="E26"/>
    </sheetView>
  </sheetViews>
  <sheetFormatPr defaultColWidth="9.140625" defaultRowHeight="12.75"/>
  <cols>
    <col min="1" max="1" width="4.00390625" style="57" customWidth="1"/>
    <col min="2" max="2" width="6.00390625" style="57" customWidth="1"/>
    <col min="3" max="3" width="24.8515625" style="57" bestFit="1" customWidth="1"/>
    <col min="4" max="8" width="10.7109375" style="57" customWidth="1"/>
    <col min="9" max="16384" width="9.140625" style="57" customWidth="1"/>
  </cols>
  <sheetData>
    <row r="1" spans="2:8" ht="15" customHeight="1">
      <c r="B1" s="1662" t="s">
        <v>966</v>
      </c>
      <c r="C1" s="1662"/>
      <c r="D1" s="1662"/>
      <c r="E1" s="1662"/>
      <c r="F1" s="1662"/>
      <c r="G1" s="1662"/>
      <c r="H1" s="1662"/>
    </row>
    <row r="2" spans="2:8" ht="15" customHeight="1">
      <c r="B2" s="1663" t="s">
        <v>171</v>
      </c>
      <c r="C2" s="1663"/>
      <c r="D2" s="1663"/>
      <c r="E2" s="1663"/>
      <c r="F2" s="1663"/>
      <c r="G2" s="1663"/>
      <c r="H2" s="1663"/>
    </row>
    <row r="3" spans="2:8" ht="15" customHeight="1" thickBot="1">
      <c r="B3" s="1664" t="s">
        <v>54</v>
      </c>
      <c r="C3" s="1664"/>
      <c r="D3" s="1664"/>
      <c r="E3" s="1664"/>
      <c r="F3" s="1664"/>
      <c r="G3" s="1664"/>
      <c r="H3" s="1664"/>
    </row>
    <row r="4" spans="2:8" ht="15" customHeight="1" thickTop="1">
      <c r="B4" s="107"/>
      <c r="C4" s="108"/>
      <c r="D4" s="1665">
        <f>'X-India'!C4:E4</f>
        <v>0</v>
      </c>
      <c r="E4" s="1665"/>
      <c r="F4" s="1665"/>
      <c r="G4" s="1666" t="s">
        <v>58</v>
      </c>
      <c r="H4" s="1667"/>
    </row>
    <row r="5" spans="2:8" ht="15" customHeight="1">
      <c r="B5" s="109"/>
      <c r="C5" s="110"/>
      <c r="D5" s="111" t="s">
        <v>55</v>
      </c>
      <c r="E5" s="111" t="s">
        <v>91</v>
      </c>
      <c r="F5" s="112" t="s">
        <v>92</v>
      </c>
      <c r="G5" s="112" t="s">
        <v>61</v>
      </c>
      <c r="H5" s="113" t="s">
        <v>62</v>
      </c>
    </row>
    <row r="6" spans="2:8" ht="15" customHeight="1">
      <c r="B6" s="114"/>
      <c r="C6" s="115" t="s">
        <v>93</v>
      </c>
      <c r="D6" s="115">
        <v>1655.9326</v>
      </c>
      <c r="E6" s="116">
        <v>1469.025196</v>
      </c>
      <c r="F6" s="116">
        <v>1643.954221</v>
      </c>
      <c r="G6" s="117">
        <v>-11.287138377491928</v>
      </c>
      <c r="H6" s="118">
        <v>11.907830136359337</v>
      </c>
    </row>
    <row r="7" spans="2:8" ht="15" customHeight="1">
      <c r="B7" s="119">
        <v>1</v>
      </c>
      <c r="C7" s="120" t="s">
        <v>172</v>
      </c>
      <c r="D7" s="120">
        <v>10.390128</v>
      </c>
      <c r="E7" s="121">
        <v>7.607082</v>
      </c>
      <c r="F7" s="121">
        <v>7.228113</v>
      </c>
      <c r="G7" s="122">
        <v>-26.78548329722213</v>
      </c>
      <c r="H7" s="123">
        <v>-4.981791967011802</v>
      </c>
    </row>
    <row r="8" spans="2:8" ht="15" customHeight="1">
      <c r="B8" s="119">
        <v>2</v>
      </c>
      <c r="C8" s="120" t="s">
        <v>111</v>
      </c>
      <c r="D8" s="120">
        <v>6.928832</v>
      </c>
      <c r="E8" s="121">
        <v>0.073133</v>
      </c>
      <c r="F8" s="121">
        <v>9.209057</v>
      </c>
      <c r="G8" s="122">
        <v>-98.94451186000758</v>
      </c>
      <c r="H8" s="123" t="s">
        <v>96</v>
      </c>
    </row>
    <row r="9" spans="2:8" ht="15" customHeight="1">
      <c r="B9" s="119">
        <v>3</v>
      </c>
      <c r="C9" s="120" t="s">
        <v>158</v>
      </c>
      <c r="D9" s="120">
        <v>24.819524</v>
      </c>
      <c r="E9" s="121">
        <v>24.113966</v>
      </c>
      <c r="F9" s="121">
        <v>31.675285</v>
      </c>
      <c r="G9" s="122">
        <v>-2.8427539545077423</v>
      </c>
      <c r="H9" s="123">
        <v>31.356596422172913</v>
      </c>
    </row>
    <row r="10" spans="2:8" ht="15" customHeight="1">
      <c r="B10" s="119">
        <v>4</v>
      </c>
      <c r="C10" s="120" t="s">
        <v>173</v>
      </c>
      <c r="D10" s="120">
        <v>0</v>
      </c>
      <c r="E10" s="121">
        <v>0</v>
      </c>
      <c r="F10" s="121">
        <v>0</v>
      </c>
      <c r="G10" s="124" t="s">
        <v>96</v>
      </c>
      <c r="H10" s="125" t="s">
        <v>96</v>
      </c>
    </row>
    <row r="11" spans="2:8" ht="15" customHeight="1">
      <c r="B11" s="119">
        <v>5</v>
      </c>
      <c r="C11" s="120" t="s">
        <v>126</v>
      </c>
      <c r="D11" s="120">
        <v>243.292281</v>
      </c>
      <c r="E11" s="121">
        <v>179.238343</v>
      </c>
      <c r="F11" s="121">
        <v>215.660257</v>
      </c>
      <c r="G11" s="122">
        <v>-26.32797791065144</v>
      </c>
      <c r="H11" s="123">
        <v>20.32038089082313</v>
      </c>
    </row>
    <row r="12" spans="2:8" ht="15" customHeight="1">
      <c r="B12" s="119">
        <v>6</v>
      </c>
      <c r="C12" s="120" t="s">
        <v>129</v>
      </c>
      <c r="D12" s="120">
        <v>135.662437</v>
      </c>
      <c r="E12" s="121">
        <v>158.829797</v>
      </c>
      <c r="F12" s="121">
        <v>144.998585</v>
      </c>
      <c r="G12" s="122">
        <v>17.07721054723497</v>
      </c>
      <c r="H12" s="123">
        <v>-8.708197240848975</v>
      </c>
    </row>
    <row r="13" spans="2:8" ht="15" customHeight="1">
      <c r="B13" s="119">
        <v>7</v>
      </c>
      <c r="C13" s="120" t="s">
        <v>160</v>
      </c>
      <c r="D13" s="120">
        <v>370.48788</v>
      </c>
      <c r="E13" s="121">
        <v>412.070432</v>
      </c>
      <c r="F13" s="121">
        <v>431.383284</v>
      </c>
      <c r="G13" s="122">
        <v>11.223728020468556</v>
      </c>
      <c r="H13" s="123">
        <v>4.686784224304645</v>
      </c>
    </row>
    <row r="14" spans="2:8" ht="15" customHeight="1">
      <c r="B14" s="119">
        <v>8</v>
      </c>
      <c r="C14" s="120" t="s">
        <v>161</v>
      </c>
      <c r="D14" s="120">
        <v>49.328968</v>
      </c>
      <c r="E14" s="121">
        <v>15.58849</v>
      </c>
      <c r="F14" s="121">
        <v>40.990377</v>
      </c>
      <c r="G14" s="122">
        <v>-68.39891319031852</v>
      </c>
      <c r="H14" s="123">
        <v>162.95283892153765</v>
      </c>
    </row>
    <row r="15" spans="2:8" ht="15" customHeight="1">
      <c r="B15" s="119">
        <v>9</v>
      </c>
      <c r="C15" s="120" t="s">
        <v>174</v>
      </c>
      <c r="D15" s="120">
        <v>13.851342</v>
      </c>
      <c r="E15" s="121">
        <v>10.005485</v>
      </c>
      <c r="F15" s="121">
        <v>13.442712</v>
      </c>
      <c r="G15" s="122">
        <v>-27.765230257111554</v>
      </c>
      <c r="H15" s="123">
        <v>34.353427145210844</v>
      </c>
    </row>
    <row r="16" spans="2:8" ht="15" customHeight="1">
      <c r="B16" s="119">
        <v>10</v>
      </c>
      <c r="C16" s="120" t="s">
        <v>164</v>
      </c>
      <c r="D16" s="120">
        <v>61.776285</v>
      </c>
      <c r="E16" s="121">
        <v>38.985851</v>
      </c>
      <c r="F16" s="121">
        <v>55.606541</v>
      </c>
      <c r="G16" s="122">
        <v>-36.891881730991116</v>
      </c>
      <c r="H16" s="123">
        <v>42.632620742330346</v>
      </c>
    </row>
    <row r="17" spans="2:8" ht="15" customHeight="1">
      <c r="B17" s="119">
        <v>11</v>
      </c>
      <c r="C17" s="120" t="s">
        <v>165</v>
      </c>
      <c r="D17" s="120">
        <v>31.676717</v>
      </c>
      <c r="E17" s="121">
        <v>35.768044</v>
      </c>
      <c r="F17" s="121">
        <v>30.277727</v>
      </c>
      <c r="G17" s="122">
        <v>12.915880771356456</v>
      </c>
      <c r="H17" s="123">
        <v>-15.349782616013343</v>
      </c>
    </row>
    <row r="18" spans="2:8" ht="15" customHeight="1">
      <c r="B18" s="119">
        <v>12</v>
      </c>
      <c r="C18" s="120" t="s">
        <v>175</v>
      </c>
      <c r="D18" s="120">
        <v>707.718206</v>
      </c>
      <c r="E18" s="121">
        <v>586.744573</v>
      </c>
      <c r="F18" s="121">
        <v>663.482283</v>
      </c>
      <c r="G18" s="122">
        <v>-17.093474772076164</v>
      </c>
      <c r="H18" s="123">
        <v>13.078554712085946</v>
      </c>
    </row>
    <row r="19" spans="2:8" ht="15" customHeight="1">
      <c r="B19" s="114"/>
      <c r="C19" s="115" t="s">
        <v>147</v>
      </c>
      <c r="D19" s="115">
        <v>950.4274949999999</v>
      </c>
      <c r="E19" s="126">
        <v>1116.2791459999999</v>
      </c>
      <c r="F19" s="126">
        <v>934.4849729999996</v>
      </c>
      <c r="G19" s="127">
        <v>17.45021602094961</v>
      </c>
      <c r="H19" s="118">
        <v>-16.28572688573726</v>
      </c>
    </row>
    <row r="20" spans="2:8" ht="15" customHeight="1" thickBot="1">
      <c r="B20" s="128"/>
      <c r="C20" s="129" t="s">
        <v>176</v>
      </c>
      <c r="D20" s="129">
        <v>2606.360095</v>
      </c>
      <c r="E20" s="130">
        <v>2585.304342</v>
      </c>
      <c r="F20" s="130">
        <v>2578.4391939999996</v>
      </c>
      <c r="G20" s="131">
        <v>-0.8078604733241974</v>
      </c>
      <c r="H20" s="132">
        <v>-0.2655450613094672</v>
      </c>
    </row>
    <row r="21" ht="13.5" thickTop="1">
      <c r="B21" s="57" t="s">
        <v>150</v>
      </c>
    </row>
    <row r="23" ht="12.75">
      <c r="E23" s="133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5" right="0.75" top="1" bottom="1" header="0.5" footer="0.5"/>
  <pageSetup fitToHeight="1" fitToWidth="1"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4"/>
  <sheetViews>
    <sheetView zoomScalePageLayoutView="0" workbookViewId="0" topLeftCell="A1">
      <selection activeCell="H12" sqref="H12"/>
    </sheetView>
  </sheetViews>
  <sheetFormatPr defaultColWidth="9.140625" defaultRowHeight="12.75"/>
  <cols>
    <col min="1" max="1" width="6.140625" style="57" customWidth="1"/>
    <col min="2" max="2" width="29.421875" style="57" bestFit="1" customWidth="1"/>
    <col min="3" max="5" width="11.7109375" style="57" customWidth="1"/>
    <col min="6" max="6" width="9.00390625" style="57" customWidth="1"/>
    <col min="7" max="19" width="8.421875" style="57" customWidth="1"/>
    <col min="20" max="21" width="9.140625" style="57" customWidth="1"/>
    <col min="22" max="22" width="16.8515625" style="57" bestFit="1" customWidth="1"/>
    <col min="23" max="16384" width="9.140625" style="57" customWidth="1"/>
  </cols>
  <sheetData>
    <row r="1" spans="1:19" ht="12.75">
      <c r="A1" s="1662" t="s">
        <v>967</v>
      </c>
      <c r="B1" s="1662"/>
      <c r="C1" s="1662"/>
      <c r="D1" s="1662"/>
      <c r="E1" s="1662"/>
      <c r="F1" s="1662"/>
      <c r="G1" s="1662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</row>
    <row r="2" spans="1:19" ht="15" customHeight="1">
      <c r="A2" s="1668" t="s">
        <v>11</v>
      </c>
      <c r="B2" s="1668"/>
      <c r="C2" s="1668"/>
      <c r="D2" s="1668"/>
      <c r="E2" s="1668"/>
      <c r="F2" s="1668"/>
      <c r="G2" s="1668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15" customHeight="1" thickBot="1">
      <c r="A3" s="1669" t="s">
        <v>54</v>
      </c>
      <c r="B3" s="1669"/>
      <c r="C3" s="1669"/>
      <c r="D3" s="1669"/>
      <c r="E3" s="1669"/>
      <c r="F3" s="1669"/>
      <c r="G3" s="1669"/>
      <c r="H3" s="135"/>
      <c r="I3" s="135"/>
      <c r="J3" s="135"/>
      <c r="K3" s="135"/>
      <c r="L3" s="135"/>
      <c r="M3" s="135"/>
      <c r="N3" s="135"/>
      <c r="O3" s="135"/>
      <c r="P3" s="135"/>
      <c r="Q3" s="135"/>
      <c r="R3" s="135"/>
      <c r="S3" s="135"/>
    </row>
    <row r="4" spans="1:19" ht="15" customHeight="1" thickTop="1">
      <c r="A4" s="136"/>
      <c r="B4" s="137"/>
      <c r="C4" s="1670" t="s">
        <v>53</v>
      </c>
      <c r="D4" s="1670"/>
      <c r="E4" s="1670"/>
      <c r="F4" s="1671" t="s">
        <v>58</v>
      </c>
      <c r="G4" s="1672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</row>
    <row r="5" spans="1:19" ht="15" customHeight="1">
      <c r="A5" s="139"/>
      <c r="B5" s="140"/>
      <c r="C5" s="141" t="s">
        <v>55</v>
      </c>
      <c r="D5" s="141" t="s">
        <v>91</v>
      </c>
      <c r="E5" s="142" t="s">
        <v>92</v>
      </c>
      <c r="F5" s="142" t="s">
        <v>61</v>
      </c>
      <c r="G5" s="143" t="s">
        <v>62</v>
      </c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4"/>
    </row>
    <row r="6" spans="1:19" ht="15" customHeight="1">
      <c r="A6" s="145"/>
      <c r="B6" s="146" t="s">
        <v>93</v>
      </c>
      <c r="C6" s="147">
        <v>26152.047157000008</v>
      </c>
      <c r="D6" s="147">
        <v>31037.4637</v>
      </c>
      <c r="E6" s="147">
        <v>32664.554702999998</v>
      </c>
      <c r="F6" s="148">
        <f>D6/C6*100-100</f>
        <v>18.680818804245433</v>
      </c>
      <c r="G6" s="149">
        <f>E6/D6*100-100</f>
        <v>5.242345246786371</v>
      </c>
      <c r="H6" s="150"/>
      <c r="I6" s="150"/>
      <c r="J6" s="150"/>
      <c r="K6" s="150"/>
      <c r="L6" s="150"/>
      <c r="M6" s="150"/>
      <c r="N6" s="150"/>
      <c r="O6" s="150"/>
      <c r="P6" s="150"/>
      <c r="Q6" s="150"/>
      <c r="R6" s="150"/>
      <c r="S6" s="150"/>
    </row>
    <row r="7" spans="1:19" ht="15" customHeight="1">
      <c r="A7" s="151">
        <v>1</v>
      </c>
      <c r="B7" s="152" t="s">
        <v>177</v>
      </c>
      <c r="C7" s="153">
        <v>466.980925</v>
      </c>
      <c r="D7" s="153">
        <v>472.684089</v>
      </c>
      <c r="E7" s="153">
        <v>498.08002</v>
      </c>
      <c r="F7" s="154">
        <v>1.221284145599725</v>
      </c>
      <c r="G7" s="155">
        <v>5.37270697089194</v>
      </c>
      <c r="H7" s="156"/>
      <c r="I7" s="156"/>
      <c r="J7" s="156"/>
      <c r="K7" s="156"/>
      <c r="L7" s="156"/>
      <c r="M7" s="156"/>
      <c r="N7" s="156"/>
      <c r="O7" s="156"/>
      <c r="P7" s="156"/>
      <c r="Q7" s="156"/>
      <c r="R7" s="156"/>
      <c r="S7" s="156"/>
    </row>
    <row r="8" spans="1:25" ht="15" customHeight="1">
      <c r="A8" s="151">
        <v>2</v>
      </c>
      <c r="B8" s="152" t="s">
        <v>178</v>
      </c>
      <c r="C8" s="153">
        <v>222.956492</v>
      </c>
      <c r="D8" s="153">
        <v>191.916738</v>
      </c>
      <c r="E8" s="153">
        <v>389.674966</v>
      </c>
      <c r="F8" s="154">
        <v>-13.921888401437528</v>
      </c>
      <c r="G8" s="155">
        <v>103.0437626550322</v>
      </c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V8" s="152" t="s">
        <v>179</v>
      </c>
      <c r="W8" s="57">
        <v>3374.433478</v>
      </c>
      <c r="X8" s="57">
        <v>6592.159254999999</v>
      </c>
      <c r="Y8" s="57">
        <v>8512.235342</v>
      </c>
    </row>
    <row r="9" spans="1:25" ht="15" customHeight="1">
      <c r="A9" s="151">
        <v>3</v>
      </c>
      <c r="B9" s="152" t="s">
        <v>180</v>
      </c>
      <c r="C9" s="153">
        <v>307.057892</v>
      </c>
      <c r="D9" s="153">
        <v>436.513386</v>
      </c>
      <c r="E9" s="153">
        <v>290.930883</v>
      </c>
      <c r="F9" s="154">
        <v>42.15996311210267</v>
      </c>
      <c r="G9" s="155">
        <v>-33.351211593772305</v>
      </c>
      <c r="H9" s="156"/>
      <c r="I9" s="156"/>
      <c r="J9" s="156"/>
      <c r="K9" s="156"/>
      <c r="L9" s="156"/>
      <c r="M9" s="156"/>
      <c r="N9" s="156"/>
      <c r="O9" s="156"/>
      <c r="P9" s="156"/>
      <c r="Q9" s="156"/>
      <c r="R9" s="156"/>
      <c r="S9" s="156"/>
      <c r="V9" s="57" t="s">
        <v>178</v>
      </c>
      <c r="W9" s="57">
        <v>1021.8463490000001</v>
      </c>
      <c r="X9" s="57">
        <v>1172.9670520000002</v>
      </c>
      <c r="Y9" s="57">
        <v>1983.2649170000002</v>
      </c>
    </row>
    <row r="10" spans="1:25" ht="15" customHeight="1">
      <c r="A10" s="151">
        <v>4</v>
      </c>
      <c r="B10" s="152" t="s">
        <v>181</v>
      </c>
      <c r="C10" s="153">
        <v>2.507266</v>
      </c>
      <c r="D10" s="153">
        <v>184.254068</v>
      </c>
      <c r="E10" s="153">
        <v>7.686318</v>
      </c>
      <c r="F10" s="154" t="s">
        <v>96</v>
      </c>
      <c r="G10" s="155">
        <v>-95.8284134057762</v>
      </c>
      <c r="H10" s="156"/>
      <c r="I10" s="156"/>
      <c r="J10" s="156"/>
      <c r="K10" s="156"/>
      <c r="L10" s="156"/>
      <c r="M10" s="156"/>
      <c r="N10" s="156"/>
      <c r="O10" s="156"/>
      <c r="P10" s="156"/>
      <c r="Q10" s="156"/>
      <c r="R10" s="156"/>
      <c r="S10" s="156"/>
      <c r="V10" s="57" t="s">
        <v>182</v>
      </c>
      <c r="W10" s="57">
        <v>1290.0760940000002</v>
      </c>
      <c r="X10" s="57">
        <v>4417.751405</v>
      </c>
      <c r="Y10" s="57">
        <v>4929.188715</v>
      </c>
    </row>
    <row r="11" spans="1:25" ht="15" customHeight="1">
      <c r="A11" s="151">
        <v>5</v>
      </c>
      <c r="B11" s="152" t="s">
        <v>183</v>
      </c>
      <c r="C11" s="153">
        <v>99.380116</v>
      </c>
      <c r="D11" s="153">
        <v>127.610388</v>
      </c>
      <c r="E11" s="153">
        <v>144.399179</v>
      </c>
      <c r="F11" s="154">
        <v>28.406358471145268</v>
      </c>
      <c r="G11" s="155">
        <v>13.156288655748</v>
      </c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V11" s="57" t="s">
        <v>184</v>
      </c>
      <c r="W11" s="57">
        <v>14419.625415</v>
      </c>
      <c r="X11" s="57">
        <v>14481.437372</v>
      </c>
      <c r="Y11" s="57">
        <v>17657.955496</v>
      </c>
    </row>
    <row r="12" spans="1:25" ht="15" customHeight="1">
      <c r="A12" s="151">
        <v>6</v>
      </c>
      <c r="B12" s="152" t="s">
        <v>185</v>
      </c>
      <c r="C12" s="153">
        <v>424.332273</v>
      </c>
      <c r="D12" s="153">
        <v>832.141805</v>
      </c>
      <c r="E12" s="153">
        <v>575.970039</v>
      </c>
      <c r="F12" s="154">
        <v>96.10617856539986</v>
      </c>
      <c r="G12" s="155">
        <v>-30.78462882897705</v>
      </c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V12" s="57" t="s">
        <v>186</v>
      </c>
      <c r="W12" s="57">
        <v>2678.225284</v>
      </c>
      <c r="X12" s="57">
        <v>4548.39026</v>
      </c>
      <c r="Y12" s="57">
        <v>2749.112312</v>
      </c>
    </row>
    <row r="13" spans="1:19" ht="15" customHeight="1">
      <c r="A13" s="151">
        <v>7</v>
      </c>
      <c r="B13" s="152" t="s">
        <v>187</v>
      </c>
      <c r="C13" s="153">
        <v>1137.250387</v>
      </c>
      <c r="D13" s="153">
        <v>37.517285</v>
      </c>
      <c r="E13" s="153">
        <v>615.978044</v>
      </c>
      <c r="F13" s="154">
        <v>-96.70105322197617</v>
      </c>
      <c r="G13" s="155" t="s">
        <v>96</v>
      </c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</row>
    <row r="14" spans="1:25" ht="15" customHeight="1">
      <c r="A14" s="151">
        <v>8</v>
      </c>
      <c r="B14" s="152" t="s">
        <v>102</v>
      </c>
      <c r="C14" s="153">
        <v>214.705783</v>
      </c>
      <c r="D14" s="153">
        <v>240.334316</v>
      </c>
      <c r="E14" s="153">
        <v>278.760429</v>
      </c>
      <c r="F14" s="154">
        <v>11.936582537229555</v>
      </c>
      <c r="G14" s="155">
        <v>15.988608551431312</v>
      </c>
      <c r="H14" s="156"/>
      <c r="I14" s="156"/>
      <c r="J14" s="156"/>
      <c r="K14" s="156"/>
      <c r="L14" s="156"/>
      <c r="M14" s="156"/>
      <c r="N14" s="156"/>
      <c r="O14" s="156"/>
      <c r="P14" s="156"/>
      <c r="Q14" s="156"/>
      <c r="R14" s="156"/>
      <c r="S14" s="156"/>
      <c r="W14" s="157">
        <v>22784.20662</v>
      </c>
      <c r="X14" s="157">
        <v>31212.705343999998</v>
      </c>
      <c r="Y14" s="157">
        <v>35831.756782</v>
      </c>
    </row>
    <row r="15" spans="1:19" ht="15" customHeight="1">
      <c r="A15" s="151">
        <v>9</v>
      </c>
      <c r="B15" s="152" t="s">
        <v>188</v>
      </c>
      <c r="C15" s="153">
        <v>152.602396</v>
      </c>
      <c r="D15" s="153">
        <v>235.790994</v>
      </c>
      <c r="E15" s="153">
        <v>152.394809</v>
      </c>
      <c r="F15" s="154">
        <v>54.51329741899991</v>
      </c>
      <c r="G15" s="155">
        <v>-35.36868969643514</v>
      </c>
      <c r="H15" s="156"/>
      <c r="I15" s="156"/>
      <c r="J15" s="156"/>
      <c r="K15" s="156"/>
      <c r="L15" s="156"/>
      <c r="M15" s="156"/>
      <c r="N15" s="156"/>
      <c r="O15" s="156"/>
      <c r="P15" s="156"/>
      <c r="Q15" s="156"/>
      <c r="R15" s="156"/>
      <c r="S15" s="156"/>
    </row>
    <row r="16" spans="1:25" ht="15" customHeight="1">
      <c r="A16" s="151">
        <v>10</v>
      </c>
      <c r="B16" s="152" t="s">
        <v>182</v>
      </c>
      <c r="C16" s="153">
        <v>794.578235</v>
      </c>
      <c r="D16" s="153">
        <v>852.069732</v>
      </c>
      <c r="E16" s="153">
        <v>1667.238198</v>
      </c>
      <c r="F16" s="154">
        <v>7.235473420688422</v>
      </c>
      <c r="G16" s="155">
        <v>95.66921994595626</v>
      </c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X16" s="57">
        <v>457852.9917770999</v>
      </c>
      <c r="Y16" s="57">
        <v>505918.50000000006</v>
      </c>
    </row>
    <row r="17" spans="1:19" ht="15" customHeight="1">
      <c r="A17" s="151">
        <v>11</v>
      </c>
      <c r="B17" s="152" t="s">
        <v>189</v>
      </c>
      <c r="C17" s="153">
        <v>12.388715</v>
      </c>
      <c r="D17" s="153">
        <v>23.300913</v>
      </c>
      <c r="E17" s="153">
        <v>21.109222</v>
      </c>
      <c r="F17" s="154">
        <v>88.08175827759379</v>
      </c>
      <c r="G17" s="155">
        <v>-9.406030570561768</v>
      </c>
      <c r="H17" s="156"/>
      <c r="I17" s="156"/>
      <c r="J17" s="156"/>
      <c r="K17" s="156"/>
      <c r="L17" s="156"/>
      <c r="M17" s="156"/>
      <c r="N17" s="156"/>
      <c r="O17" s="156"/>
      <c r="P17" s="156"/>
      <c r="Q17" s="156"/>
      <c r="R17" s="156"/>
      <c r="S17" s="156"/>
    </row>
    <row r="18" spans="1:25" ht="15" customHeight="1">
      <c r="A18" s="151">
        <v>12</v>
      </c>
      <c r="B18" s="152" t="s">
        <v>190</v>
      </c>
      <c r="C18" s="153">
        <v>141.392107</v>
      </c>
      <c r="D18" s="153">
        <v>185.850385</v>
      </c>
      <c r="E18" s="153">
        <v>219.178317</v>
      </c>
      <c r="F18" s="154">
        <v>31.44325305230791</v>
      </c>
      <c r="G18" s="155">
        <v>17.932667720865908</v>
      </c>
      <c r="H18" s="156"/>
      <c r="I18" s="156"/>
      <c r="J18" s="156"/>
      <c r="K18" s="156"/>
      <c r="L18" s="156"/>
      <c r="M18" s="156"/>
      <c r="N18" s="156"/>
      <c r="O18" s="156"/>
      <c r="P18" s="156"/>
      <c r="Q18" s="156"/>
      <c r="R18" s="156"/>
      <c r="S18" s="156"/>
      <c r="X18" s="157">
        <v>6.817189339060937</v>
      </c>
      <c r="Y18" s="157">
        <v>7.082515619017686</v>
      </c>
    </row>
    <row r="19" spans="1:19" ht="15" customHeight="1">
      <c r="A19" s="151">
        <v>13</v>
      </c>
      <c r="B19" s="152" t="s">
        <v>191</v>
      </c>
      <c r="C19" s="153">
        <v>83.732323</v>
      </c>
      <c r="D19" s="153">
        <v>100.41535</v>
      </c>
      <c r="E19" s="153">
        <v>136.852267</v>
      </c>
      <c r="F19" s="154">
        <v>19.92423762087671</v>
      </c>
      <c r="G19" s="155">
        <v>36.2862022589176</v>
      </c>
      <c r="H19" s="156"/>
      <c r="I19" s="156"/>
      <c r="J19" s="156"/>
      <c r="K19" s="156"/>
      <c r="L19" s="156"/>
      <c r="M19" s="156"/>
      <c r="N19" s="156"/>
      <c r="O19" s="156"/>
      <c r="P19" s="156"/>
      <c r="Q19" s="156"/>
      <c r="R19" s="156"/>
      <c r="S19" s="156"/>
    </row>
    <row r="20" spans="1:19" ht="15" customHeight="1">
      <c r="A20" s="151">
        <v>14</v>
      </c>
      <c r="B20" s="152" t="s">
        <v>192</v>
      </c>
      <c r="C20" s="153">
        <v>343.713675</v>
      </c>
      <c r="D20" s="153">
        <v>193.041337</v>
      </c>
      <c r="E20" s="153">
        <v>271.099217</v>
      </c>
      <c r="F20" s="154">
        <v>-43.83658520424013</v>
      </c>
      <c r="G20" s="155">
        <v>40.4358368073259</v>
      </c>
      <c r="H20" s="156"/>
      <c r="I20" s="156"/>
      <c r="J20" s="156"/>
      <c r="K20" s="156"/>
      <c r="L20" s="156"/>
      <c r="M20" s="156"/>
      <c r="N20" s="156"/>
      <c r="O20" s="156"/>
      <c r="P20" s="156"/>
      <c r="Q20" s="156"/>
      <c r="R20" s="156"/>
      <c r="S20" s="156"/>
    </row>
    <row r="21" spans="1:19" ht="15" customHeight="1">
      <c r="A21" s="151">
        <v>15</v>
      </c>
      <c r="B21" s="152" t="s">
        <v>193</v>
      </c>
      <c r="C21" s="153">
        <v>622.007612</v>
      </c>
      <c r="D21" s="153">
        <v>873.52822</v>
      </c>
      <c r="E21" s="153">
        <v>874.556015</v>
      </c>
      <c r="F21" s="154">
        <v>40.43690192010064</v>
      </c>
      <c r="G21" s="155">
        <v>0.11766019419499685</v>
      </c>
      <c r="H21" s="156"/>
      <c r="I21" s="156"/>
      <c r="J21" s="156"/>
      <c r="K21" s="156"/>
      <c r="L21" s="156"/>
      <c r="M21" s="156"/>
      <c r="N21" s="156"/>
      <c r="O21" s="156"/>
      <c r="P21" s="156"/>
      <c r="Q21" s="156"/>
      <c r="R21" s="156"/>
      <c r="S21" s="156"/>
    </row>
    <row r="22" spans="1:19" ht="15" customHeight="1">
      <c r="A22" s="151">
        <v>16</v>
      </c>
      <c r="B22" s="152" t="s">
        <v>194</v>
      </c>
      <c r="C22" s="153">
        <v>126.872467</v>
      </c>
      <c r="D22" s="153">
        <v>159.641732</v>
      </c>
      <c r="E22" s="153">
        <v>147.03092</v>
      </c>
      <c r="F22" s="154">
        <v>25.828507772297044</v>
      </c>
      <c r="G22" s="155">
        <v>-7.899445741418035</v>
      </c>
      <c r="H22" s="156"/>
      <c r="I22" s="156"/>
      <c r="J22" s="156"/>
      <c r="K22" s="156"/>
      <c r="L22" s="156"/>
      <c r="M22" s="156"/>
      <c r="N22" s="156"/>
      <c r="O22" s="156"/>
      <c r="P22" s="156"/>
      <c r="Q22" s="156"/>
      <c r="R22" s="156"/>
      <c r="S22" s="156"/>
    </row>
    <row r="23" spans="1:19" ht="15" customHeight="1">
      <c r="A23" s="151">
        <v>17</v>
      </c>
      <c r="B23" s="152" t="s">
        <v>105</v>
      </c>
      <c r="C23" s="153">
        <v>181.474562</v>
      </c>
      <c r="D23" s="153">
        <v>172.919274</v>
      </c>
      <c r="E23" s="153">
        <v>391.138737</v>
      </c>
      <c r="F23" s="154">
        <v>-4.714318032077685</v>
      </c>
      <c r="G23" s="155">
        <v>126.19730464517218</v>
      </c>
      <c r="H23" s="156"/>
      <c r="I23" s="156"/>
      <c r="J23" s="156"/>
      <c r="K23" s="156"/>
      <c r="L23" s="156"/>
      <c r="M23" s="156"/>
      <c r="N23" s="156"/>
      <c r="O23" s="156"/>
      <c r="P23" s="156"/>
      <c r="Q23" s="156"/>
      <c r="R23" s="156"/>
      <c r="S23" s="156"/>
    </row>
    <row r="24" spans="1:19" ht="15" customHeight="1">
      <c r="A24" s="151">
        <v>18</v>
      </c>
      <c r="B24" s="152" t="s">
        <v>195</v>
      </c>
      <c r="C24" s="153">
        <v>222.194253</v>
      </c>
      <c r="D24" s="153">
        <v>285.931592</v>
      </c>
      <c r="E24" s="153">
        <v>346.892309</v>
      </c>
      <c r="F24" s="154">
        <v>28.685412939100644</v>
      </c>
      <c r="G24" s="155">
        <v>21.320035527938444</v>
      </c>
      <c r="H24" s="156"/>
      <c r="I24" s="156"/>
      <c r="J24" s="156"/>
      <c r="K24" s="156"/>
      <c r="L24" s="156"/>
      <c r="M24" s="156"/>
      <c r="N24" s="156"/>
      <c r="O24" s="156"/>
      <c r="P24" s="156"/>
      <c r="Q24" s="156"/>
      <c r="R24" s="156"/>
      <c r="S24" s="156"/>
    </row>
    <row r="25" spans="1:19" ht="15" customHeight="1">
      <c r="A25" s="151">
        <v>19</v>
      </c>
      <c r="B25" s="152" t="s">
        <v>179</v>
      </c>
      <c r="C25" s="153">
        <v>545.388146</v>
      </c>
      <c r="D25" s="153">
        <v>765.974932</v>
      </c>
      <c r="E25" s="153">
        <v>1347.05106</v>
      </c>
      <c r="F25" s="154">
        <v>40.44583433245356</v>
      </c>
      <c r="G25" s="155">
        <v>75.86098496497533</v>
      </c>
      <c r="H25" s="156"/>
      <c r="I25" s="156"/>
      <c r="J25" s="156"/>
      <c r="K25" s="156"/>
      <c r="L25" s="156"/>
      <c r="M25" s="156"/>
      <c r="N25" s="156"/>
      <c r="O25" s="156"/>
      <c r="P25" s="156"/>
      <c r="Q25" s="156"/>
      <c r="R25" s="156"/>
      <c r="S25" s="156"/>
    </row>
    <row r="26" spans="1:19" ht="15" customHeight="1">
      <c r="A26" s="151">
        <v>20</v>
      </c>
      <c r="B26" s="152" t="s">
        <v>196</v>
      </c>
      <c r="C26" s="153">
        <v>80.793322</v>
      </c>
      <c r="D26" s="153">
        <v>60.593906</v>
      </c>
      <c r="E26" s="153">
        <v>68.272409</v>
      </c>
      <c r="F26" s="154">
        <v>-25.00134355163661</v>
      </c>
      <c r="G26" s="155">
        <v>12.672071346580637</v>
      </c>
      <c r="H26" s="156"/>
      <c r="I26" s="156"/>
      <c r="J26" s="156"/>
      <c r="K26" s="156"/>
      <c r="L26" s="156"/>
      <c r="M26" s="156"/>
      <c r="N26" s="156"/>
      <c r="O26" s="156"/>
      <c r="P26" s="156"/>
      <c r="Q26" s="156"/>
      <c r="R26" s="156"/>
      <c r="S26" s="156"/>
    </row>
    <row r="27" spans="1:19" ht="15" customHeight="1">
      <c r="A27" s="151">
        <v>21</v>
      </c>
      <c r="B27" s="152" t="s">
        <v>197</v>
      </c>
      <c r="C27" s="153">
        <v>122.172564</v>
      </c>
      <c r="D27" s="153">
        <v>146.948879</v>
      </c>
      <c r="E27" s="153">
        <v>167.876197</v>
      </c>
      <c r="F27" s="154">
        <v>20.279770014485422</v>
      </c>
      <c r="G27" s="155">
        <v>14.241223303241384</v>
      </c>
      <c r="H27" s="156"/>
      <c r="I27" s="156"/>
      <c r="J27" s="156"/>
      <c r="K27" s="156"/>
      <c r="L27" s="156"/>
      <c r="M27" s="156"/>
      <c r="N27" s="156"/>
      <c r="O27" s="156"/>
      <c r="P27" s="156"/>
      <c r="Q27" s="156"/>
      <c r="R27" s="156"/>
      <c r="S27" s="156"/>
    </row>
    <row r="28" spans="1:19" ht="15" customHeight="1">
      <c r="A28" s="151">
        <v>22</v>
      </c>
      <c r="B28" s="152" t="s">
        <v>117</v>
      </c>
      <c r="C28" s="153">
        <v>99.492003</v>
      </c>
      <c r="D28" s="153">
        <v>138.731747</v>
      </c>
      <c r="E28" s="153">
        <v>184.261592</v>
      </c>
      <c r="F28" s="154">
        <v>39.44009851726477</v>
      </c>
      <c r="G28" s="155">
        <v>32.81862009565842</v>
      </c>
      <c r="H28" s="156"/>
      <c r="I28" s="156"/>
      <c r="J28" s="156"/>
      <c r="K28" s="156"/>
      <c r="L28" s="156"/>
      <c r="M28" s="156"/>
      <c r="N28" s="156"/>
      <c r="O28" s="156"/>
      <c r="P28" s="156"/>
      <c r="Q28" s="156"/>
      <c r="R28" s="156"/>
      <c r="S28" s="156"/>
    </row>
    <row r="29" spans="1:19" ht="15" customHeight="1">
      <c r="A29" s="151">
        <v>23</v>
      </c>
      <c r="B29" s="152" t="s">
        <v>184</v>
      </c>
      <c r="C29" s="153">
        <v>1828.441507</v>
      </c>
      <c r="D29" s="153">
        <v>2020.885121</v>
      </c>
      <c r="E29" s="153">
        <v>2796.388255</v>
      </c>
      <c r="F29" s="154">
        <v>10.52500795148488</v>
      </c>
      <c r="G29" s="155">
        <v>38.374429399344365</v>
      </c>
      <c r="H29" s="156"/>
      <c r="I29" s="156"/>
      <c r="J29" s="156"/>
      <c r="K29" s="156"/>
      <c r="L29" s="156"/>
      <c r="M29" s="156"/>
      <c r="N29" s="156"/>
      <c r="O29" s="156"/>
      <c r="P29" s="156"/>
      <c r="Q29" s="156"/>
      <c r="R29" s="156"/>
      <c r="S29" s="156"/>
    </row>
    <row r="30" spans="1:19" ht="15" customHeight="1">
      <c r="A30" s="151">
        <v>24</v>
      </c>
      <c r="B30" s="152" t="s">
        <v>186</v>
      </c>
      <c r="C30" s="153">
        <v>518.812796</v>
      </c>
      <c r="D30" s="153">
        <v>811.79886</v>
      </c>
      <c r="E30" s="153">
        <v>1577.1856400000001</v>
      </c>
      <c r="F30" s="154">
        <v>56.472405125489615</v>
      </c>
      <c r="G30" s="155">
        <v>94.28281039961058</v>
      </c>
      <c r="H30" s="156"/>
      <c r="I30" s="156"/>
      <c r="J30" s="156"/>
      <c r="K30" s="156"/>
      <c r="L30" s="156"/>
      <c r="M30" s="156"/>
      <c r="N30" s="156"/>
      <c r="O30" s="156"/>
      <c r="P30" s="156"/>
      <c r="Q30" s="156"/>
      <c r="R30" s="156"/>
      <c r="S30" s="156"/>
    </row>
    <row r="31" spans="1:19" ht="15" customHeight="1">
      <c r="A31" s="151">
        <v>25</v>
      </c>
      <c r="B31" s="152" t="s">
        <v>198</v>
      </c>
      <c r="C31" s="153">
        <v>1297.048727</v>
      </c>
      <c r="D31" s="153">
        <v>1471.623447</v>
      </c>
      <c r="E31" s="153">
        <v>1723.035881</v>
      </c>
      <c r="F31" s="154">
        <v>13.459380234987876</v>
      </c>
      <c r="G31" s="155">
        <v>17.084019319787316</v>
      </c>
      <c r="H31" s="156"/>
      <c r="I31" s="156"/>
      <c r="J31" s="156"/>
      <c r="K31" s="156"/>
      <c r="L31" s="156"/>
      <c r="M31" s="156"/>
      <c r="N31" s="156"/>
      <c r="O31" s="156"/>
      <c r="P31" s="156"/>
      <c r="Q31" s="156"/>
      <c r="R31" s="156"/>
      <c r="S31" s="156"/>
    </row>
    <row r="32" spans="1:19" ht="15" customHeight="1">
      <c r="A32" s="151">
        <v>26</v>
      </c>
      <c r="B32" s="152" t="s">
        <v>199</v>
      </c>
      <c r="C32" s="153">
        <v>1.079796</v>
      </c>
      <c r="D32" s="153">
        <v>0.643772</v>
      </c>
      <c r="E32" s="153">
        <v>0.750994</v>
      </c>
      <c r="F32" s="154">
        <v>-40.38021996747534</v>
      </c>
      <c r="G32" s="155">
        <v>16.655275470197537</v>
      </c>
      <c r="H32" s="156"/>
      <c r="I32" s="156"/>
      <c r="J32" s="156"/>
      <c r="K32" s="156"/>
      <c r="L32" s="156"/>
      <c r="M32" s="156"/>
      <c r="N32" s="156"/>
      <c r="O32" s="156"/>
      <c r="P32" s="156"/>
      <c r="Q32" s="156"/>
      <c r="R32" s="156"/>
      <c r="S32" s="156"/>
    </row>
    <row r="33" spans="1:19" ht="15" customHeight="1">
      <c r="A33" s="151">
        <v>27</v>
      </c>
      <c r="B33" s="152" t="s">
        <v>200</v>
      </c>
      <c r="C33" s="153">
        <v>1105.668487</v>
      </c>
      <c r="D33" s="153">
        <v>1256.351053</v>
      </c>
      <c r="E33" s="153">
        <v>1671.31117</v>
      </c>
      <c r="F33" s="154">
        <v>13.628186727908442</v>
      </c>
      <c r="G33" s="155">
        <v>33.02899424560755</v>
      </c>
      <c r="H33" s="156"/>
      <c r="I33" s="156"/>
      <c r="J33" s="156"/>
      <c r="K33" s="156"/>
      <c r="L33" s="156"/>
      <c r="M33" s="156"/>
      <c r="N33" s="156"/>
      <c r="O33" s="156"/>
      <c r="P33" s="156"/>
      <c r="Q33" s="156"/>
      <c r="R33" s="156"/>
      <c r="S33" s="156"/>
    </row>
    <row r="34" spans="1:19" ht="15" customHeight="1">
      <c r="A34" s="151">
        <v>28</v>
      </c>
      <c r="B34" s="152" t="s">
        <v>201</v>
      </c>
      <c r="C34" s="153">
        <v>18.034066</v>
      </c>
      <c r="D34" s="153">
        <v>35.119807</v>
      </c>
      <c r="E34" s="153">
        <v>46.81274</v>
      </c>
      <c r="F34" s="154">
        <v>94.74147981935968</v>
      </c>
      <c r="G34" s="155">
        <v>33.294411327488206</v>
      </c>
      <c r="H34" s="156"/>
      <c r="I34" s="156"/>
      <c r="J34" s="156"/>
      <c r="K34" s="156"/>
      <c r="L34" s="156"/>
      <c r="M34" s="156"/>
      <c r="N34" s="156"/>
      <c r="O34" s="156"/>
      <c r="P34" s="156"/>
      <c r="Q34" s="156"/>
      <c r="R34" s="156"/>
      <c r="S34" s="156"/>
    </row>
    <row r="35" spans="1:19" ht="15" customHeight="1">
      <c r="A35" s="151">
        <v>29</v>
      </c>
      <c r="B35" s="152" t="s">
        <v>124</v>
      </c>
      <c r="C35" s="153">
        <v>340.802808</v>
      </c>
      <c r="D35" s="153">
        <v>480.06668</v>
      </c>
      <c r="E35" s="153">
        <v>387.200127</v>
      </c>
      <c r="F35" s="154">
        <v>40.8634755145562</v>
      </c>
      <c r="G35" s="155">
        <v>-19.34451126664321</v>
      </c>
      <c r="H35" s="156"/>
      <c r="I35" s="156"/>
      <c r="J35" s="156"/>
      <c r="K35" s="156"/>
      <c r="L35" s="156"/>
      <c r="M35" s="156"/>
      <c r="N35" s="156"/>
      <c r="O35" s="156"/>
      <c r="P35" s="156"/>
      <c r="Q35" s="156"/>
      <c r="R35" s="156"/>
      <c r="S35" s="156"/>
    </row>
    <row r="36" spans="1:19" ht="15" customHeight="1">
      <c r="A36" s="151">
        <v>30</v>
      </c>
      <c r="B36" s="152" t="s">
        <v>202</v>
      </c>
      <c r="C36" s="153">
        <v>9100.939546</v>
      </c>
      <c r="D36" s="153">
        <v>10522.27181</v>
      </c>
      <c r="E36" s="153">
        <v>6734.095927</v>
      </c>
      <c r="F36" s="154">
        <v>15.617423418933683</v>
      </c>
      <c r="G36" s="155">
        <v>-36.00150187528752</v>
      </c>
      <c r="H36" s="156"/>
      <c r="I36" s="156"/>
      <c r="J36" s="156"/>
      <c r="K36" s="156"/>
      <c r="L36" s="156"/>
      <c r="M36" s="156"/>
      <c r="N36" s="156"/>
      <c r="O36" s="156"/>
      <c r="P36" s="156"/>
      <c r="Q36" s="156"/>
      <c r="R36" s="156"/>
      <c r="S36" s="156"/>
    </row>
    <row r="37" spans="1:19" ht="15" customHeight="1">
      <c r="A37" s="151">
        <v>31</v>
      </c>
      <c r="B37" s="152" t="s">
        <v>203</v>
      </c>
      <c r="C37" s="153">
        <v>83.8577</v>
      </c>
      <c r="D37" s="153">
        <v>138.657145</v>
      </c>
      <c r="E37" s="153">
        <v>102.951142</v>
      </c>
      <c r="F37" s="154">
        <v>65.34813738034794</v>
      </c>
      <c r="G37" s="155">
        <v>-25.751289628817915</v>
      </c>
      <c r="H37" s="156"/>
      <c r="I37" s="156"/>
      <c r="J37" s="156"/>
      <c r="K37" s="156"/>
      <c r="L37" s="156"/>
      <c r="M37" s="156"/>
      <c r="N37" s="156"/>
      <c r="O37" s="156"/>
      <c r="P37" s="156"/>
      <c r="Q37" s="156"/>
      <c r="R37" s="156"/>
      <c r="S37" s="156"/>
    </row>
    <row r="38" spans="1:19" ht="15" customHeight="1">
      <c r="A38" s="151">
        <v>32</v>
      </c>
      <c r="B38" s="152" t="s">
        <v>127</v>
      </c>
      <c r="C38" s="153">
        <v>183.719599</v>
      </c>
      <c r="D38" s="153">
        <v>158.000124</v>
      </c>
      <c r="E38" s="153">
        <v>154.451789</v>
      </c>
      <c r="F38" s="154">
        <v>-13.999309349679123</v>
      </c>
      <c r="G38" s="155">
        <v>-2.2457798830588303</v>
      </c>
      <c r="H38" s="156"/>
      <c r="I38" s="156"/>
      <c r="J38" s="156"/>
      <c r="K38" s="156"/>
      <c r="L38" s="156"/>
      <c r="M38" s="156"/>
      <c r="N38" s="156"/>
      <c r="O38" s="156"/>
      <c r="P38" s="156"/>
      <c r="Q38" s="156"/>
      <c r="R38" s="156"/>
      <c r="S38" s="156"/>
    </row>
    <row r="39" spans="1:19" ht="15" customHeight="1">
      <c r="A39" s="151">
        <v>33</v>
      </c>
      <c r="B39" s="152" t="s">
        <v>204</v>
      </c>
      <c r="C39" s="153">
        <v>34.729218</v>
      </c>
      <c r="D39" s="153">
        <v>96.476869</v>
      </c>
      <c r="E39" s="153">
        <v>67.663834</v>
      </c>
      <c r="F39" s="154">
        <v>177.79741254179686</v>
      </c>
      <c r="G39" s="155">
        <v>-29.865226036719747</v>
      </c>
      <c r="H39" s="156"/>
      <c r="I39" s="156"/>
      <c r="J39" s="156"/>
      <c r="K39" s="156"/>
      <c r="L39" s="156"/>
      <c r="M39" s="156"/>
      <c r="N39" s="156"/>
      <c r="O39" s="156"/>
      <c r="P39" s="156"/>
      <c r="Q39" s="156"/>
      <c r="R39" s="156"/>
      <c r="S39" s="156"/>
    </row>
    <row r="40" spans="1:19" ht="15" customHeight="1">
      <c r="A40" s="151">
        <v>34</v>
      </c>
      <c r="B40" s="152" t="s">
        <v>205</v>
      </c>
      <c r="C40" s="153">
        <v>26.532105</v>
      </c>
      <c r="D40" s="153">
        <v>11.04837</v>
      </c>
      <c r="E40" s="153">
        <v>11.39507</v>
      </c>
      <c r="F40" s="154">
        <v>-58.35848682190878</v>
      </c>
      <c r="G40" s="155">
        <v>3.1380194544534703</v>
      </c>
      <c r="H40" s="156"/>
      <c r="I40" s="156"/>
      <c r="J40" s="156"/>
      <c r="K40" s="156"/>
      <c r="L40" s="156"/>
      <c r="M40" s="156"/>
      <c r="N40" s="156"/>
      <c r="O40" s="156"/>
      <c r="P40" s="156"/>
      <c r="Q40" s="156"/>
      <c r="R40" s="156"/>
      <c r="S40" s="156"/>
    </row>
    <row r="41" spans="1:19" ht="15" customHeight="1">
      <c r="A41" s="151">
        <v>35</v>
      </c>
      <c r="B41" s="152" t="s">
        <v>160</v>
      </c>
      <c r="C41" s="153">
        <v>328.777531</v>
      </c>
      <c r="D41" s="153">
        <v>517.940271</v>
      </c>
      <c r="E41" s="153">
        <v>417.924775</v>
      </c>
      <c r="F41" s="154">
        <v>57.535178704167606</v>
      </c>
      <c r="G41" s="155">
        <v>-19.310237415387235</v>
      </c>
      <c r="H41" s="156"/>
      <c r="I41" s="156"/>
      <c r="J41" s="156"/>
      <c r="K41" s="156"/>
      <c r="L41" s="156"/>
      <c r="M41" s="156"/>
      <c r="N41" s="156"/>
      <c r="O41" s="156"/>
      <c r="P41" s="156"/>
      <c r="Q41" s="156"/>
      <c r="R41" s="156"/>
      <c r="S41" s="156"/>
    </row>
    <row r="42" spans="1:19" ht="15" customHeight="1">
      <c r="A42" s="151">
        <v>36</v>
      </c>
      <c r="B42" s="152" t="s">
        <v>206</v>
      </c>
      <c r="C42" s="153">
        <v>707.9</v>
      </c>
      <c r="D42" s="153">
        <v>1676.4</v>
      </c>
      <c r="E42" s="153">
        <v>1548.1</v>
      </c>
      <c r="F42" s="154">
        <v>136.81310919621419</v>
      </c>
      <c r="G42" s="155">
        <v>-7.6533047005488015</v>
      </c>
      <c r="H42" s="156"/>
      <c r="I42" s="156"/>
      <c r="J42" s="156"/>
      <c r="K42" s="156"/>
      <c r="L42" s="156"/>
      <c r="M42" s="156"/>
      <c r="N42" s="156"/>
      <c r="O42" s="156"/>
      <c r="P42" s="156"/>
      <c r="Q42" s="156"/>
      <c r="R42" s="156"/>
      <c r="S42" s="156"/>
    </row>
    <row r="43" spans="1:19" ht="15" customHeight="1">
      <c r="A43" s="151">
        <v>37</v>
      </c>
      <c r="B43" s="152" t="s">
        <v>207</v>
      </c>
      <c r="C43" s="153">
        <v>6.331926</v>
      </c>
      <c r="D43" s="153">
        <v>44.920023</v>
      </c>
      <c r="E43" s="153">
        <v>170.744103</v>
      </c>
      <c r="F43" s="154">
        <v>609.4211619023974</v>
      </c>
      <c r="G43" s="155">
        <v>280.10689130769146</v>
      </c>
      <c r="H43" s="156"/>
      <c r="I43" s="156"/>
      <c r="J43" s="156"/>
      <c r="K43" s="156"/>
      <c r="L43" s="156"/>
      <c r="M43" s="156"/>
      <c r="N43" s="156"/>
      <c r="O43" s="156"/>
      <c r="P43" s="156"/>
      <c r="Q43" s="156"/>
      <c r="R43" s="156"/>
      <c r="S43" s="156"/>
    </row>
    <row r="44" spans="1:19" ht="15" customHeight="1">
      <c r="A44" s="151">
        <v>38</v>
      </c>
      <c r="B44" s="152" t="s">
        <v>208</v>
      </c>
      <c r="C44" s="153">
        <v>206.478046</v>
      </c>
      <c r="D44" s="153">
        <v>259.650537</v>
      </c>
      <c r="E44" s="153">
        <v>321.362196</v>
      </c>
      <c r="F44" s="154">
        <v>25.752128146350245</v>
      </c>
      <c r="G44" s="155">
        <v>23.76719867904606</v>
      </c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6"/>
      <c r="S44" s="156"/>
    </row>
    <row r="45" spans="1:19" ht="15" customHeight="1">
      <c r="A45" s="151">
        <v>39</v>
      </c>
      <c r="B45" s="152" t="s">
        <v>209</v>
      </c>
      <c r="C45" s="153">
        <v>29.783104</v>
      </c>
      <c r="D45" s="153">
        <v>70.502572</v>
      </c>
      <c r="E45" s="153">
        <v>74.578539</v>
      </c>
      <c r="F45" s="154">
        <v>136.72002756999402</v>
      </c>
      <c r="G45" s="155">
        <v>5.781302560139224</v>
      </c>
      <c r="H45" s="156"/>
      <c r="I45" s="156"/>
      <c r="J45" s="156"/>
      <c r="K45" s="156"/>
      <c r="L45" s="156"/>
      <c r="M45" s="156"/>
      <c r="N45" s="156"/>
      <c r="O45" s="156"/>
      <c r="P45" s="156"/>
      <c r="Q45" s="156"/>
      <c r="R45" s="156"/>
      <c r="S45" s="156"/>
    </row>
    <row r="46" spans="1:19" ht="15" customHeight="1">
      <c r="A46" s="151">
        <v>40</v>
      </c>
      <c r="B46" s="152" t="s">
        <v>210</v>
      </c>
      <c r="C46" s="153">
        <v>0.326364</v>
      </c>
      <c r="D46" s="153">
        <v>0.452669</v>
      </c>
      <c r="E46" s="153">
        <v>5.997907</v>
      </c>
      <c r="F46" s="154">
        <v>38.70065325832505</v>
      </c>
      <c r="G46" s="155" t="s">
        <v>96</v>
      </c>
      <c r="H46" s="156"/>
      <c r="I46" s="156"/>
      <c r="J46" s="156"/>
      <c r="K46" s="156"/>
      <c r="L46" s="156"/>
      <c r="M46" s="156"/>
      <c r="N46" s="156"/>
      <c r="O46" s="156"/>
      <c r="P46" s="156"/>
      <c r="Q46" s="156"/>
      <c r="R46" s="156"/>
      <c r="S46" s="156"/>
    </row>
    <row r="47" spans="1:19" ht="15" customHeight="1">
      <c r="A47" s="151">
        <v>41</v>
      </c>
      <c r="B47" s="152" t="s">
        <v>211</v>
      </c>
      <c r="C47" s="153">
        <v>12.328397</v>
      </c>
      <c r="D47" s="153">
        <v>0.590573</v>
      </c>
      <c r="E47" s="153">
        <v>0.007175</v>
      </c>
      <c r="F47" s="154">
        <v>-95.20965296623721</v>
      </c>
      <c r="G47" s="155">
        <v>-98.78507822064334</v>
      </c>
      <c r="H47" s="156"/>
      <c r="I47" s="156"/>
      <c r="J47" s="156"/>
      <c r="K47" s="156"/>
      <c r="L47" s="156"/>
      <c r="M47" s="156"/>
      <c r="N47" s="156"/>
      <c r="O47" s="156"/>
      <c r="P47" s="156"/>
      <c r="Q47" s="156"/>
      <c r="R47" s="156"/>
      <c r="S47" s="156"/>
    </row>
    <row r="48" spans="1:19" ht="15" customHeight="1">
      <c r="A48" s="151">
        <v>42</v>
      </c>
      <c r="B48" s="152" t="s">
        <v>165</v>
      </c>
      <c r="C48" s="153">
        <v>6.563493</v>
      </c>
      <c r="D48" s="153">
        <v>13.051357</v>
      </c>
      <c r="E48" s="153">
        <v>10.450884</v>
      </c>
      <c r="F48" s="154">
        <v>98.84773244977941</v>
      </c>
      <c r="G48" s="155">
        <v>-19.924924281819884</v>
      </c>
      <c r="H48" s="156"/>
      <c r="I48" s="156"/>
      <c r="J48" s="156"/>
      <c r="K48" s="156"/>
      <c r="L48" s="156"/>
      <c r="M48" s="156"/>
      <c r="N48" s="156"/>
      <c r="O48" s="156"/>
      <c r="P48" s="156"/>
      <c r="Q48" s="156"/>
      <c r="R48" s="156"/>
      <c r="S48" s="156"/>
    </row>
    <row r="49" spans="1:19" ht="15" customHeight="1">
      <c r="A49" s="151">
        <v>43</v>
      </c>
      <c r="B49" s="152" t="s">
        <v>212</v>
      </c>
      <c r="C49" s="153">
        <v>325.28787500000004</v>
      </c>
      <c r="D49" s="153">
        <v>413.144058</v>
      </c>
      <c r="E49" s="153">
        <v>402.996781</v>
      </c>
      <c r="F49" s="154">
        <v>27.008748174213352</v>
      </c>
      <c r="G49" s="155">
        <v>-2.4561110836549886</v>
      </c>
      <c r="H49" s="156"/>
      <c r="I49" s="156"/>
      <c r="J49" s="156"/>
      <c r="K49" s="156"/>
      <c r="L49" s="156"/>
      <c r="M49" s="156"/>
      <c r="N49" s="156"/>
      <c r="O49" s="156"/>
      <c r="P49" s="156"/>
      <c r="Q49" s="156"/>
      <c r="R49" s="156"/>
      <c r="S49" s="156"/>
    </row>
    <row r="50" spans="1:19" ht="15" customHeight="1">
      <c r="A50" s="151">
        <v>44</v>
      </c>
      <c r="B50" s="152" t="s">
        <v>141</v>
      </c>
      <c r="C50" s="153">
        <v>605.877208</v>
      </c>
      <c r="D50" s="153">
        <v>734.7365130000001</v>
      </c>
      <c r="E50" s="153">
        <v>604.846102</v>
      </c>
      <c r="F50" s="154">
        <v>21.268221233369133</v>
      </c>
      <c r="G50" s="155">
        <v>-17.67850225241223</v>
      </c>
      <c r="H50" s="156"/>
      <c r="I50" s="156"/>
      <c r="J50" s="156"/>
      <c r="K50" s="156"/>
      <c r="L50" s="156"/>
      <c r="M50" s="156"/>
      <c r="N50" s="156"/>
      <c r="O50" s="156"/>
      <c r="P50" s="156"/>
      <c r="Q50" s="156"/>
      <c r="R50" s="156"/>
      <c r="S50" s="156"/>
    </row>
    <row r="51" spans="1:19" ht="15" customHeight="1">
      <c r="A51" s="151">
        <v>45</v>
      </c>
      <c r="B51" s="152" t="s">
        <v>213</v>
      </c>
      <c r="C51" s="153">
        <v>199.529879</v>
      </c>
      <c r="D51" s="153">
        <v>82.122298</v>
      </c>
      <c r="E51" s="153">
        <v>260.65522</v>
      </c>
      <c r="F51" s="154">
        <v>-58.842105046332435</v>
      </c>
      <c r="G51" s="155">
        <v>217.39883849816277</v>
      </c>
      <c r="H51" s="156"/>
      <c r="I51" s="156"/>
      <c r="J51" s="156"/>
      <c r="K51" s="156"/>
      <c r="L51" s="156"/>
      <c r="M51" s="156"/>
      <c r="N51" s="156"/>
      <c r="O51" s="156"/>
      <c r="P51" s="156"/>
      <c r="Q51" s="156"/>
      <c r="R51" s="156"/>
      <c r="S51" s="156"/>
    </row>
    <row r="52" spans="1:19" ht="15" customHeight="1">
      <c r="A52" s="151">
        <v>46</v>
      </c>
      <c r="B52" s="152" t="s">
        <v>214</v>
      </c>
      <c r="C52" s="153">
        <v>293.376176</v>
      </c>
      <c r="D52" s="153">
        <v>384.988524</v>
      </c>
      <c r="E52" s="153">
        <v>347.96862</v>
      </c>
      <c r="F52" s="154">
        <v>31.22692143891058</v>
      </c>
      <c r="G52" s="155">
        <v>-9.615846107662165</v>
      </c>
      <c r="H52" s="156"/>
      <c r="I52" s="156"/>
      <c r="J52" s="156"/>
      <c r="K52" s="156"/>
      <c r="L52" s="156"/>
      <c r="M52" s="156"/>
      <c r="N52" s="156"/>
      <c r="O52" s="156"/>
      <c r="P52" s="156"/>
      <c r="Q52" s="156"/>
      <c r="R52" s="156"/>
      <c r="S52" s="156"/>
    </row>
    <row r="53" spans="1:19" ht="15" customHeight="1">
      <c r="A53" s="151">
        <v>47</v>
      </c>
      <c r="B53" s="152" t="s">
        <v>166</v>
      </c>
      <c r="C53" s="153">
        <v>452.401101</v>
      </c>
      <c r="D53" s="153">
        <v>460.610756</v>
      </c>
      <c r="E53" s="153">
        <v>681.020714</v>
      </c>
      <c r="F53" s="154">
        <v>1.814685017753746</v>
      </c>
      <c r="G53" s="155">
        <v>47.85167413676291</v>
      </c>
      <c r="H53" s="156"/>
      <c r="I53" s="156"/>
      <c r="J53" s="156"/>
      <c r="K53" s="156"/>
      <c r="L53" s="156"/>
      <c r="M53" s="156"/>
      <c r="N53" s="156"/>
      <c r="O53" s="156"/>
      <c r="P53" s="156"/>
      <c r="Q53" s="156"/>
      <c r="R53" s="156"/>
      <c r="S53" s="156"/>
    </row>
    <row r="54" spans="1:19" ht="15" customHeight="1">
      <c r="A54" s="151">
        <v>48</v>
      </c>
      <c r="B54" s="152" t="s">
        <v>215</v>
      </c>
      <c r="C54" s="153">
        <v>1967.16812</v>
      </c>
      <c r="D54" s="153">
        <v>2563.479852</v>
      </c>
      <c r="E54" s="153">
        <v>3629.668003</v>
      </c>
      <c r="F54" s="154">
        <v>30.31320637709399</v>
      </c>
      <c r="G54" s="155">
        <v>41.59143869097201</v>
      </c>
      <c r="H54" s="156"/>
      <c r="I54" s="156"/>
      <c r="J54" s="156"/>
      <c r="K54" s="156"/>
      <c r="L54" s="156"/>
      <c r="M54" s="156"/>
      <c r="N54" s="156"/>
      <c r="O54" s="156"/>
      <c r="P54" s="156"/>
      <c r="Q54" s="156"/>
      <c r="R54" s="156"/>
      <c r="S54" s="156"/>
    </row>
    <row r="55" spans="1:19" ht="15" customHeight="1">
      <c r="A55" s="151">
        <v>49</v>
      </c>
      <c r="B55" s="152" t="s">
        <v>216</v>
      </c>
      <c r="C55" s="153">
        <v>66.278068</v>
      </c>
      <c r="D55" s="153">
        <v>94.219571</v>
      </c>
      <c r="E55" s="153">
        <v>118.559968</v>
      </c>
      <c r="F55" s="154">
        <v>42.157992595680355</v>
      </c>
      <c r="G55" s="155">
        <v>25.833695421941584</v>
      </c>
      <c r="H55" s="156"/>
      <c r="I55" s="156"/>
      <c r="J55" s="156"/>
      <c r="K55" s="156"/>
      <c r="L55" s="156"/>
      <c r="M55" s="156"/>
      <c r="N55" s="156"/>
      <c r="O55" s="156"/>
      <c r="P55" s="156"/>
      <c r="Q55" s="156"/>
      <c r="R55" s="156"/>
      <c r="S55" s="156"/>
    </row>
    <row r="56" spans="1:19" ht="15" customHeight="1">
      <c r="A56" s="158"/>
      <c r="B56" s="159" t="s">
        <v>147</v>
      </c>
      <c r="C56" s="148">
        <v>7555.62735000001</v>
      </c>
      <c r="D56" s="148">
        <v>8603.59587799999</v>
      </c>
      <c r="E56" s="148">
        <v>9218.84049999999</v>
      </c>
      <c r="F56" s="148">
        <f>D56/C56*100-100</f>
        <v>13.870039898142636</v>
      </c>
      <c r="G56" s="149">
        <f>E56/D56*100-100</f>
        <v>7.151017210992279</v>
      </c>
      <c r="H56" s="150"/>
      <c r="I56" s="150"/>
      <c r="J56" s="150"/>
      <c r="K56" s="150"/>
      <c r="L56" s="150"/>
      <c r="M56" s="150"/>
      <c r="N56" s="150"/>
      <c r="O56" s="150"/>
      <c r="P56" s="150"/>
      <c r="Q56" s="150"/>
      <c r="R56" s="150"/>
      <c r="S56" s="150"/>
    </row>
    <row r="57" spans="1:19" ht="15" customHeight="1" thickBot="1">
      <c r="A57" s="160"/>
      <c r="B57" s="161" t="s">
        <v>148</v>
      </c>
      <c r="C57" s="162">
        <v>33577.592674000014</v>
      </c>
      <c r="D57" s="162">
        <v>39229.85851899999</v>
      </c>
      <c r="E57" s="162">
        <v>41577.12981299999</v>
      </c>
      <c r="F57" s="162">
        <f>D57/C57*100-100</f>
        <v>16.83344574424082</v>
      </c>
      <c r="G57" s="163">
        <f>E57/D57*100-100</f>
        <v>5.983379452829695</v>
      </c>
      <c r="H57" s="150"/>
      <c r="I57" s="150"/>
      <c r="J57" s="150"/>
      <c r="K57" s="150"/>
      <c r="L57" s="150"/>
      <c r="M57" s="150"/>
      <c r="N57" s="150"/>
      <c r="O57" s="150"/>
      <c r="P57" s="150"/>
      <c r="Q57" s="150"/>
      <c r="R57" s="150"/>
      <c r="S57" s="150"/>
    </row>
    <row r="58" ht="13.5" thickTop="1">
      <c r="A58" s="57" t="s">
        <v>150</v>
      </c>
    </row>
    <row r="64" spans="3:5" ht="12.75">
      <c r="C64" s="133"/>
      <c r="D64" s="133"/>
      <c r="E64" s="133"/>
    </row>
  </sheetData>
  <sheetProtection/>
  <mergeCells count="5">
    <mergeCell ref="A1:G1"/>
    <mergeCell ref="A2:G2"/>
    <mergeCell ref="A3:G3"/>
    <mergeCell ref="C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7"/>
  <sheetViews>
    <sheetView zoomScalePageLayoutView="0" workbookViewId="0" topLeftCell="A1">
      <selection activeCell="I17" sqref="I17"/>
    </sheetView>
  </sheetViews>
  <sheetFormatPr defaultColWidth="9.140625" defaultRowHeight="12.75"/>
  <cols>
    <col min="1" max="1" width="6.140625" style="57" customWidth="1"/>
    <col min="2" max="2" width="41.140625" style="57" bestFit="1" customWidth="1"/>
    <col min="3" max="3" width="15.140625" style="57" customWidth="1"/>
    <col min="4" max="6" width="11.7109375" style="57" customWidth="1"/>
    <col min="7" max="7" width="11.00390625" style="57" customWidth="1"/>
    <col min="8" max="16384" width="9.140625" style="57" customWidth="1"/>
  </cols>
  <sheetData>
    <row r="1" spans="1:7" ht="12.75">
      <c r="A1" s="1662" t="s">
        <v>453</v>
      </c>
      <c r="B1" s="1662"/>
      <c r="C1" s="1662"/>
      <c r="D1" s="1662"/>
      <c r="E1" s="1662"/>
      <c r="F1" s="1662"/>
      <c r="G1" s="1662"/>
    </row>
    <row r="2" spans="1:7" ht="15" customHeight="1">
      <c r="A2" s="1673" t="s">
        <v>12</v>
      </c>
      <c r="B2" s="1673"/>
      <c r="C2" s="1673"/>
      <c r="D2" s="1673"/>
      <c r="E2" s="1673"/>
      <c r="F2" s="1673"/>
      <c r="G2" s="1673"/>
    </row>
    <row r="3" spans="1:7" ht="15" customHeight="1" thickBot="1">
      <c r="A3" s="1674" t="s">
        <v>54</v>
      </c>
      <c r="B3" s="1674"/>
      <c r="C3" s="1674"/>
      <c r="D3" s="1674"/>
      <c r="E3" s="1674"/>
      <c r="F3" s="1674"/>
      <c r="G3" s="1674"/>
    </row>
    <row r="4" spans="1:7" ht="15" customHeight="1" thickTop="1">
      <c r="A4" s="164"/>
      <c r="B4" s="165"/>
      <c r="C4" s="1675" t="str">
        <f>'X-India'!C4:E4</f>
        <v>First Month</v>
      </c>
      <c r="D4" s="1675"/>
      <c r="E4" s="1675"/>
      <c r="F4" s="1676" t="s">
        <v>58</v>
      </c>
      <c r="G4" s="1677"/>
    </row>
    <row r="5" spans="1:7" ht="15" customHeight="1">
      <c r="A5" s="166"/>
      <c r="B5" s="167"/>
      <c r="C5" s="168" t="s">
        <v>55</v>
      </c>
      <c r="D5" s="168" t="s">
        <v>91</v>
      </c>
      <c r="E5" s="169" t="s">
        <v>92</v>
      </c>
      <c r="F5" s="169" t="s">
        <v>61</v>
      </c>
      <c r="G5" s="170" t="s">
        <v>62</v>
      </c>
    </row>
    <row r="6" spans="1:7" ht="15" customHeight="1">
      <c r="A6" s="145"/>
      <c r="B6" s="146" t="s">
        <v>152</v>
      </c>
      <c r="C6" s="147">
        <v>3605.7927480000003</v>
      </c>
      <c r="D6" s="147">
        <v>4580.702459</v>
      </c>
      <c r="E6" s="147">
        <v>5285.859327</v>
      </c>
      <c r="F6" s="171">
        <v>27.03731964463975</v>
      </c>
      <c r="G6" s="172">
        <v>15.394077094322796</v>
      </c>
    </row>
    <row r="7" spans="1:7" ht="15" customHeight="1">
      <c r="A7" s="151">
        <v>1</v>
      </c>
      <c r="B7" s="152" t="s">
        <v>217</v>
      </c>
      <c r="C7" s="153">
        <v>112.275955</v>
      </c>
      <c r="D7" s="153">
        <v>136.892542</v>
      </c>
      <c r="E7" s="153">
        <v>117.454301</v>
      </c>
      <c r="F7" s="173">
        <v>21.925074696536754</v>
      </c>
      <c r="G7" s="155">
        <v>-14.199634776305047</v>
      </c>
    </row>
    <row r="8" spans="1:7" ht="15" customHeight="1">
      <c r="A8" s="151">
        <v>2</v>
      </c>
      <c r="B8" s="152" t="s">
        <v>218</v>
      </c>
      <c r="C8" s="153">
        <v>40.824494</v>
      </c>
      <c r="D8" s="153">
        <v>24.083755</v>
      </c>
      <c r="E8" s="153">
        <v>47.768062</v>
      </c>
      <c r="F8" s="173">
        <v>-41.00660500531862</v>
      </c>
      <c r="G8" s="155">
        <v>98.34142142701586</v>
      </c>
    </row>
    <row r="9" spans="1:7" ht="15" customHeight="1">
      <c r="A9" s="151">
        <v>3</v>
      </c>
      <c r="B9" s="152" t="s">
        <v>219</v>
      </c>
      <c r="C9" s="153">
        <v>26.698231</v>
      </c>
      <c r="D9" s="153">
        <v>16.246958</v>
      </c>
      <c r="E9" s="153">
        <v>21.431519</v>
      </c>
      <c r="F9" s="173">
        <v>-39.14593817095972</v>
      </c>
      <c r="G9" s="155">
        <v>31.910964501785514</v>
      </c>
    </row>
    <row r="10" spans="1:7" ht="15" customHeight="1">
      <c r="A10" s="151">
        <v>4</v>
      </c>
      <c r="B10" s="152" t="s">
        <v>220</v>
      </c>
      <c r="C10" s="153">
        <v>89.2334</v>
      </c>
      <c r="D10" s="153">
        <v>140.481674</v>
      </c>
      <c r="E10" s="153">
        <v>108.935677</v>
      </c>
      <c r="F10" s="173">
        <v>57.43171727178387</v>
      </c>
      <c r="G10" s="155">
        <v>-22.455595880783704</v>
      </c>
    </row>
    <row r="11" spans="1:7" ht="15" customHeight="1">
      <c r="A11" s="151">
        <v>5</v>
      </c>
      <c r="B11" s="152" t="s">
        <v>187</v>
      </c>
      <c r="C11" s="153">
        <v>0</v>
      </c>
      <c r="D11" s="153">
        <v>66.339735</v>
      </c>
      <c r="E11" s="153">
        <v>722.359973</v>
      </c>
      <c r="F11" s="173" t="s">
        <v>96</v>
      </c>
      <c r="G11" s="155" t="s">
        <v>96</v>
      </c>
    </row>
    <row r="12" spans="1:7" ht="15" customHeight="1">
      <c r="A12" s="151">
        <v>6</v>
      </c>
      <c r="B12" s="152" t="s">
        <v>221</v>
      </c>
      <c r="C12" s="153">
        <v>32.459227</v>
      </c>
      <c r="D12" s="153">
        <v>20.604446</v>
      </c>
      <c r="E12" s="153">
        <v>33.804457</v>
      </c>
      <c r="F12" s="173">
        <v>-36.52206813181349</v>
      </c>
      <c r="G12" s="155">
        <v>64.06389669491722</v>
      </c>
    </row>
    <row r="13" spans="1:7" ht="15" customHeight="1">
      <c r="A13" s="151">
        <v>7</v>
      </c>
      <c r="B13" s="152" t="s">
        <v>192</v>
      </c>
      <c r="C13" s="153">
        <v>13.524632</v>
      </c>
      <c r="D13" s="153">
        <v>13.53882</v>
      </c>
      <c r="E13" s="153">
        <v>24.491722</v>
      </c>
      <c r="F13" s="173">
        <v>0.10490488761540462</v>
      </c>
      <c r="G13" s="155">
        <v>80.89997503475192</v>
      </c>
    </row>
    <row r="14" spans="1:7" ht="15" customHeight="1">
      <c r="A14" s="151">
        <v>8</v>
      </c>
      <c r="B14" s="152" t="s">
        <v>222</v>
      </c>
      <c r="C14" s="153">
        <v>348.032997</v>
      </c>
      <c r="D14" s="153">
        <v>358.275036</v>
      </c>
      <c r="E14" s="153">
        <v>413.592809</v>
      </c>
      <c r="F14" s="173">
        <v>2.9428356185433557</v>
      </c>
      <c r="G14" s="155">
        <v>15.44002998858116</v>
      </c>
    </row>
    <row r="15" spans="1:7" ht="15" customHeight="1">
      <c r="A15" s="151">
        <v>9</v>
      </c>
      <c r="B15" s="152" t="s">
        <v>223</v>
      </c>
      <c r="C15" s="153">
        <v>11.303811</v>
      </c>
      <c r="D15" s="153">
        <v>14.322478</v>
      </c>
      <c r="E15" s="153">
        <v>10.733094</v>
      </c>
      <c r="F15" s="173">
        <v>26.704860865065783</v>
      </c>
      <c r="G15" s="155">
        <v>-25.061194019638222</v>
      </c>
    </row>
    <row r="16" spans="1:7" ht="15" customHeight="1">
      <c r="A16" s="151">
        <v>10</v>
      </c>
      <c r="B16" s="152" t="s">
        <v>224</v>
      </c>
      <c r="C16" s="153">
        <v>46.473726</v>
      </c>
      <c r="D16" s="153">
        <v>33.30644</v>
      </c>
      <c r="E16" s="153">
        <v>50.471648</v>
      </c>
      <c r="F16" s="173">
        <v>-28.33275300542934</v>
      </c>
      <c r="G16" s="155">
        <v>51.53720421636177</v>
      </c>
    </row>
    <row r="17" spans="1:7" ht="15" customHeight="1">
      <c r="A17" s="151">
        <v>11</v>
      </c>
      <c r="B17" s="152" t="s">
        <v>109</v>
      </c>
      <c r="C17" s="153">
        <v>0</v>
      </c>
      <c r="D17" s="153">
        <v>35.491332</v>
      </c>
      <c r="E17" s="153">
        <v>0</v>
      </c>
      <c r="F17" s="174" t="s">
        <v>96</v>
      </c>
      <c r="G17" s="155" t="s">
        <v>96</v>
      </c>
    </row>
    <row r="18" spans="1:7" ht="15" customHeight="1">
      <c r="A18" s="151">
        <v>12</v>
      </c>
      <c r="B18" s="152" t="s">
        <v>225</v>
      </c>
      <c r="C18" s="153">
        <v>50.753315</v>
      </c>
      <c r="D18" s="153">
        <v>52.035997</v>
      </c>
      <c r="E18" s="153">
        <v>47.712375</v>
      </c>
      <c r="F18" s="173">
        <v>2.5272871338551965</v>
      </c>
      <c r="G18" s="155">
        <v>-8.30890585223149</v>
      </c>
    </row>
    <row r="19" spans="1:7" ht="15" customHeight="1">
      <c r="A19" s="151">
        <v>13</v>
      </c>
      <c r="B19" s="152" t="s">
        <v>226</v>
      </c>
      <c r="C19" s="153">
        <v>52.685432</v>
      </c>
      <c r="D19" s="153">
        <v>58.256398</v>
      </c>
      <c r="E19" s="153">
        <v>51.772795</v>
      </c>
      <c r="F19" s="173">
        <v>10.57401598225482</v>
      </c>
      <c r="G19" s="155">
        <v>-11.129426505222654</v>
      </c>
    </row>
    <row r="20" spans="1:7" ht="15" customHeight="1">
      <c r="A20" s="151">
        <v>14</v>
      </c>
      <c r="B20" s="152" t="s">
        <v>198</v>
      </c>
      <c r="C20" s="153">
        <v>25.683666</v>
      </c>
      <c r="D20" s="153">
        <v>14.247984</v>
      </c>
      <c r="E20" s="153">
        <v>27.936651</v>
      </c>
      <c r="F20" s="173">
        <v>-44.525115690260094</v>
      </c>
      <c r="G20" s="155">
        <v>96.07441305380468</v>
      </c>
    </row>
    <row r="21" spans="1:7" ht="15" customHeight="1">
      <c r="A21" s="151">
        <v>15</v>
      </c>
      <c r="B21" s="152" t="s">
        <v>227</v>
      </c>
      <c r="C21" s="153">
        <v>41.293432</v>
      </c>
      <c r="D21" s="153">
        <v>87.937905</v>
      </c>
      <c r="E21" s="153">
        <v>71.011699</v>
      </c>
      <c r="F21" s="173">
        <v>112.9585765600689</v>
      </c>
      <c r="G21" s="155">
        <v>-19.247906804238752</v>
      </c>
    </row>
    <row r="22" spans="1:7" ht="15" customHeight="1">
      <c r="A22" s="151">
        <v>16</v>
      </c>
      <c r="B22" s="152" t="s">
        <v>228</v>
      </c>
      <c r="C22" s="153">
        <v>70.513714</v>
      </c>
      <c r="D22" s="153">
        <v>59.739919</v>
      </c>
      <c r="E22" s="153">
        <v>35.81186</v>
      </c>
      <c r="F22" s="173">
        <v>-15.279006577358828</v>
      </c>
      <c r="G22" s="155">
        <v>-40.05371851943757</v>
      </c>
    </row>
    <row r="23" spans="1:7" ht="15" customHeight="1">
      <c r="A23" s="151">
        <v>17</v>
      </c>
      <c r="B23" s="152" t="s">
        <v>229</v>
      </c>
      <c r="C23" s="153">
        <v>412.136929</v>
      </c>
      <c r="D23" s="153">
        <v>456.848487</v>
      </c>
      <c r="E23" s="153">
        <v>505.188844</v>
      </c>
      <c r="F23" s="173">
        <v>10.848714311645665</v>
      </c>
      <c r="G23" s="155">
        <v>10.581266738440576</v>
      </c>
    </row>
    <row r="24" spans="1:7" ht="15" customHeight="1">
      <c r="A24" s="151">
        <v>18</v>
      </c>
      <c r="B24" s="152" t="s">
        <v>230</v>
      </c>
      <c r="C24" s="153">
        <v>31.117854</v>
      </c>
      <c r="D24" s="153">
        <v>44.578386</v>
      </c>
      <c r="E24" s="153">
        <v>27.448028</v>
      </c>
      <c r="F24" s="173">
        <v>43.25662045975278</v>
      </c>
      <c r="G24" s="155">
        <v>-38.427497128316844</v>
      </c>
    </row>
    <row r="25" spans="1:7" ht="15" customHeight="1">
      <c r="A25" s="151">
        <v>19</v>
      </c>
      <c r="B25" s="152" t="s">
        <v>231</v>
      </c>
      <c r="C25" s="153">
        <v>5.80672</v>
      </c>
      <c r="D25" s="153">
        <v>38.411705</v>
      </c>
      <c r="E25" s="153">
        <v>10.203439</v>
      </c>
      <c r="F25" s="173">
        <v>561.50434324369</v>
      </c>
      <c r="G25" s="155">
        <v>-73.43664125297224</v>
      </c>
    </row>
    <row r="26" spans="1:7" ht="15" customHeight="1">
      <c r="A26" s="151">
        <v>20</v>
      </c>
      <c r="B26" s="152" t="s">
        <v>203</v>
      </c>
      <c r="C26" s="153">
        <v>13.262351</v>
      </c>
      <c r="D26" s="153">
        <v>13.153573</v>
      </c>
      <c r="E26" s="153">
        <v>20.218924</v>
      </c>
      <c r="F26" s="173">
        <v>-0.8202014861467717</v>
      </c>
      <c r="G26" s="155">
        <v>53.714310172604826</v>
      </c>
    </row>
    <row r="27" spans="1:7" ht="15" customHeight="1">
      <c r="A27" s="151">
        <v>21</v>
      </c>
      <c r="B27" s="152" t="s">
        <v>232</v>
      </c>
      <c r="C27" s="153">
        <v>23.265428</v>
      </c>
      <c r="D27" s="153">
        <v>44.173351</v>
      </c>
      <c r="E27" s="153">
        <v>17.046846</v>
      </c>
      <c r="F27" s="173">
        <v>89.86691755681434</v>
      </c>
      <c r="G27" s="155">
        <v>-61.40920800869284</v>
      </c>
    </row>
    <row r="28" spans="1:7" ht="15" customHeight="1">
      <c r="A28" s="151">
        <v>22</v>
      </c>
      <c r="B28" s="152" t="s">
        <v>233</v>
      </c>
      <c r="C28" s="153">
        <v>19.402165</v>
      </c>
      <c r="D28" s="153">
        <v>18.610424</v>
      </c>
      <c r="E28" s="153">
        <v>0</v>
      </c>
      <c r="F28" s="175">
        <v>-4.080683779361749</v>
      </c>
      <c r="G28" s="155">
        <v>-100</v>
      </c>
    </row>
    <row r="29" spans="1:7" ht="15" customHeight="1">
      <c r="A29" s="151">
        <v>23</v>
      </c>
      <c r="B29" s="152" t="s">
        <v>234</v>
      </c>
      <c r="C29" s="153">
        <v>177.451923</v>
      </c>
      <c r="D29" s="153">
        <v>134.648739</v>
      </c>
      <c r="E29" s="153">
        <v>182.713643</v>
      </c>
      <c r="F29" s="173">
        <v>-24.121003185747384</v>
      </c>
      <c r="G29" s="155">
        <v>35.69651253845012</v>
      </c>
    </row>
    <row r="30" spans="1:7" ht="15" customHeight="1">
      <c r="A30" s="151">
        <v>24</v>
      </c>
      <c r="B30" s="152" t="s">
        <v>235</v>
      </c>
      <c r="C30" s="153">
        <v>38.974407</v>
      </c>
      <c r="D30" s="153">
        <v>28.631367</v>
      </c>
      <c r="E30" s="153">
        <v>82.03598</v>
      </c>
      <c r="F30" s="173">
        <v>-26.53803045675589</v>
      </c>
      <c r="G30" s="155">
        <v>186.52484528594113</v>
      </c>
    </row>
    <row r="31" spans="1:7" ht="15" customHeight="1">
      <c r="A31" s="151">
        <v>25</v>
      </c>
      <c r="B31" s="152" t="s">
        <v>160</v>
      </c>
      <c r="C31" s="153">
        <v>393.992085</v>
      </c>
      <c r="D31" s="153">
        <v>43.927364</v>
      </c>
      <c r="E31" s="153">
        <v>494.4731</v>
      </c>
      <c r="F31" s="173">
        <v>-88.85069886619677</v>
      </c>
      <c r="G31" s="155">
        <v>1025.660761251233</v>
      </c>
    </row>
    <row r="32" spans="1:7" ht="15" customHeight="1">
      <c r="A32" s="151">
        <v>26</v>
      </c>
      <c r="B32" s="152" t="s">
        <v>236</v>
      </c>
      <c r="C32" s="153">
        <v>3.368119</v>
      </c>
      <c r="D32" s="153">
        <v>2.841955</v>
      </c>
      <c r="E32" s="153">
        <v>3.120358</v>
      </c>
      <c r="F32" s="173">
        <v>-15.62189459457936</v>
      </c>
      <c r="G32" s="155">
        <v>9.7961790387251</v>
      </c>
    </row>
    <row r="33" spans="1:7" ht="15" customHeight="1">
      <c r="A33" s="151">
        <v>27</v>
      </c>
      <c r="B33" s="152" t="s">
        <v>135</v>
      </c>
      <c r="C33" s="153">
        <v>155.685453</v>
      </c>
      <c r="D33" s="153">
        <v>19.750852</v>
      </c>
      <c r="E33" s="153">
        <v>199.181385</v>
      </c>
      <c r="F33" s="173">
        <v>-87.31361754138969</v>
      </c>
      <c r="G33" s="155">
        <v>908.4698371493039</v>
      </c>
    </row>
    <row r="34" spans="1:7" ht="15" customHeight="1">
      <c r="A34" s="151">
        <v>28</v>
      </c>
      <c r="B34" s="152" t="s">
        <v>237</v>
      </c>
      <c r="C34" s="153">
        <v>67.178134</v>
      </c>
      <c r="D34" s="153">
        <v>1.364703</v>
      </c>
      <c r="E34" s="153">
        <v>0.309897</v>
      </c>
      <c r="F34" s="173">
        <v>-97.9685309508597</v>
      </c>
      <c r="G34" s="155">
        <v>-77.29198221151415</v>
      </c>
    </row>
    <row r="35" spans="1:7" ht="15" customHeight="1">
      <c r="A35" s="151">
        <v>29</v>
      </c>
      <c r="B35" s="152" t="s">
        <v>238</v>
      </c>
      <c r="C35" s="153">
        <v>64.045236</v>
      </c>
      <c r="D35" s="153">
        <v>58.531751</v>
      </c>
      <c r="E35" s="153">
        <v>22.41788</v>
      </c>
      <c r="F35" s="173">
        <v>-8.60873555060364</v>
      </c>
      <c r="G35" s="155">
        <v>-61.69962521708944</v>
      </c>
    </row>
    <row r="36" spans="1:7" ht="15" customHeight="1">
      <c r="A36" s="151">
        <v>30</v>
      </c>
      <c r="B36" s="152" t="s">
        <v>239</v>
      </c>
      <c r="C36" s="153">
        <v>0</v>
      </c>
      <c r="D36" s="153">
        <v>51.035936</v>
      </c>
      <c r="E36" s="153">
        <v>2.725584</v>
      </c>
      <c r="F36" s="175" t="s">
        <v>96</v>
      </c>
      <c r="G36" s="176">
        <v>-94.65948072354351</v>
      </c>
    </row>
    <row r="37" spans="1:7" ht="15" customHeight="1">
      <c r="A37" s="151">
        <v>31</v>
      </c>
      <c r="B37" s="152" t="s">
        <v>240</v>
      </c>
      <c r="C37" s="153">
        <v>4.413535</v>
      </c>
      <c r="D37" s="153">
        <v>34.550474</v>
      </c>
      <c r="E37" s="153">
        <v>32.712637</v>
      </c>
      <c r="F37" s="173">
        <v>682.8299537672183</v>
      </c>
      <c r="G37" s="155">
        <v>-5.319281582070332</v>
      </c>
    </row>
    <row r="38" spans="1:7" ht="15" customHeight="1">
      <c r="A38" s="151">
        <v>32</v>
      </c>
      <c r="B38" s="152" t="s">
        <v>241</v>
      </c>
      <c r="C38" s="153">
        <v>767.907706</v>
      </c>
      <c r="D38" s="153">
        <v>1553.546293</v>
      </c>
      <c r="E38" s="153">
        <v>1336.786183</v>
      </c>
      <c r="F38" s="173">
        <v>102.30898594472501</v>
      </c>
      <c r="G38" s="155">
        <v>-13.95260063872459</v>
      </c>
    </row>
    <row r="39" spans="1:7" ht="15" customHeight="1">
      <c r="A39" s="151">
        <v>33</v>
      </c>
      <c r="B39" s="152" t="s">
        <v>242</v>
      </c>
      <c r="C39" s="153">
        <v>16.701611</v>
      </c>
      <c r="D39" s="153">
        <v>66.460086</v>
      </c>
      <c r="E39" s="153">
        <v>23.997924</v>
      </c>
      <c r="F39" s="173">
        <v>297.9262000533961</v>
      </c>
      <c r="G39" s="155">
        <v>-63.89122337277746</v>
      </c>
    </row>
    <row r="40" spans="1:7" ht="15" customHeight="1">
      <c r="A40" s="151">
        <v>34</v>
      </c>
      <c r="B40" s="152" t="s">
        <v>243</v>
      </c>
      <c r="C40" s="153">
        <v>36.731364</v>
      </c>
      <c r="D40" s="153">
        <v>42.327658</v>
      </c>
      <c r="E40" s="153">
        <v>46.308223</v>
      </c>
      <c r="F40" s="173">
        <v>15.235736957658318</v>
      </c>
      <c r="G40" s="155">
        <v>9.404170200014363</v>
      </c>
    </row>
    <row r="41" spans="1:7" ht="15" customHeight="1">
      <c r="A41" s="151">
        <v>35</v>
      </c>
      <c r="B41" s="152" t="s">
        <v>244</v>
      </c>
      <c r="C41" s="153">
        <v>81.373243</v>
      </c>
      <c r="D41" s="153">
        <v>76.144118</v>
      </c>
      <c r="E41" s="153">
        <v>183.509305</v>
      </c>
      <c r="F41" s="173">
        <v>-6.426098809899955</v>
      </c>
      <c r="G41" s="155">
        <v>141.0026011464208</v>
      </c>
    </row>
    <row r="42" spans="1:7" ht="15" customHeight="1">
      <c r="A42" s="151">
        <v>36</v>
      </c>
      <c r="B42" s="152" t="s">
        <v>245</v>
      </c>
      <c r="C42" s="153">
        <v>18.851495</v>
      </c>
      <c r="D42" s="153">
        <v>14.322511</v>
      </c>
      <c r="E42" s="153">
        <v>18.36563</v>
      </c>
      <c r="F42" s="173">
        <v>-24.02453492415323</v>
      </c>
      <c r="G42" s="155">
        <v>28.229121276290158</v>
      </c>
    </row>
    <row r="43" spans="1:7" ht="15" customHeight="1">
      <c r="A43" s="151">
        <v>37</v>
      </c>
      <c r="B43" s="152" t="s">
        <v>246</v>
      </c>
      <c r="C43" s="153">
        <v>202.303262</v>
      </c>
      <c r="D43" s="153">
        <v>618.193481</v>
      </c>
      <c r="E43" s="153">
        <v>218.968606</v>
      </c>
      <c r="F43" s="173">
        <v>205.57761396847872</v>
      </c>
      <c r="G43" s="155">
        <v>-64.5792761117777</v>
      </c>
    </row>
    <row r="44" spans="1:7" ht="15" customHeight="1">
      <c r="A44" s="151">
        <v>38</v>
      </c>
      <c r="B44" s="152" t="s">
        <v>247</v>
      </c>
      <c r="C44" s="153">
        <v>44.37658</v>
      </c>
      <c r="D44" s="153">
        <v>33.366708</v>
      </c>
      <c r="E44" s="153">
        <v>22.431226</v>
      </c>
      <c r="F44" s="173">
        <v>-24.81009577574477</v>
      </c>
      <c r="G44" s="155">
        <v>-32.7736317289677</v>
      </c>
    </row>
    <row r="45" spans="1:7" ht="15" customHeight="1">
      <c r="A45" s="151">
        <v>39</v>
      </c>
      <c r="B45" s="152" t="s">
        <v>248</v>
      </c>
      <c r="C45" s="153">
        <v>22.151215</v>
      </c>
      <c r="D45" s="153">
        <v>16.763619</v>
      </c>
      <c r="E45" s="153">
        <v>12.560111</v>
      </c>
      <c r="F45" s="173">
        <v>-24.321898369908837</v>
      </c>
      <c r="G45" s="155">
        <v>-25.075182154879556</v>
      </c>
    </row>
    <row r="46" spans="1:7" ht="15" customHeight="1">
      <c r="A46" s="151">
        <v>40</v>
      </c>
      <c r="B46" s="152" t="s">
        <v>249</v>
      </c>
      <c r="C46" s="153">
        <v>43.539901</v>
      </c>
      <c r="D46" s="153">
        <v>36.717499</v>
      </c>
      <c r="E46" s="153">
        <v>37.846932</v>
      </c>
      <c r="F46" s="173">
        <v>-15.669309859018753</v>
      </c>
      <c r="G46" s="155">
        <v>3.0760074372168162</v>
      </c>
    </row>
    <row r="47" spans="1:7" ht="15" customHeight="1">
      <c r="A47" s="151"/>
      <c r="B47" s="159" t="s">
        <v>250</v>
      </c>
      <c r="C47" s="148">
        <v>1335.781747999999</v>
      </c>
      <c r="D47" s="148">
        <v>1541.2402260000017</v>
      </c>
      <c r="E47" s="148">
        <v>3197.1256630000025</v>
      </c>
      <c r="F47" s="177">
        <v>15.381141291054902</v>
      </c>
      <c r="G47" s="149">
        <v>107.4385036846293</v>
      </c>
    </row>
    <row r="48" spans="1:7" ht="15" customHeight="1" thickBot="1">
      <c r="A48" s="178"/>
      <c r="B48" s="179" t="s">
        <v>251</v>
      </c>
      <c r="C48" s="180">
        <v>4941.574495999999</v>
      </c>
      <c r="D48" s="180">
        <v>6121.942685000002</v>
      </c>
      <c r="E48" s="180">
        <v>8482.984990000003</v>
      </c>
      <c r="F48" s="181">
        <v>23.886479703087787</v>
      </c>
      <c r="G48" s="182">
        <v>38.56688026147373</v>
      </c>
    </row>
    <row r="49" spans="1:7" ht="15" customHeight="1" thickTop="1">
      <c r="A49" s="104" t="s">
        <v>150</v>
      </c>
      <c r="B49" s="104"/>
      <c r="C49" s="104"/>
      <c r="D49" s="183"/>
      <c r="E49" s="183"/>
      <c r="F49" s="183"/>
      <c r="G49" s="184"/>
    </row>
    <row r="50" spans="1:7" ht="15" customHeight="1">
      <c r="A50" s="185"/>
      <c r="B50" s="186"/>
      <c r="C50" s="186"/>
      <c r="D50" s="187"/>
      <c r="E50" s="187"/>
      <c r="F50" s="187"/>
      <c r="G50" s="156"/>
    </row>
    <row r="51" spans="1:7" ht="15" customHeight="1">
      <c r="A51" s="185"/>
      <c r="B51" s="186"/>
      <c r="C51" s="186"/>
      <c r="D51" s="187"/>
      <c r="E51" s="187"/>
      <c r="F51" s="187"/>
      <c r="G51" s="156"/>
    </row>
    <row r="52" spans="1:7" ht="15" customHeight="1">
      <c r="A52" s="185"/>
      <c r="B52" s="186"/>
      <c r="C52" s="186"/>
      <c r="D52" s="187"/>
      <c r="E52" s="187"/>
      <c r="F52" s="187"/>
      <c r="G52" s="156"/>
    </row>
    <row r="53" spans="1:7" ht="15" customHeight="1">
      <c r="A53" s="185"/>
      <c r="B53" s="186"/>
      <c r="C53" s="186"/>
      <c r="D53" s="187"/>
      <c r="E53" s="187"/>
      <c r="F53" s="187"/>
      <c r="G53" s="156"/>
    </row>
    <row r="54" spans="1:7" ht="15" customHeight="1">
      <c r="A54" s="185"/>
      <c r="B54" s="186"/>
      <c r="C54" s="186"/>
      <c r="D54" s="187"/>
      <c r="E54" s="187"/>
      <c r="F54" s="187"/>
      <c r="G54" s="156"/>
    </row>
    <row r="55" spans="1:7" ht="15" customHeight="1">
      <c r="A55" s="185"/>
      <c r="B55" s="186"/>
      <c r="C55" s="186"/>
      <c r="D55" s="187"/>
      <c r="E55" s="187"/>
      <c r="F55" s="187"/>
      <c r="G55" s="156"/>
    </row>
    <row r="56" spans="1:7" ht="15" customHeight="1">
      <c r="A56" s="186"/>
      <c r="B56" s="188"/>
      <c r="C56" s="188"/>
      <c r="D56" s="189"/>
      <c r="E56" s="189"/>
      <c r="F56" s="189"/>
      <c r="G56" s="150"/>
    </row>
    <row r="57" spans="1:7" ht="15" customHeight="1">
      <c r="A57" s="186"/>
      <c r="B57" s="188"/>
      <c r="C57" s="188"/>
      <c r="D57" s="189"/>
      <c r="E57" s="189"/>
      <c r="F57" s="189"/>
      <c r="G57" s="150"/>
    </row>
  </sheetData>
  <sheetProtection/>
  <mergeCells count="5">
    <mergeCell ref="A1:G1"/>
    <mergeCell ref="A2:G2"/>
    <mergeCell ref="A3:G3"/>
    <mergeCell ref="C4:E4"/>
    <mergeCell ref="F4:G4"/>
  </mergeCells>
  <printOptions horizontalCentered="1"/>
  <pageMargins left="0.7" right="0.7" top="0.75" bottom="0.75" header="0.3" footer="0.3"/>
  <pageSetup fitToHeight="1" fitToWidth="1" horizontalDpi="600" verticalDpi="600" orientation="portrait" scale="85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73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4.7109375" style="0" customWidth="1"/>
    <col min="2" max="2" width="30.00390625" style="0" bestFit="1" customWidth="1"/>
    <col min="3" max="6" width="11.7109375" style="0" customWidth="1"/>
    <col min="7" max="7" width="13.7109375" style="0" bestFit="1" customWidth="1"/>
  </cols>
  <sheetData>
    <row r="1" spans="1:7" ht="12.75">
      <c r="A1" s="1662" t="s">
        <v>454</v>
      </c>
      <c r="B1" s="1662"/>
      <c r="C1" s="1662"/>
      <c r="D1" s="1662"/>
      <c r="E1" s="1662"/>
      <c r="F1" s="1662"/>
      <c r="G1" s="1662"/>
    </row>
    <row r="2" spans="1:7" ht="15" customHeight="1">
      <c r="A2" s="1678" t="s">
        <v>13</v>
      </c>
      <c r="B2" s="1678"/>
      <c r="C2" s="1678"/>
      <c r="D2" s="1678"/>
      <c r="E2" s="1678"/>
      <c r="F2" s="1678"/>
      <c r="G2" s="1678"/>
    </row>
    <row r="3" spans="1:7" ht="15" customHeight="1" thickBot="1">
      <c r="A3" s="1679" t="s">
        <v>54</v>
      </c>
      <c r="B3" s="1679"/>
      <c r="C3" s="1679"/>
      <c r="D3" s="1679"/>
      <c r="E3" s="1679"/>
      <c r="F3" s="1679"/>
      <c r="G3" s="1679"/>
    </row>
    <row r="4" spans="1:7" ht="15" customHeight="1" thickTop="1">
      <c r="A4" s="190"/>
      <c r="B4" s="191"/>
      <c r="C4" s="1680" t="str">
        <f>'X-India'!C4:E4</f>
        <v>First Month</v>
      </c>
      <c r="D4" s="1680"/>
      <c r="E4" s="1680"/>
      <c r="F4" s="1681" t="s">
        <v>58</v>
      </c>
      <c r="G4" s="1682"/>
    </row>
    <row r="5" spans="1:7" ht="15" customHeight="1">
      <c r="A5" s="192"/>
      <c r="B5" s="193"/>
      <c r="C5" s="194" t="s">
        <v>55</v>
      </c>
      <c r="D5" s="194" t="s">
        <v>91</v>
      </c>
      <c r="E5" s="195" t="s">
        <v>92</v>
      </c>
      <c r="F5" s="195" t="s">
        <v>61</v>
      </c>
      <c r="G5" s="196" t="s">
        <v>62</v>
      </c>
    </row>
    <row r="6" spans="1:7" ht="15" customHeight="1">
      <c r="A6" s="197"/>
      <c r="B6" s="198" t="s">
        <v>93</v>
      </c>
      <c r="C6" s="199">
        <v>9844.734371999994</v>
      </c>
      <c r="D6" s="199">
        <v>9523.480884</v>
      </c>
      <c r="E6" s="199">
        <v>8478.941929000004</v>
      </c>
      <c r="F6" s="200">
        <v>-3.263201178019486</v>
      </c>
      <c r="G6" s="201">
        <v>-10.968037503544352</v>
      </c>
    </row>
    <row r="7" spans="1:7" ht="15" customHeight="1">
      <c r="A7" s="202">
        <v>1</v>
      </c>
      <c r="B7" s="203" t="s">
        <v>252</v>
      </c>
      <c r="C7" s="204">
        <v>141.586561</v>
      </c>
      <c r="D7" s="204">
        <v>343.229786</v>
      </c>
      <c r="E7" s="204">
        <v>197.159976</v>
      </c>
      <c r="F7" s="205">
        <v>142.41692401865743</v>
      </c>
      <c r="G7" s="206">
        <v>-42.55743993034451</v>
      </c>
    </row>
    <row r="8" spans="1:7" ht="15" customHeight="1">
      <c r="A8" s="202">
        <v>2</v>
      </c>
      <c r="B8" s="203" t="s">
        <v>218</v>
      </c>
      <c r="C8" s="204">
        <v>2.806793</v>
      </c>
      <c r="D8" s="204">
        <v>1.43955</v>
      </c>
      <c r="E8" s="204">
        <v>2.119626</v>
      </c>
      <c r="F8" s="205">
        <v>-48.71192852483242</v>
      </c>
      <c r="G8" s="206">
        <v>47.24226320725225</v>
      </c>
    </row>
    <row r="9" spans="1:7" ht="15" customHeight="1">
      <c r="A9" s="202">
        <v>3</v>
      </c>
      <c r="B9" s="203" t="s">
        <v>253</v>
      </c>
      <c r="C9" s="204">
        <v>311.622215</v>
      </c>
      <c r="D9" s="204">
        <v>222.222625</v>
      </c>
      <c r="E9" s="204">
        <v>339.809239</v>
      </c>
      <c r="F9" s="205">
        <v>-28.688452137470364</v>
      </c>
      <c r="G9" s="206">
        <v>52.913880393591796</v>
      </c>
    </row>
    <row r="10" spans="1:7" ht="15" customHeight="1">
      <c r="A10" s="202">
        <v>4</v>
      </c>
      <c r="B10" s="203" t="s">
        <v>254</v>
      </c>
      <c r="C10" s="204">
        <v>0.125787</v>
      </c>
      <c r="D10" s="204">
        <v>0.153321</v>
      </c>
      <c r="E10" s="204">
        <v>1.616066</v>
      </c>
      <c r="F10" s="205">
        <v>21.8893844355935</v>
      </c>
      <c r="G10" s="206">
        <v>954.0408685046405</v>
      </c>
    </row>
    <row r="11" spans="1:7" ht="15" customHeight="1">
      <c r="A11" s="202">
        <v>5</v>
      </c>
      <c r="B11" s="203" t="s">
        <v>219</v>
      </c>
      <c r="C11" s="204">
        <v>57.968415</v>
      </c>
      <c r="D11" s="204">
        <v>17.42998</v>
      </c>
      <c r="E11" s="204">
        <v>25.724548</v>
      </c>
      <c r="F11" s="205">
        <v>-69.9319362104346</v>
      </c>
      <c r="G11" s="206">
        <v>47.58793756504596</v>
      </c>
    </row>
    <row r="12" spans="1:7" ht="15" customHeight="1">
      <c r="A12" s="202">
        <v>6</v>
      </c>
      <c r="B12" s="203" t="s">
        <v>187</v>
      </c>
      <c r="C12" s="204">
        <v>330.371586</v>
      </c>
      <c r="D12" s="204">
        <v>639.308171</v>
      </c>
      <c r="E12" s="204">
        <v>0</v>
      </c>
      <c r="F12" s="205">
        <v>93.51185092533959</v>
      </c>
      <c r="G12" s="206">
        <v>-100</v>
      </c>
    </row>
    <row r="13" spans="1:7" ht="15" customHeight="1">
      <c r="A13" s="202">
        <v>7</v>
      </c>
      <c r="B13" s="203" t="s">
        <v>255</v>
      </c>
      <c r="C13" s="204">
        <v>0</v>
      </c>
      <c r="D13" s="204">
        <v>7.587506</v>
      </c>
      <c r="E13" s="204">
        <v>0</v>
      </c>
      <c r="F13" s="205" t="s">
        <v>96</v>
      </c>
      <c r="G13" s="206">
        <v>-100</v>
      </c>
    </row>
    <row r="14" spans="1:7" ht="15" customHeight="1">
      <c r="A14" s="202">
        <v>8</v>
      </c>
      <c r="B14" s="203" t="s">
        <v>256</v>
      </c>
      <c r="C14" s="204">
        <v>11.76544</v>
      </c>
      <c r="D14" s="204">
        <v>0</v>
      </c>
      <c r="E14" s="204">
        <v>0</v>
      </c>
      <c r="F14" s="205">
        <v>-100</v>
      </c>
      <c r="G14" s="206" t="s">
        <v>96</v>
      </c>
    </row>
    <row r="15" spans="1:7" ht="15" customHeight="1">
      <c r="A15" s="202">
        <v>9</v>
      </c>
      <c r="B15" s="203" t="s">
        <v>257</v>
      </c>
      <c r="C15" s="204">
        <v>0</v>
      </c>
      <c r="D15" s="204">
        <v>5.48378</v>
      </c>
      <c r="E15" s="204">
        <v>0</v>
      </c>
      <c r="F15" s="205" t="s">
        <v>96</v>
      </c>
      <c r="G15" s="206">
        <v>-100</v>
      </c>
    </row>
    <row r="16" spans="1:7" ht="15" customHeight="1">
      <c r="A16" s="202">
        <v>10</v>
      </c>
      <c r="B16" s="203" t="s">
        <v>258</v>
      </c>
      <c r="C16" s="204">
        <v>75.646389</v>
      </c>
      <c r="D16" s="204">
        <v>38.705691</v>
      </c>
      <c r="E16" s="204">
        <v>72.53924</v>
      </c>
      <c r="F16" s="205">
        <v>-48.83339243066843</v>
      </c>
      <c r="G16" s="206">
        <v>87.41233685764712</v>
      </c>
    </row>
    <row r="17" spans="1:7" ht="15" customHeight="1">
      <c r="A17" s="202">
        <v>11</v>
      </c>
      <c r="B17" s="203" t="s">
        <v>259</v>
      </c>
      <c r="C17" s="204">
        <v>344.347271</v>
      </c>
      <c r="D17" s="204">
        <v>377.888582</v>
      </c>
      <c r="E17" s="204">
        <v>95.90236</v>
      </c>
      <c r="F17" s="205">
        <v>9.740547936562564</v>
      </c>
      <c r="G17" s="206">
        <v>-74.62152481759821</v>
      </c>
    </row>
    <row r="18" spans="1:7" ht="15" customHeight="1">
      <c r="A18" s="202">
        <v>12</v>
      </c>
      <c r="B18" s="203" t="s">
        <v>221</v>
      </c>
      <c r="C18" s="204">
        <v>115.096252</v>
      </c>
      <c r="D18" s="204">
        <v>106.236194</v>
      </c>
      <c r="E18" s="204">
        <v>32.142002</v>
      </c>
      <c r="F18" s="205">
        <v>-7.69795527312219</v>
      </c>
      <c r="G18" s="206">
        <v>-69.7447726713553</v>
      </c>
    </row>
    <row r="19" spans="1:7" ht="15" customHeight="1">
      <c r="A19" s="202">
        <v>13</v>
      </c>
      <c r="B19" s="203" t="s">
        <v>260</v>
      </c>
      <c r="C19" s="204">
        <v>0</v>
      </c>
      <c r="D19" s="204">
        <v>2.671329</v>
      </c>
      <c r="E19" s="204">
        <v>2.827198</v>
      </c>
      <c r="F19" s="205" t="s">
        <v>96</v>
      </c>
      <c r="G19" s="206">
        <v>5.834885931309856</v>
      </c>
    </row>
    <row r="20" spans="1:7" ht="15" customHeight="1">
      <c r="A20" s="202">
        <v>14</v>
      </c>
      <c r="B20" s="203" t="s">
        <v>261</v>
      </c>
      <c r="C20" s="204">
        <v>208.752861</v>
      </c>
      <c r="D20" s="204">
        <v>526.723795</v>
      </c>
      <c r="E20" s="204">
        <v>644.920827</v>
      </c>
      <c r="F20" s="205">
        <v>152.31931791344405</v>
      </c>
      <c r="G20" s="206">
        <v>22.440040325119554</v>
      </c>
    </row>
    <row r="21" spans="1:7" ht="15" customHeight="1">
      <c r="A21" s="202">
        <v>15</v>
      </c>
      <c r="B21" s="203" t="s">
        <v>262</v>
      </c>
      <c r="C21" s="204">
        <v>1500.733325</v>
      </c>
      <c r="D21" s="204">
        <v>1161.480903</v>
      </c>
      <c r="E21" s="204">
        <v>1507.485609</v>
      </c>
      <c r="F21" s="205">
        <v>-22.605776545942973</v>
      </c>
      <c r="G21" s="206">
        <v>29.7899608255548</v>
      </c>
    </row>
    <row r="22" spans="1:7" ht="15" customHeight="1">
      <c r="A22" s="202">
        <v>16</v>
      </c>
      <c r="B22" s="203" t="s">
        <v>263</v>
      </c>
      <c r="C22" s="204">
        <v>0</v>
      </c>
      <c r="D22" s="204">
        <v>0</v>
      </c>
      <c r="E22" s="204">
        <v>0</v>
      </c>
      <c r="F22" s="205" t="s">
        <v>96</v>
      </c>
      <c r="G22" s="207" t="s">
        <v>96</v>
      </c>
    </row>
    <row r="23" spans="1:7" ht="15" customHeight="1">
      <c r="A23" s="202">
        <v>17</v>
      </c>
      <c r="B23" s="203" t="s">
        <v>264</v>
      </c>
      <c r="C23" s="204">
        <v>0.048413</v>
      </c>
      <c r="D23" s="204">
        <v>0.197187</v>
      </c>
      <c r="E23" s="204">
        <v>0.55325</v>
      </c>
      <c r="F23" s="205">
        <v>307.30175779232854</v>
      </c>
      <c r="G23" s="206">
        <v>180.57123441200486</v>
      </c>
    </row>
    <row r="24" spans="1:7" ht="15" customHeight="1">
      <c r="A24" s="202">
        <v>18</v>
      </c>
      <c r="B24" s="203" t="s">
        <v>265</v>
      </c>
      <c r="C24" s="204">
        <v>2.384799</v>
      </c>
      <c r="D24" s="204">
        <v>1.418158</v>
      </c>
      <c r="E24" s="204">
        <v>1.11306</v>
      </c>
      <c r="F24" s="205">
        <v>-40.53343698986791</v>
      </c>
      <c r="G24" s="206">
        <v>-21.513681832348723</v>
      </c>
    </row>
    <row r="25" spans="1:7" ht="15" customHeight="1">
      <c r="A25" s="202">
        <v>19</v>
      </c>
      <c r="B25" s="203" t="s">
        <v>266</v>
      </c>
      <c r="C25" s="204">
        <v>24.379314</v>
      </c>
      <c r="D25" s="204">
        <v>253.941716</v>
      </c>
      <c r="E25" s="204">
        <v>16.001217</v>
      </c>
      <c r="F25" s="205">
        <v>941.6278161067205</v>
      </c>
      <c r="G25" s="206">
        <v>-93.69886237990139</v>
      </c>
    </row>
    <row r="26" spans="1:7" ht="15" customHeight="1">
      <c r="A26" s="202">
        <v>20</v>
      </c>
      <c r="B26" s="203" t="s">
        <v>222</v>
      </c>
      <c r="C26" s="204">
        <v>51.88182</v>
      </c>
      <c r="D26" s="204">
        <v>64.057869</v>
      </c>
      <c r="E26" s="204">
        <v>155.886702</v>
      </c>
      <c r="F26" s="205">
        <v>23.46881624430293</v>
      </c>
      <c r="G26" s="206">
        <v>143.3529313939557</v>
      </c>
    </row>
    <row r="27" spans="1:7" ht="15" customHeight="1">
      <c r="A27" s="202">
        <v>21</v>
      </c>
      <c r="B27" s="203" t="s">
        <v>223</v>
      </c>
      <c r="C27" s="204">
        <v>0.426638</v>
      </c>
      <c r="D27" s="204">
        <v>0.388247</v>
      </c>
      <c r="E27" s="204">
        <v>1.559889</v>
      </c>
      <c r="F27" s="205">
        <v>-8.998495211397014</v>
      </c>
      <c r="G27" s="206">
        <v>301.7774767094144</v>
      </c>
    </row>
    <row r="28" spans="1:7" ht="15" customHeight="1">
      <c r="A28" s="202">
        <v>22</v>
      </c>
      <c r="B28" s="203" t="s">
        <v>267</v>
      </c>
      <c r="C28" s="204">
        <v>0.143433</v>
      </c>
      <c r="D28" s="204">
        <v>0.335356</v>
      </c>
      <c r="E28" s="204">
        <v>1.409954</v>
      </c>
      <c r="F28" s="205">
        <v>133.80672509115752</v>
      </c>
      <c r="G28" s="206">
        <v>320.4350004174668</v>
      </c>
    </row>
    <row r="29" spans="1:7" ht="15" customHeight="1">
      <c r="A29" s="202">
        <v>23</v>
      </c>
      <c r="B29" s="203" t="s">
        <v>268</v>
      </c>
      <c r="C29" s="204">
        <v>0</v>
      </c>
      <c r="D29" s="204">
        <v>0</v>
      </c>
      <c r="E29" s="204">
        <v>0</v>
      </c>
      <c r="F29" s="205" t="s">
        <v>96</v>
      </c>
      <c r="G29" s="206" t="s">
        <v>96</v>
      </c>
    </row>
    <row r="30" spans="1:7" ht="15" customHeight="1">
      <c r="A30" s="202">
        <v>24</v>
      </c>
      <c r="B30" s="203" t="s">
        <v>225</v>
      </c>
      <c r="C30" s="204">
        <v>15.894429</v>
      </c>
      <c r="D30" s="204">
        <v>11.469651</v>
      </c>
      <c r="E30" s="204">
        <v>11.506101</v>
      </c>
      <c r="F30" s="205">
        <v>-27.83854644919927</v>
      </c>
      <c r="G30" s="206">
        <v>0.31779519708139503</v>
      </c>
    </row>
    <row r="31" spans="1:7" ht="15" customHeight="1">
      <c r="A31" s="202">
        <v>25</v>
      </c>
      <c r="B31" s="203" t="s">
        <v>269</v>
      </c>
      <c r="C31" s="204">
        <v>2147.226147</v>
      </c>
      <c r="D31" s="204">
        <v>17.548859</v>
      </c>
      <c r="E31" s="204">
        <v>125.437806</v>
      </c>
      <c r="F31" s="205">
        <v>-99.1827195740645</v>
      </c>
      <c r="G31" s="206">
        <v>614.7918049828767</v>
      </c>
    </row>
    <row r="32" spans="1:7" ht="15" customHeight="1">
      <c r="A32" s="202">
        <v>26</v>
      </c>
      <c r="B32" s="203" t="s">
        <v>197</v>
      </c>
      <c r="C32" s="204">
        <v>10.212409</v>
      </c>
      <c r="D32" s="204">
        <v>13.316459</v>
      </c>
      <c r="E32" s="204">
        <v>0.443931</v>
      </c>
      <c r="F32" s="205">
        <v>30.394885281229932</v>
      </c>
      <c r="G32" s="206">
        <v>-96.6662984506617</v>
      </c>
    </row>
    <row r="33" spans="1:7" ht="15" customHeight="1">
      <c r="A33" s="202">
        <v>27</v>
      </c>
      <c r="B33" s="203" t="s">
        <v>184</v>
      </c>
      <c r="C33" s="204">
        <v>0</v>
      </c>
      <c r="D33" s="204">
        <v>0</v>
      </c>
      <c r="E33" s="204">
        <v>0</v>
      </c>
      <c r="F33" s="205" t="s">
        <v>96</v>
      </c>
      <c r="G33" s="206" t="s">
        <v>96</v>
      </c>
    </row>
    <row r="34" spans="1:7" ht="15" customHeight="1">
      <c r="A34" s="202">
        <v>28</v>
      </c>
      <c r="B34" s="203" t="s">
        <v>270</v>
      </c>
      <c r="C34" s="204">
        <v>0.003421</v>
      </c>
      <c r="D34" s="204">
        <v>0</v>
      </c>
      <c r="E34" s="204">
        <v>1.198458</v>
      </c>
      <c r="F34" s="205">
        <v>-100</v>
      </c>
      <c r="G34" s="206" t="s">
        <v>96</v>
      </c>
    </row>
    <row r="35" spans="1:7" ht="15" customHeight="1">
      <c r="A35" s="202">
        <v>29</v>
      </c>
      <c r="B35" s="203" t="s">
        <v>226</v>
      </c>
      <c r="C35" s="204">
        <v>288.753931</v>
      </c>
      <c r="D35" s="204">
        <v>293.236592</v>
      </c>
      <c r="E35" s="204">
        <v>320.785884</v>
      </c>
      <c r="F35" s="205">
        <v>1.5524155755995253</v>
      </c>
      <c r="G35" s="206">
        <v>9.394902529763428</v>
      </c>
    </row>
    <row r="36" spans="1:7" ht="15" customHeight="1">
      <c r="A36" s="202">
        <v>30</v>
      </c>
      <c r="B36" s="203" t="s">
        <v>198</v>
      </c>
      <c r="C36" s="204">
        <v>249.783608</v>
      </c>
      <c r="D36" s="204">
        <v>287.928815</v>
      </c>
      <c r="E36" s="204">
        <v>85.994926</v>
      </c>
      <c r="F36" s="205">
        <v>15.271301149593455</v>
      </c>
      <c r="G36" s="206">
        <v>-70.13326853027891</v>
      </c>
    </row>
    <row r="37" spans="1:7" ht="15" customHeight="1">
      <c r="A37" s="202">
        <v>31</v>
      </c>
      <c r="B37" s="203" t="s">
        <v>228</v>
      </c>
      <c r="C37" s="204">
        <v>43.096527</v>
      </c>
      <c r="D37" s="204">
        <v>47.217824</v>
      </c>
      <c r="E37" s="204">
        <v>38.102159</v>
      </c>
      <c r="F37" s="205">
        <v>9.562944596440445</v>
      </c>
      <c r="G37" s="206">
        <v>-19.305559273548894</v>
      </c>
    </row>
    <row r="38" spans="1:7" ht="15" customHeight="1">
      <c r="A38" s="202">
        <v>32</v>
      </c>
      <c r="B38" s="203" t="s">
        <v>271</v>
      </c>
      <c r="C38" s="204">
        <v>403.617823</v>
      </c>
      <c r="D38" s="204">
        <v>238.489368</v>
      </c>
      <c r="E38" s="204">
        <v>443.093294</v>
      </c>
      <c r="F38" s="205">
        <v>-40.91208207126174</v>
      </c>
      <c r="G38" s="206">
        <v>85.79163411594934</v>
      </c>
    </row>
    <row r="39" spans="1:7" ht="15" customHeight="1">
      <c r="A39" s="202">
        <v>33</v>
      </c>
      <c r="B39" s="203" t="s">
        <v>230</v>
      </c>
      <c r="C39" s="204">
        <v>476.611378</v>
      </c>
      <c r="D39" s="204">
        <v>204.685056</v>
      </c>
      <c r="E39" s="204">
        <v>25.226144</v>
      </c>
      <c r="F39" s="205">
        <v>-57.05409785663992</v>
      </c>
      <c r="G39" s="206">
        <v>-87.67562982223772</v>
      </c>
    </row>
    <row r="40" spans="1:7" ht="15" customHeight="1">
      <c r="A40" s="202">
        <v>34</v>
      </c>
      <c r="B40" s="203" t="s">
        <v>272</v>
      </c>
      <c r="C40" s="204">
        <v>88.942002</v>
      </c>
      <c r="D40" s="204">
        <v>183.783656</v>
      </c>
      <c r="E40" s="204">
        <v>171.815876</v>
      </c>
      <c r="F40" s="205">
        <v>106.63314504658891</v>
      </c>
      <c r="G40" s="206">
        <v>-6.5118848217928615</v>
      </c>
    </row>
    <row r="41" spans="1:7" ht="15" customHeight="1">
      <c r="A41" s="202">
        <v>35</v>
      </c>
      <c r="B41" s="203" t="s">
        <v>273</v>
      </c>
      <c r="C41" s="204">
        <v>46.230109</v>
      </c>
      <c r="D41" s="204">
        <v>66.166954</v>
      </c>
      <c r="E41" s="204">
        <v>18.747809</v>
      </c>
      <c r="F41" s="205">
        <v>43.12523900819701</v>
      </c>
      <c r="G41" s="206">
        <v>-71.66590289164589</v>
      </c>
    </row>
    <row r="42" spans="1:7" ht="15" customHeight="1">
      <c r="A42" s="202">
        <v>36</v>
      </c>
      <c r="B42" s="203" t="s">
        <v>231</v>
      </c>
      <c r="C42" s="204">
        <v>2.95195</v>
      </c>
      <c r="D42" s="204">
        <v>8.164378</v>
      </c>
      <c r="E42" s="204">
        <v>0</v>
      </c>
      <c r="F42" s="205">
        <v>176.57575500940055</v>
      </c>
      <c r="G42" s="206">
        <v>-100</v>
      </c>
    </row>
    <row r="43" spans="1:7" ht="15" customHeight="1">
      <c r="A43" s="202">
        <v>37</v>
      </c>
      <c r="B43" s="203" t="s">
        <v>202</v>
      </c>
      <c r="C43" s="204">
        <v>69.901697</v>
      </c>
      <c r="D43" s="204">
        <v>114.150455</v>
      </c>
      <c r="E43" s="204">
        <v>122.362828</v>
      </c>
      <c r="F43" s="205">
        <v>63.30140740359994</v>
      </c>
      <c r="G43" s="206">
        <v>7.19434101248217</v>
      </c>
    </row>
    <row r="44" spans="1:7" ht="15" customHeight="1">
      <c r="A44" s="202">
        <v>38</v>
      </c>
      <c r="B44" s="203" t="s">
        <v>274</v>
      </c>
      <c r="C44" s="204">
        <v>2.864134</v>
      </c>
      <c r="D44" s="204">
        <v>24.077057</v>
      </c>
      <c r="E44" s="204">
        <v>29.164</v>
      </c>
      <c r="F44" s="205">
        <v>740.6400329034884</v>
      </c>
      <c r="G44" s="206">
        <v>21.127760755809973</v>
      </c>
    </row>
    <row r="45" spans="1:7" ht="15" customHeight="1">
      <c r="A45" s="202">
        <v>39</v>
      </c>
      <c r="B45" s="203" t="s">
        <v>275</v>
      </c>
      <c r="C45" s="204">
        <v>566.907806</v>
      </c>
      <c r="D45" s="204">
        <v>558.533373</v>
      </c>
      <c r="E45" s="204">
        <v>702.542187</v>
      </c>
      <c r="F45" s="205">
        <v>-1.4772125046378477</v>
      </c>
      <c r="G45" s="206">
        <v>25.783385731545167</v>
      </c>
    </row>
    <row r="46" spans="1:7" ht="15" customHeight="1">
      <c r="A46" s="202">
        <v>40</v>
      </c>
      <c r="B46" s="203" t="s">
        <v>276</v>
      </c>
      <c r="C46" s="204">
        <v>4.158697</v>
      </c>
      <c r="D46" s="204">
        <v>12.274595</v>
      </c>
      <c r="E46" s="204">
        <v>28.331578</v>
      </c>
      <c r="F46" s="205">
        <v>195.154828543652</v>
      </c>
      <c r="G46" s="206">
        <v>130.8147682265688</v>
      </c>
    </row>
    <row r="47" spans="1:7" ht="15" customHeight="1">
      <c r="A47" s="202">
        <v>41</v>
      </c>
      <c r="B47" s="203" t="s">
        <v>234</v>
      </c>
      <c r="C47" s="204">
        <v>0.00103</v>
      </c>
      <c r="D47" s="204">
        <v>0</v>
      </c>
      <c r="E47" s="204">
        <v>2.028541</v>
      </c>
      <c r="F47" s="205">
        <v>-100</v>
      </c>
      <c r="G47" s="206" t="s">
        <v>96</v>
      </c>
    </row>
    <row r="48" spans="1:7" ht="15" customHeight="1">
      <c r="A48" s="202">
        <v>42</v>
      </c>
      <c r="B48" s="203" t="s">
        <v>235</v>
      </c>
      <c r="C48" s="204">
        <v>112.009091</v>
      </c>
      <c r="D48" s="204">
        <v>59.925446</v>
      </c>
      <c r="E48" s="204">
        <v>60.753693</v>
      </c>
      <c r="F48" s="205">
        <v>-46.49948011809148</v>
      </c>
      <c r="G48" s="206">
        <v>1.3821290541583977</v>
      </c>
    </row>
    <row r="49" spans="1:7" ht="15" customHeight="1">
      <c r="A49" s="202">
        <v>43</v>
      </c>
      <c r="B49" s="203" t="s">
        <v>160</v>
      </c>
      <c r="C49" s="204">
        <v>31.75792</v>
      </c>
      <c r="D49" s="204">
        <v>81.751836</v>
      </c>
      <c r="E49" s="204">
        <v>447.02808</v>
      </c>
      <c r="F49" s="205">
        <v>157.42188405285987</v>
      </c>
      <c r="G49" s="206">
        <v>446.81105877548737</v>
      </c>
    </row>
    <row r="50" spans="1:7" ht="15" customHeight="1">
      <c r="A50" s="202">
        <v>44</v>
      </c>
      <c r="B50" s="203" t="s">
        <v>277</v>
      </c>
      <c r="C50" s="204">
        <v>7.924858</v>
      </c>
      <c r="D50" s="204">
        <v>11.289636</v>
      </c>
      <c r="E50" s="204">
        <v>49.454923</v>
      </c>
      <c r="F50" s="205">
        <v>42.458527332603296</v>
      </c>
      <c r="G50" s="206">
        <v>338.05595680852775</v>
      </c>
    </row>
    <row r="51" spans="1:7" ht="15" customHeight="1">
      <c r="A51" s="202">
        <v>45</v>
      </c>
      <c r="B51" s="203" t="s">
        <v>278</v>
      </c>
      <c r="C51" s="204">
        <v>757.454941</v>
      </c>
      <c r="D51" s="204">
        <v>1771.661753</v>
      </c>
      <c r="E51" s="204">
        <v>960.360387</v>
      </c>
      <c r="F51" s="205">
        <v>133.8966527383178</v>
      </c>
      <c r="G51" s="206">
        <v>-45.793242678869305</v>
      </c>
    </row>
    <row r="52" spans="1:7" ht="15" customHeight="1">
      <c r="A52" s="202">
        <v>46</v>
      </c>
      <c r="B52" s="203" t="s">
        <v>279</v>
      </c>
      <c r="C52" s="204">
        <v>31.605268</v>
      </c>
      <c r="D52" s="204">
        <v>116.635319</v>
      </c>
      <c r="E52" s="204">
        <v>0</v>
      </c>
      <c r="F52" s="205">
        <v>269.0375889234668</v>
      </c>
      <c r="G52" s="206">
        <v>-100</v>
      </c>
    </row>
    <row r="53" spans="1:7" ht="15" customHeight="1">
      <c r="A53" s="202">
        <v>47</v>
      </c>
      <c r="B53" s="203" t="s">
        <v>239</v>
      </c>
      <c r="C53" s="204">
        <v>0</v>
      </c>
      <c r="D53" s="204">
        <v>0</v>
      </c>
      <c r="E53" s="204">
        <v>1.566016</v>
      </c>
      <c r="F53" s="205" t="s">
        <v>96</v>
      </c>
      <c r="G53" s="206" t="s">
        <v>96</v>
      </c>
    </row>
    <row r="54" spans="1:7" ht="15" customHeight="1">
      <c r="A54" s="202">
        <v>48</v>
      </c>
      <c r="B54" s="203" t="s">
        <v>240</v>
      </c>
      <c r="C54" s="204">
        <v>4.010772</v>
      </c>
      <c r="D54" s="204">
        <v>51.293496</v>
      </c>
      <c r="E54" s="204">
        <v>18.850666</v>
      </c>
      <c r="F54" s="205" t="s">
        <v>96</v>
      </c>
      <c r="G54" s="206">
        <v>-63.24940300423273</v>
      </c>
    </row>
    <row r="55" spans="1:7" ht="15" customHeight="1">
      <c r="A55" s="202">
        <v>49</v>
      </c>
      <c r="B55" s="203" t="s">
        <v>280</v>
      </c>
      <c r="C55" s="204">
        <v>15.454029</v>
      </c>
      <c r="D55" s="204">
        <v>23.646703</v>
      </c>
      <c r="E55" s="204">
        <v>7.001312</v>
      </c>
      <c r="F55" s="205">
        <v>53.013191576125536</v>
      </c>
      <c r="G55" s="206">
        <v>-70.39201617240255</v>
      </c>
    </row>
    <row r="56" spans="1:7" ht="15" customHeight="1">
      <c r="A56" s="202">
        <v>50</v>
      </c>
      <c r="B56" s="203" t="s">
        <v>281</v>
      </c>
      <c r="C56" s="204">
        <v>48.906635</v>
      </c>
      <c r="D56" s="204">
        <v>23.602754</v>
      </c>
      <c r="E56" s="204">
        <v>31.562036</v>
      </c>
      <c r="F56" s="205">
        <v>-51.73915768279703</v>
      </c>
      <c r="G56" s="206">
        <v>33.721836019644144</v>
      </c>
    </row>
    <row r="57" spans="1:7" ht="15" customHeight="1">
      <c r="A57" s="202">
        <v>51</v>
      </c>
      <c r="B57" s="203" t="s">
        <v>282</v>
      </c>
      <c r="C57" s="204">
        <v>215.64213</v>
      </c>
      <c r="D57" s="204">
        <v>511.173409</v>
      </c>
      <c r="E57" s="204">
        <v>222.414229</v>
      </c>
      <c r="F57" s="205">
        <v>137.0470969656996</v>
      </c>
      <c r="G57" s="206">
        <v>-56.48947596176701</v>
      </c>
    </row>
    <row r="58" spans="1:7" ht="15" customHeight="1">
      <c r="A58" s="202">
        <v>52</v>
      </c>
      <c r="B58" s="203" t="s">
        <v>283</v>
      </c>
      <c r="C58" s="204">
        <v>17.958222</v>
      </c>
      <c r="D58" s="204">
        <v>19.754045</v>
      </c>
      <c r="E58" s="204">
        <v>19.510152</v>
      </c>
      <c r="F58" s="205">
        <v>10.000004454784019</v>
      </c>
      <c r="G58" s="206">
        <v>-1.2346483973282432</v>
      </c>
    </row>
    <row r="59" spans="1:7" ht="15" customHeight="1">
      <c r="A59" s="202">
        <v>53</v>
      </c>
      <c r="B59" s="203" t="s">
        <v>284</v>
      </c>
      <c r="C59" s="204">
        <v>11.681212</v>
      </c>
      <c r="D59" s="204">
        <v>5.583759</v>
      </c>
      <c r="E59" s="204">
        <v>8.839743</v>
      </c>
      <c r="F59" s="205">
        <v>-52.198804370642364</v>
      </c>
      <c r="G59" s="206">
        <v>58.31168572998945</v>
      </c>
    </row>
    <row r="60" spans="1:7" ht="15" customHeight="1">
      <c r="A60" s="202">
        <v>54</v>
      </c>
      <c r="B60" s="203" t="s">
        <v>212</v>
      </c>
      <c r="C60" s="204">
        <v>54.818061</v>
      </c>
      <c r="D60" s="204">
        <v>76.78781400000001</v>
      </c>
      <c r="E60" s="204">
        <v>47.937348</v>
      </c>
      <c r="F60" s="205">
        <v>40.077581365017664</v>
      </c>
      <c r="G60" s="206">
        <v>-37.5716725052233</v>
      </c>
    </row>
    <row r="61" spans="1:7" ht="15" customHeight="1">
      <c r="A61" s="202">
        <v>55</v>
      </c>
      <c r="B61" s="203" t="s">
        <v>285</v>
      </c>
      <c r="C61" s="204">
        <v>269.913024</v>
      </c>
      <c r="D61" s="204">
        <v>389.317955</v>
      </c>
      <c r="E61" s="204">
        <v>578.022783</v>
      </c>
      <c r="F61" s="205">
        <v>44.238299149284444</v>
      </c>
      <c r="G61" s="206">
        <v>48.47062036992361</v>
      </c>
    </row>
    <row r="62" spans="1:7" ht="15" customHeight="1">
      <c r="A62" s="202">
        <v>56</v>
      </c>
      <c r="B62" s="203" t="s">
        <v>243</v>
      </c>
      <c r="C62" s="204">
        <v>1.582553</v>
      </c>
      <c r="D62" s="204">
        <v>3.118911</v>
      </c>
      <c r="E62" s="204">
        <v>8.287131</v>
      </c>
      <c r="F62" s="205">
        <v>97.08098243787094</v>
      </c>
      <c r="G62" s="206">
        <v>165.7059146605979</v>
      </c>
    </row>
    <row r="63" spans="1:7" ht="15" customHeight="1">
      <c r="A63" s="202">
        <v>57</v>
      </c>
      <c r="B63" s="203" t="s">
        <v>244</v>
      </c>
      <c r="C63" s="204">
        <v>314.073461</v>
      </c>
      <c r="D63" s="204">
        <v>255.10671</v>
      </c>
      <c r="E63" s="204">
        <v>458.71438</v>
      </c>
      <c r="F63" s="205">
        <v>-18.774827650910623</v>
      </c>
      <c r="G63" s="206">
        <v>79.81274581135088</v>
      </c>
    </row>
    <row r="64" spans="1:7" ht="15" customHeight="1">
      <c r="A64" s="202">
        <v>58</v>
      </c>
      <c r="B64" s="203" t="s">
        <v>286</v>
      </c>
      <c r="C64" s="204">
        <v>28.694231</v>
      </c>
      <c r="D64" s="204">
        <v>20.394938</v>
      </c>
      <c r="E64" s="204">
        <v>38.910702</v>
      </c>
      <c r="F64" s="205">
        <v>-28.923211080303915</v>
      </c>
      <c r="G64" s="206">
        <v>90.78607642739587</v>
      </c>
    </row>
    <row r="65" spans="1:7" ht="15" customHeight="1">
      <c r="A65" s="202">
        <v>59</v>
      </c>
      <c r="B65" s="203" t="s">
        <v>287</v>
      </c>
      <c r="C65" s="204">
        <v>0.106017</v>
      </c>
      <c r="D65" s="204">
        <v>0.104191</v>
      </c>
      <c r="E65" s="204">
        <v>0.156001</v>
      </c>
      <c r="F65" s="205">
        <v>-1.7223652810398278</v>
      </c>
      <c r="G65" s="206">
        <v>49.72598401013522</v>
      </c>
    </row>
    <row r="66" spans="1:7" ht="15" customHeight="1">
      <c r="A66" s="202">
        <v>60</v>
      </c>
      <c r="B66" s="203" t="s">
        <v>246</v>
      </c>
      <c r="C66" s="204">
        <v>114.064262</v>
      </c>
      <c r="D66" s="204">
        <v>109.193655</v>
      </c>
      <c r="E66" s="204">
        <v>89.816057</v>
      </c>
      <c r="F66" s="205">
        <v>-4.270055243069905</v>
      </c>
      <c r="G66" s="206">
        <v>-17.74608423905218</v>
      </c>
    </row>
    <row r="67" spans="1:7" ht="15" customHeight="1">
      <c r="A67" s="202">
        <v>61</v>
      </c>
      <c r="B67" s="203" t="s">
        <v>288</v>
      </c>
      <c r="C67" s="204">
        <v>28.55673</v>
      </c>
      <c r="D67" s="204">
        <v>26.295982</v>
      </c>
      <c r="E67" s="204">
        <v>44.759045</v>
      </c>
      <c r="F67" s="205">
        <v>-7.916690741552003</v>
      </c>
      <c r="G67" s="206">
        <v>70.21248721572749</v>
      </c>
    </row>
    <row r="68" spans="1:7" ht="15" customHeight="1">
      <c r="A68" s="202">
        <v>62</v>
      </c>
      <c r="B68" s="203" t="s">
        <v>249</v>
      </c>
      <c r="C68" s="204">
        <v>123.120995</v>
      </c>
      <c r="D68" s="204">
        <v>69.924723</v>
      </c>
      <c r="E68" s="204">
        <v>101.890696</v>
      </c>
      <c r="F68" s="205">
        <v>-43.20649942765651</v>
      </c>
      <c r="G68" s="206">
        <v>45.7148367967078</v>
      </c>
    </row>
    <row r="69" spans="1:7" ht="15" customHeight="1">
      <c r="A69" s="202">
        <v>63</v>
      </c>
      <c r="B69" s="203" t="s">
        <v>289</v>
      </c>
      <c r="C69" s="204">
        <v>58.04885</v>
      </c>
      <c r="D69" s="204">
        <v>11.511345</v>
      </c>
      <c r="E69" s="204">
        <v>28.281004</v>
      </c>
      <c r="F69" s="205">
        <v>-80.16955546922979</v>
      </c>
      <c r="G69" s="206">
        <v>145.6794058383273</v>
      </c>
    </row>
    <row r="70" spans="1:7" ht="15" customHeight="1">
      <c r="A70" s="202">
        <v>64</v>
      </c>
      <c r="B70" s="203" t="s">
        <v>290</v>
      </c>
      <c r="C70" s="204">
        <v>0.1067</v>
      </c>
      <c r="D70" s="204">
        <v>33.463666</v>
      </c>
      <c r="E70" s="204">
        <v>29.27326</v>
      </c>
      <c r="F70" s="205" t="s">
        <v>96</v>
      </c>
      <c r="G70" s="206">
        <v>-12.522256228591345</v>
      </c>
    </row>
    <row r="71" spans="1:7" ht="15" customHeight="1">
      <c r="A71" s="208"/>
      <c r="B71" s="209" t="s">
        <v>147</v>
      </c>
      <c r="C71" s="210">
        <v>3519.886596000002</v>
      </c>
      <c r="D71" s="210">
        <v>3480.119116</v>
      </c>
      <c r="E71" s="210">
        <v>4039.6469549999965</v>
      </c>
      <c r="F71" s="211">
        <v>-1.129794353181552</v>
      </c>
      <c r="G71" s="201">
        <v>16.077835854167844</v>
      </c>
    </row>
    <row r="72" spans="1:7" ht="15" customHeight="1" thickBot="1">
      <c r="A72" s="212"/>
      <c r="B72" s="213" t="s">
        <v>148</v>
      </c>
      <c r="C72" s="214">
        <v>13364.620967999996</v>
      </c>
      <c r="D72" s="214">
        <v>13003.6</v>
      </c>
      <c r="E72" s="214">
        <v>12518.588884</v>
      </c>
      <c r="F72" s="215">
        <v>-2.701318420211223</v>
      </c>
      <c r="G72" s="216">
        <v>-3.7298218647143955</v>
      </c>
    </row>
    <row r="73" ht="13.5" thickTop="1">
      <c r="A73" s="57" t="s">
        <v>150</v>
      </c>
    </row>
  </sheetData>
  <sheetProtection/>
  <mergeCells count="5">
    <mergeCell ref="A1:G1"/>
    <mergeCell ref="A2:G2"/>
    <mergeCell ref="A3:G3"/>
    <mergeCell ref="C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scale="61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8"/>
  <sheetViews>
    <sheetView zoomScalePageLayoutView="0" workbookViewId="0" topLeftCell="A1">
      <selection activeCell="N21" sqref="N21"/>
    </sheetView>
  </sheetViews>
  <sheetFormatPr defaultColWidth="9.140625" defaultRowHeight="12.75"/>
  <cols>
    <col min="1" max="1" width="3.28125" style="240" customWidth="1"/>
    <col min="2" max="2" width="4.8515625" style="240" customWidth="1"/>
    <col min="3" max="3" width="6.140625" style="240" customWidth="1"/>
    <col min="4" max="4" width="5.28125" style="240" customWidth="1"/>
    <col min="5" max="5" width="26.140625" style="240" customWidth="1"/>
    <col min="6" max="16384" width="9.140625" style="240" customWidth="1"/>
  </cols>
  <sheetData>
    <row r="1" spans="1:13" ht="12.75">
      <c r="A1" s="1683" t="s">
        <v>1221</v>
      </c>
      <c r="B1" s="1683"/>
      <c r="C1" s="1683"/>
      <c r="D1" s="1683"/>
      <c r="E1" s="1683"/>
      <c r="F1" s="1683"/>
      <c r="G1" s="1683"/>
      <c r="H1" s="1683"/>
      <c r="I1" s="1683"/>
      <c r="J1" s="1683"/>
      <c r="K1" s="1683"/>
      <c r="L1" s="1683"/>
      <c r="M1" s="239"/>
    </row>
    <row r="2" spans="1:13" ht="15.75">
      <c r="A2" s="1684" t="s">
        <v>1220</v>
      </c>
      <c r="B2" s="1684"/>
      <c r="C2" s="1684"/>
      <c r="D2" s="1684"/>
      <c r="E2" s="1684"/>
      <c r="F2" s="1684"/>
      <c r="G2" s="1684"/>
      <c r="H2" s="1684"/>
      <c r="I2" s="1684"/>
      <c r="J2" s="1684"/>
      <c r="K2" s="1684"/>
      <c r="L2" s="1684"/>
      <c r="M2" s="241"/>
    </row>
    <row r="3" spans="1:13" ht="13.5" thickBot="1">
      <c r="A3" s="1685" t="s">
        <v>314</v>
      </c>
      <c r="B3" s="1685"/>
      <c r="C3" s="1685"/>
      <c r="D3" s="1685"/>
      <c r="E3" s="1685"/>
      <c r="F3" s="1685"/>
      <c r="G3" s="1685"/>
      <c r="H3" s="1685"/>
      <c r="I3" s="1685"/>
      <c r="J3" s="1685"/>
      <c r="K3" s="1685"/>
      <c r="L3" s="1685"/>
      <c r="M3" s="242"/>
    </row>
    <row r="4" spans="1:13" ht="13.5" thickTop="1">
      <c r="A4" s="1686" t="s">
        <v>315</v>
      </c>
      <c r="B4" s="1687"/>
      <c r="C4" s="1687"/>
      <c r="D4" s="1687"/>
      <c r="E4" s="1688"/>
      <c r="F4" s="1695" t="s">
        <v>55</v>
      </c>
      <c r="G4" s="1688"/>
      <c r="H4" s="1695" t="s">
        <v>56</v>
      </c>
      <c r="I4" s="1688"/>
      <c r="J4" s="1696" t="s">
        <v>316</v>
      </c>
      <c r="K4" s="1698" t="s">
        <v>1218</v>
      </c>
      <c r="L4" s="1699"/>
      <c r="M4" s="244"/>
    </row>
    <row r="5" spans="1:13" ht="12.75">
      <c r="A5" s="1689"/>
      <c r="B5" s="1690"/>
      <c r="C5" s="1690"/>
      <c r="D5" s="1690"/>
      <c r="E5" s="1691"/>
      <c r="F5" s="1693"/>
      <c r="G5" s="1694"/>
      <c r="H5" s="1693"/>
      <c r="I5" s="1694"/>
      <c r="J5" s="1697"/>
      <c r="K5" s="1700" t="s">
        <v>317</v>
      </c>
      <c r="L5" s="1701"/>
      <c r="M5" s="244"/>
    </row>
    <row r="6" spans="1:13" ht="15.75">
      <c r="A6" s="1692"/>
      <c r="B6" s="1693"/>
      <c r="C6" s="1693"/>
      <c r="D6" s="1693"/>
      <c r="E6" s="1694"/>
      <c r="F6" s="245" t="s">
        <v>318</v>
      </c>
      <c r="G6" s="245" t="s">
        <v>319</v>
      </c>
      <c r="H6" s="245" t="str">
        <f>F6</f>
        <v>1 Month</v>
      </c>
      <c r="I6" s="245" t="s">
        <v>319</v>
      </c>
      <c r="J6" s="245" t="str">
        <f>F6</f>
        <v>1 Month</v>
      </c>
      <c r="K6" s="245" t="s">
        <v>320</v>
      </c>
      <c r="L6" s="246" t="s">
        <v>316</v>
      </c>
      <c r="M6" s="247"/>
    </row>
    <row r="7" spans="1:13" ht="12.75">
      <c r="A7" s="248" t="s">
        <v>321</v>
      </c>
      <c r="B7" s="243"/>
      <c r="C7" s="243"/>
      <c r="D7" s="243"/>
      <c r="E7" s="243"/>
      <c r="F7" s="1467">
        <v>7464.200000000004</v>
      </c>
      <c r="G7" s="1467">
        <v>89721.50000000012</v>
      </c>
      <c r="H7" s="249">
        <v>1246.3000000000065</v>
      </c>
      <c r="I7" s="249">
        <v>108319.79999999999</v>
      </c>
      <c r="J7" s="250">
        <v>8145.900000000005</v>
      </c>
      <c r="K7" s="250">
        <f>H7/F7*100-100</f>
        <v>-83.302966158463</v>
      </c>
      <c r="L7" s="251">
        <f>J7/H7*100-100</f>
        <v>553.6066757602473</v>
      </c>
      <c r="M7" s="252"/>
    </row>
    <row r="8" spans="1:13" ht="12.75">
      <c r="A8" s="248"/>
      <c r="B8" s="243" t="s">
        <v>322</v>
      </c>
      <c r="C8" s="243"/>
      <c r="D8" s="243"/>
      <c r="E8" s="243"/>
      <c r="F8" s="1467">
        <v>8145.200000000001</v>
      </c>
      <c r="G8" s="1467">
        <v>100960.6</v>
      </c>
      <c r="H8" s="249">
        <v>7530.9</v>
      </c>
      <c r="I8" s="249">
        <v>98276.29999999999</v>
      </c>
      <c r="J8" s="250">
        <v>7331.099999999999</v>
      </c>
      <c r="K8" s="250">
        <f aca="true" t="shared" si="0" ref="K8:K65">H8/F8*100-100</f>
        <v>-7.541865147571585</v>
      </c>
      <c r="L8" s="253">
        <f>J8/H8*100-100</f>
        <v>-2.6530693542604524</v>
      </c>
      <c r="M8" s="254"/>
    </row>
    <row r="9" spans="1:13" ht="12.75">
      <c r="A9" s="248"/>
      <c r="B9" s="243"/>
      <c r="C9" s="243" t="s">
        <v>323</v>
      </c>
      <c r="D9" s="243"/>
      <c r="E9" s="243"/>
      <c r="F9" s="1467">
        <v>0</v>
      </c>
      <c r="G9" s="1467">
        <v>0</v>
      </c>
      <c r="H9" s="249">
        <v>0</v>
      </c>
      <c r="I9" s="249">
        <v>0</v>
      </c>
      <c r="J9" s="250">
        <v>0</v>
      </c>
      <c r="K9" s="250">
        <v>0</v>
      </c>
      <c r="L9" s="253">
        <v>0</v>
      </c>
      <c r="M9" s="254"/>
    </row>
    <row r="10" spans="1:13" ht="12.75">
      <c r="A10" s="248"/>
      <c r="B10" s="243"/>
      <c r="C10" s="243" t="s">
        <v>324</v>
      </c>
      <c r="D10" s="243"/>
      <c r="E10" s="243"/>
      <c r="F10" s="1467">
        <v>8145.200000000001</v>
      </c>
      <c r="G10" s="1467">
        <v>100960.6</v>
      </c>
      <c r="H10" s="249">
        <v>7530.9</v>
      </c>
      <c r="I10" s="249">
        <v>98276.29999999999</v>
      </c>
      <c r="J10" s="250">
        <v>7331.099999999999</v>
      </c>
      <c r="K10" s="250">
        <f t="shared" si="0"/>
        <v>-7.541865147571585</v>
      </c>
      <c r="L10" s="253">
        <f aca="true" t="shared" si="1" ref="L10:L65">J10/H10*100-100</f>
        <v>-2.6530693542604524</v>
      </c>
      <c r="M10" s="254"/>
    </row>
    <row r="11" spans="1:13" ht="12.75">
      <c r="A11" s="248"/>
      <c r="B11" s="243" t="s">
        <v>325</v>
      </c>
      <c r="C11" s="243"/>
      <c r="D11" s="243"/>
      <c r="E11" s="243"/>
      <c r="F11" s="1467">
        <v>-50909.3</v>
      </c>
      <c r="G11" s="1467">
        <v>-696373.2999999999</v>
      </c>
      <c r="H11" s="249">
        <v>-57060.399999999994</v>
      </c>
      <c r="I11" s="249">
        <v>-761773</v>
      </c>
      <c r="J11" s="250">
        <v>-61062</v>
      </c>
      <c r="K11" s="250">
        <f t="shared" si="0"/>
        <v>12.082468232719748</v>
      </c>
      <c r="L11" s="253">
        <f t="shared" si="1"/>
        <v>7.012919643044938</v>
      </c>
      <c r="M11" s="254"/>
    </row>
    <row r="12" spans="1:13" ht="12.75">
      <c r="A12" s="248"/>
      <c r="B12" s="243"/>
      <c r="C12" s="243" t="s">
        <v>323</v>
      </c>
      <c r="D12" s="243"/>
      <c r="E12" s="243"/>
      <c r="F12" s="1467">
        <v>-9171.1</v>
      </c>
      <c r="G12" s="1467">
        <v>-132976.4</v>
      </c>
      <c r="H12" s="249">
        <v>-10636.5</v>
      </c>
      <c r="I12" s="249">
        <v>-112044.59999999999</v>
      </c>
      <c r="J12" s="250">
        <v>-6856.5</v>
      </c>
      <c r="K12" s="250">
        <f t="shared" si="0"/>
        <v>15.978454056765273</v>
      </c>
      <c r="L12" s="253">
        <f t="shared" si="1"/>
        <v>-35.538005923000995</v>
      </c>
      <c r="M12" s="254"/>
    </row>
    <row r="13" spans="1:13" ht="12.75">
      <c r="A13" s="248"/>
      <c r="B13" s="243"/>
      <c r="C13" s="243" t="s">
        <v>324</v>
      </c>
      <c r="D13" s="243"/>
      <c r="E13" s="243"/>
      <c r="F13" s="1467">
        <v>-41738.2</v>
      </c>
      <c r="G13" s="1467">
        <v>-563396.8999999999</v>
      </c>
      <c r="H13" s="249">
        <v>-46423.899999999994</v>
      </c>
      <c r="I13" s="249">
        <v>-649728.4</v>
      </c>
      <c r="J13" s="250">
        <v>-54205.5</v>
      </c>
      <c r="K13" s="250">
        <f t="shared" si="0"/>
        <v>11.226406505311687</v>
      </c>
      <c r="L13" s="253">
        <f t="shared" si="1"/>
        <v>16.76205575145562</v>
      </c>
      <c r="M13" s="254"/>
    </row>
    <row r="14" spans="1:13" ht="12.75">
      <c r="A14" s="248"/>
      <c r="B14" s="243" t="s">
        <v>326</v>
      </c>
      <c r="C14" s="243"/>
      <c r="D14" s="243"/>
      <c r="E14" s="243"/>
      <c r="F14" s="1467">
        <v>-42764.100000000006</v>
      </c>
      <c r="G14" s="1467">
        <v>-595412.7</v>
      </c>
      <c r="H14" s="249">
        <v>-49529.5</v>
      </c>
      <c r="I14" s="249">
        <v>-663496.7000000001</v>
      </c>
      <c r="J14" s="250">
        <v>-53730.9</v>
      </c>
      <c r="K14" s="250">
        <f t="shared" si="0"/>
        <v>15.820279159388349</v>
      </c>
      <c r="L14" s="253">
        <f t="shared" si="1"/>
        <v>8.482621468014017</v>
      </c>
      <c r="M14" s="254"/>
    </row>
    <row r="15" spans="1:13" ht="12.75">
      <c r="A15" s="248"/>
      <c r="B15" s="243" t="s">
        <v>327</v>
      </c>
      <c r="C15" s="243"/>
      <c r="D15" s="243"/>
      <c r="E15" s="243"/>
      <c r="F15" s="1467">
        <v>1191.6000000000004</v>
      </c>
      <c r="G15" s="1467">
        <v>20882.200000000004</v>
      </c>
      <c r="H15" s="249">
        <v>1955.199999999999</v>
      </c>
      <c r="I15" s="249">
        <v>27617.499999999996</v>
      </c>
      <c r="J15" s="250">
        <v>-1425.699999999999</v>
      </c>
      <c r="K15" s="250">
        <f t="shared" si="0"/>
        <v>64.08190668009385</v>
      </c>
      <c r="L15" s="253">
        <f t="shared" si="1"/>
        <v>-172.9183715220949</v>
      </c>
      <c r="M15" s="254"/>
    </row>
    <row r="16" spans="1:13" ht="12.75">
      <c r="A16" s="248"/>
      <c r="B16" s="243"/>
      <c r="C16" s="243" t="s">
        <v>328</v>
      </c>
      <c r="D16" s="243"/>
      <c r="E16" s="243"/>
      <c r="F16" s="1467">
        <v>8895.9</v>
      </c>
      <c r="G16" s="1467">
        <v>125061.2</v>
      </c>
      <c r="H16" s="249">
        <v>11542.699999999997</v>
      </c>
      <c r="I16" s="249">
        <v>149288.4</v>
      </c>
      <c r="J16" s="250">
        <v>9697</v>
      </c>
      <c r="K16" s="250">
        <f t="shared" si="0"/>
        <v>29.753032295776677</v>
      </c>
      <c r="L16" s="253">
        <f t="shared" si="1"/>
        <v>-15.990192935794894</v>
      </c>
      <c r="M16" s="254"/>
    </row>
    <row r="17" spans="1:13" ht="12.75">
      <c r="A17" s="248"/>
      <c r="B17" s="243"/>
      <c r="C17" s="243"/>
      <c r="D17" s="243" t="s">
        <v>329</v>
      </c>
      <c r="E17" s="243"/>
      <c r="F17" s="1467">
        <v>3339.1</v>
      </c>
      <c r="G17" s="1467">
        <v>46374.9</v>
      </c>
      <c r="H17" s="249">
        <v>2689.6</v>
      </c>
      <c r="I17" s="249">
        <v>53428.6</v>
      </c>
      <c r="J17" s="250">
        <v>2422</v>
      </c>
      <c r="K17" s="250">
        <f t="shared" si="0"/>
        <v>-19.451349165942915</v>
      </c>
      <c r="L17" s="253">
        <f t="shared" si="1"/>
        <v>-9.94943486020226</v>
      </c>
      <c r="M17" s="254"/>
    </row>
    <row r="18" spans="1:13" ht="12.75">
      <c r="A18" s="248"/>
      <c r="B18" s="243"/>
      <c r="C18" s="243"/>
      <c r="D18" s="243" t="s">
        <v>330</v>
      </c>
      <c r="E18" s="243"/>
      <c r="F18" s="1467">
        <v>1665.8</v>
      </c>
      <c r="G18" s="1467">
        <v>24352.800000000003</v>
      </c>
      <c r="H18" s="249">
        <v>2342.5</v>
      </c>
      <c r="I18" s="249">
        <v>32481.100000000006</v>
      </c>
      <c r="J18" s="250">
        <v>3678.7</v>
      </c>
      <c r="K18" s="250">
        <f t="shared" si="0"/>
        <v>40.62312402449274</v>
      </c>
      <c r="L18" s="253">
        <f t="shared" si="1"/>
        <v>57.04162219850585</v>
      </c>
      <c r="M18" s="254"/>
    </row>
    <row r="19" spans="1:13" ht="12.75">
      <c r="A19" s="248"/>
      <c r="B19" s="243"/>
      <c r="C19" s="243"/>
      <c r="D19" s="243" t="s">
        <v>324</v>
      </c>
      <c r="E19" s="243"/>
      <c r="F19" s="1467">
        <v>3891</v>
      </c>
      <c r="G19" s="1467">
        <v>54333.5</v>
      </c>
      <c r="H19" s="249">
        <v>6510.5999999999985</v>
      </c>
      <c r="I19" s="249">
        <v>63378.7</v>
      </c>
      <c r="J19" s="250">
        <v>3596.3</v>
      </c>
      <c r="K19" s="250">
        <f t="shared" si="0"/>
        <v>67.3245952197378</v>
      </c>
      <c r="L19" s="253">
        <f t="shared" si="1"/>
        <v>-44.762387491168234</v>
      </c>
      <c r="M19" s="254"/>
    </row>
    <row r="20" spans="1:13" ht="12.75">
      <c r="A20" s="248"/>
      <c r="B20" s="243"/>
      <c r="C20" s="243" t="s">
        <v>331</v>
      </c>
      <c r="D20" s="243"/>
      <c r="E20" s="243"/>
      <c r="F20" s="1467">
        <v>-7704.299999999999</v>
      </c>
      <c r="G20" s="1467">
        <v>-104179</v>
      </c>
      <c r="H20" s="249">
        <v>-9587.5</v>
      </c>
      <c r="I20" s="249">
        <v>-121670.90000000001</v>
      </c>
      <c r="J20" s="250">
        <v>-11122.7</v>
      </c>
      <c r="K20" s="250">
        <f t="shared" si="0"/>
        <v>24.443492595044347</v>
      </c>
      <c r="L20" s="253">
        <f t="shared" si="1"/>
        <v>16.012516297262053</v>
      </c>
      <c r="M20" s="254"/>
    </row>
    <row r="21" spans="1:13" ht="12.75">
      <c r="A21" s="248"/>
      <c r="B21" s="243"/>
      <c r="C21" s="243"/>
      <c r="D21" s="243" t="s">
        <v>332</v>
      </c>
      <c r="E21" s="243"/>
      <c r="F21" s="1467">
        <v>-3237.0999999999995</v>
      </c>
      <c r="G21" s="1467">
        <v>-39822</v>
      </c>
      <c r="H21" s="249">
        <v>-3557</v>
      </c>
      <c r="I21" s="249">
        <v>-43996.3</v>
      </c>
      <c r="J21" s="250">
        <v>-3957.4999999999995</v>
      </c>
      <c r="K21" s="250">
        <f t="shared" si="0"/>
        <v>9.882302060486253</v>
      </c>
      <c r="L21" s="253">
        <f t="shared" si="1"/>
        <v>11.259488332864763</v>
      </c>
      <c r="M21" s="254"/>
    </row>
    <row r="22" spans="1:13" ht="12.75">
      <c r="A22" s="248"/>
      <c r="B22" s="243"/>
      <c r="C22" s="243"/>
      <c r="D22" s="243" t="s">
        <v>329</v>
      </c>
      <c r="E22" s="243"/>
      <c r="F22" s="1467">
        <v>-3253.2</v>
      </c>
      <c r="G22" s="1467">
        <v>-42175.6</v>
      </c>
      <c r="H22" s="249">
        <v>-4428.9</v>
      </c>
      <c r="I22" s="249">
        <v>-53190.2</v>
      </c>
      <c r="J22" s="250">
        <v>-5492.2</v>
      </c>
      <c r="K22" s="250">
        <f t="shared" si="0"/>
        <v>36.13980081150868</v>
      </c>
      <c r="L22" s="253">
        <f t="shared" si="1"/>
        <v>24.008218745060844</v>
      </c>
      <c r="M22" s="254"/>
    </row>
    <row r="23" spans="1:13" ht="12.75">
      <c r="A23" s="248"/>
      <c r="B23" s="243"/>
      <c r="C23" s="243"/>
      <c r="D23" s="243"/>
      <c r="E23" s="255" t="s">
        <v>333</v>
      </c>
      <c r="F23" s="1467">
        <v>-1034.1</v>
      </c>
      <c r="G23" s="1467">
        <v>-15121.3</v>
      </c>
      <c r="H23" s="249">
        <v>-1482.4</v>
      </c>
      <c r="I23" s="249">
        <v>-17065.4</v>
      </c>
      <c r="J23" s="250">
        <v>-1844.4</v>
      </c>
      <c r="K23" s="250">
        <f t="shared" si="0"/>
        <v>43.35170679818202</v>
      </c>
      <c r="L23" s="253">
        <f t="shared" si="1"/>
        <v>24.419859686994073</v>
      </c>
      <c r="M23" s="254"/>
    </row>
    <row r="24" spans="1:13" ht="12.75">
      <c r="A24" s="248"/>
      <c r="B24" s="243"/>
      <c r="C24" s="243"/>
      <c r="D24" s="243" t="s">
        <v>334</v>
      </c>
      <c r="E24" s="243"/>
      <c r="F24" s="1467">
        <v>-99</v>
      </c>
      <c r="G24" s="1467">
        <v>-1625.6999999999998</v>
      </c>
      <c r="H24" s="249">
        <v>-3.9</v>
      </c>
      <c r="I24" s="249">
        <v>-1974.8000000000002</v>
      </c>
      <c r="J24" s="250">
        <v>-68.9</v>
      </c>
      <c r="K24" s="250">
        <f t="shared" si="0"/>
        <v>-96.06060606060606</v>
      </c>
      <c r="L24" s="253" t="s">
        <v>96</v>
      </c>
      <c r="M24" s="254"/>
    </row>
    <row r="25" spans="1:13" ht="12.75">
      <c r="A25" s="248"/>
      <c r="B25" s="243"/>
      <c r="C25" s="243"/>
      <c r="D25" s="243" t="s">
        <v>324</v>
      </c>
      <c r="E25" s="243"/>
      <c r="F25" s="1467">
        <v>-1115</v>
      </c>
      <c r="G25" s="1467">
        <v>-20555.7</v>
      </c>
      <c r="H25" s="249">
        <v>-1597.7</v>
      </c>
      <c r="I25" s="249">
        <v>-22509.600000000002</v>
      </c>
      <c r="J25" s="250">
        <v>-1604.1</v>
      </c>
      <c r="K25" s="250">
        <f t="shared" si="0"/>
        <v>43.291479820627785</v>
      </c>
      <c r="L25" s="253">
        <f t="shared" si="1"/>
        <v>0.400575827752391</v>
      </c>
      <c r="M25" s="254"/>
    </row>
    <row r="26" spans="1:13" ht="12.75">
      <c r="A26" s="248"/>
      <c r="B26" s="243" t="s">
        <v>335</v>
      </c>
      <c r="C26" s="243"/>
      <c r="D26" s="243"/>
      <c r="E26" s="243"/>
      <c r="F26" s="1467">
        <v>-41572.5</v>
      </c>
      <c r="G26" s="1467">
        <v>-574530.5</v>
      </c>
      <c r="H26" s="249">
        <v>-47574.299999999996</v>
      </c>
      <c r="I26" s="249">
        <v>-635879.2000000001</v>
      </c>
      <c r="J26" s="250">
        <v>-55156.6</v>
      </c>
      <c r="K26" s="250">
        <f t="shared" si="0"/>
        <v>14.436947501353046</v>
      </c>
      <c r="L26" s="253">
        <f t="shared" si="1"/>
        <v>15.937806757009582</v>
      </c>
      <c r="M26" s="254"/>
    </row>
    <row r="27" spans="1:13" ht="12.75">
      <c r="A27" s="248"/>
      <c r="B27" s="243" t="s">
        <v>336</v>
      </c>
      <c r="C27" s="243"/>
      <c r="D27" s="243"/>
      <c r="E27" s="243"/>
      <c r="F27" s="1467">
        <v>1054.6000000000001</v>
      </c>
      <c r="G27" s="1467">
        <v>32751.699999999997</v>
      </c>
      <c r="H27" s="249">
        <v>1540.6999999999998</v>
      </c>
      <c r="I27" s="249">
        <v>34242.5</v>
      </c>
      <c r="J27" s="250">
        <v>1983.9</v>
      </c>
      <c r="K27" s="250">
        <f t="shared" si="0"/>
        <v>46.09330551868004</v>
      </c>
      <c r="L27" s="253">
        <f t="shared" si="1"/>
        <v>28.76614525864869</v>
      </c>
      <c r="M27" s="254"/>
    </row>
    <row r="28" spans="1:13" ht="12.75">
      <c r="A28" s="248"/>
      <c r="B28" s="243"/>
      <c r="C28" s="243" t="s">
        <v>337</v>
      </c>
      <c r="D28" s="243"/>
      <c r="E28" s="243"/>
      <c r="F28" s="1467">
        <v>1244.7000000000003</v>
      </c>
      <c r="G28" s="1467">
        <v>39539.799999999996</v>
      </c>
      <c r="H28" s="249">
        <v>1928.6999999999998</v>
      </c>
      <c r="I28" s="249">
        <v>42831.5</v>
      </c>
      <c r="J28" s="250">
        <v>2176.2000000000003</v>
      </c>
      <c r="K28" s="250">
        <f t="shared" si="0"/>
        <v>54.95300072306574</v>
      </c>
      <c r="L28" s="253">
        <f t="shared" si="1"/>
        <v>12.83247783481103</v>
      </c>
      <c r="M28" s="254"/>
    </row>
    <row r="29" spans="1:13" ht="12.75">
      <c r="A29" s="248"/>
      <c r="B29" s="243"/>
      <c r="C29" s="243" t="s">
        <v>338</v>
      </c>
      <c r="D29" s="243"/>
      <c r="E29" s="243"/>
      <c r="F29" s="1467">
        <v>-190.1</v>
      </c>
      <c r="G29" s="1467">
        <v>-6788.1</v>
      </c>
      <c r="H29" s="249">
        <v>-388</v>
      </c>
      <c r="I29" s="249">
        <v>-8589</v>
      </c>
      <c r="J29" s="250">
        <v>-192.3</v>
      </c>
      <c r="K29" s="250">
        <f t="shared" si="0"/>
        <v>104.1031036296686</v>
      </c>
      <c r="L29" s="253">
        <f t="shared" si="1"/>
        <v>-50.43814432989691</v>
      </c>
      <c r="M29" s="254"/>
    </row>
    <row r="30" spans="1:13" ht="12.75">
      <c r="A30" s="248"/>
      <c r="B30" s="243" t="s">
        <v>339</v>
      </c>
      <c r="C30" s="243"/>
      <c r="D30" s="243"/>
      <c r="E30" s="243"/>
      <c r="F30" s="1467">
        <v>-40517.9</v>
      </c>
      <c r="G30" s="1467">
        <v>-541778.7999999999</v>
      </c>
      <c r="H30" s="249">
        <v>-46033.59999999999</v>
      </c>
      <c r="I30" s="249">
        <v>-601636.7000000001</v>
      </c>
      <c r="J30" s="250">
        <v>-53172.7</v>
      </c>
      <c r="K30" s="250">
        <f t="shared" si="0"/>
        <v>13.61299573768629</v>
      </c>
      <c r="L30" s="253">
        <f t="shared" si="1"/>
        <v>15.50845469396269</v>
      </c>
      <c r="M30" s="254"/>
    </row>
    <row r="31" spans="1:13" ht="12.75">
      <c r="A31" s="248"/>
      <c r="B31" s="243" t="s">
        <v>340</v>
      </c>
      <c r="C31" s="243"/>
      <c r="D31" s="243"/>
      <c r="E31" s="243"/>
      <c r="F31" s="1467">
        <v>47982.100000000006</v>
      </c>
      <c r="G31" s="1467">
        <v>631500.3000000002</v>
      </c>
      <c r="H31" s="249">
        <v>47279.9</v>
      </c>
      <c r="I31" s="249">
        <v>709956.5</v>
      </c>
      <c r="J31" s="250">
        <v>61318.6</v>
      </c>
      <c r="K31" s="250">
        <f t="shared" si="0"/>
        <v>-1.4634624161927121</v>
      </c>
      <c r="L31" s="253">
        <f t="shared" si="1"/>
        <v>29.692744697006532</v>
      </c>
      <c r="M31" s="254"/>
    </row>
    <row r="32" spans="1:13" ht="12.75">
      <c r="A32" s="248"/>
      <c r="B32" s="243"/>
      <c r="C32" s="243" t="s">
        <v>341</v>
      </c>
      <c r="D32" s="243"/>
      <c r="E32" s="243"/>
      <c r="F32" s="1467">
        <v>48269.8</v>
      </c>
      <c r="G32" s="1467">
        <v>634854.8</v>
      </c>
      <c r="H32" s="249">
        <v>47463.2</v>
      </c>
      <c r="I32" s="249">
        <v>712522.2</v>
      </c>
      <c r="J32" s="250">
        <v>61479</v>
      </c>
      <c r="K32" s="250">
        <f t="shared" si="0"/>
        <v>-1.6710241186000445</v>
      </c>
      <c r="L32" s="253">
        <f t="shared" si="1"/>
        <v>29.529825211953693</v>
      </c>
      <c r="M32" s="254"/>
    </row>
    <row r="33" spans="1:13" ht="12.75">
      <c r="A33" s="248"/>
      <c r="B33" s="243"/>
      <c r="C33" s="243"/>
      <c r="D33" s="243" t="s">
        <v>342</v>
      </c>
      <c r="E33" s="243"/>
      <c r="F33" s="1467">
        <v>3171.5</v>
      </c>
      <c r="G33" s="1467">
        <v>48519.8</v>
      </c>
      <c r="H33" s="249">
        <v>2256.2999999999997</v>
      </c>
      <c r="I33" s="249">
        <v>52855.40000000001</v>
      </c>
      <c r="J33" s="250">
        <v>4455.099999999999</v>
      </c>
      <c r="K33" s="250">
        <f t="shared" si="0"/>
        <v>-28.857007725051247</v>
      </c>
      <c r="L33" s="253">
        <f t="shared" si="1"/>
        <v>97.45158002038735</v>
      </c>
      <c r="M33" s="254"/>
    </row>
    <row r="34" spans="1:13" ht="12.75">
      <c r="A34" s="248"/>
      <c r="B34" s="243"/>
      <c r="C34" s="243"/>
      <c r="D34" s="243" t="s">
        <v>343</v>
      </c>
      <c r="E34" s="243"/>
      <c r="F34" s="1467">
        <v>41867.3</v>
      </c>
      <c r="G34" s="1467">
        <v>543294.1000000001</v>
      </c>
      <c r="H34" s="249">
        <v>42193.5</v>
      </c>
      <c r="I34" s="249">
        <v>617278.8</v>
      </c>
      <c r="J34" s="256">
        <v>53272.4</v>
      </c>
      <c r="K34" s="254">
        <f t="shared" si="0"/>
        <v>0.7791283412113899</v>
      </c>
      <c r="L34" s="253">
        <f t="shared" si="1"/>
        <v>26.257361915934922</v>
      </c>
      <c r="M34" s="254"/>
    </row>
    <row r="35" spans="1:13" ht="12.75">
      <c r="A35" s="248"/>
      <c r="B35" s="243"/>
      <c r="C35" s="243"/>
      <c r="D35" s="243" t="s">
        <v>344</v>
      </c>
      <c r="E35" s="243"/>
      <c r="F35" s="1467">
        <v>3231</v>
      </c>
      <c r="G35" s="1467">
        <v>41373.1</v>
      </c>
      <c r="H35" s="249">
        <v>3013.4</v>
      </c>
      <c r="I35" s="249">
        <v>42388</v>
      </c>
      <c r="J35" s="250">
        <v>3751.5</v>
      </c>
      <c r="K35" s="250">
        <f t="shared" si="0"/>
        <v>-6.734757041163718</v>
      </c>
      <c r="L35" s="253">
        <f t="shared" si="1"/>
        <v>24.49392712550606</v>
      </c>
      <c r="M35" s="254"/>
    </row>
    <row r="36" spans="1:13" ht="12.75">
      <c r="A36" s="248"/>
      <c r="B36" s="243"/>
      <c r="C36" s="243"/>
      <c r="D36" s="243" t="s">
        <v>345</v>
      </c>
      <c r="E36" s="243"/>
      <c r="F36" s="1467">
        <v>0</v>
      </c>
      <c r="G36" s="1467">
        <v>1667.8</v>
      </c>
      <c r="H36" s="249">
        <v>0</v>
      </c>
      <c r="I36" s="249">
        <v>0</v>
      </c>
      <c r="J36" s="250">
        <v>0</v>
      </c>
      <c r="K36" s="250">
        <v>0</v>
      </c>
      <c r="L36" s="253">
        <v>0</v>
      </c>
      <c r="M36" s="254"/>
    </row>
    <row r="37" spans="1:13" ht="12.75">
      <c r="A37" s="248"/>
      <c r="B37" s="243"/>
      <c r="C37" s="243" t="s">
        <v>346</v>
      </c>
      <c r="D37" s="243"/>
      <c r="E37" s="243"/>
      <c r="F37" s="1467">
        <v>-287.7</v>
      </c>
      <c r="G37" s="1467">
        <v>-3354.5</v>
      </c>
      <c r="H37" s="249">
        <v>-183.29999999999998</v>
      </c>
      <c r="I37" s="249">
        <v>-2565.7</v>
      </c>
      <c r="J37" s="250">
        <v>-160.39999999999998</v>
      </c>
      <c r="K37" s="250">
        <f t="shared" si="0"/>
        <v>-36.28779979144943</v>
      </c>
      <c r="L37" s="253">
        <f t="shared" si="1"/>
        <v>-12.493180578286967</v>
      </c>
      <c r="M37" s="254"/>
    </row>
    <row r="38" spans="1:13" ht="12.75">
      <c r="A38" s="257" t="s">
        <v>347</v>
      </c>
      <c r="B38" s="258" t="s">
        <v>348</v>
      </c>
      <c r="C38" s="258"/>
      <c r="D38" s="258"/>
      <c r="E38" s="258"/>
      <c r="F38" s="1468">
        <v>1127.2</v>
      </c>
      <c r="G38" s="1468">
        <v>17063.5</v>
      </c>
      <c r="H38" s="259">
        <v>542.1</v>
      </c>
      <c r="I38" s="259">
        <v>14811.4</v>
      </c>
      <c r="J38" s="260">
        <v>754.6</v>
      </c>
      <c r="K38" s="260">
        <f t="shared" si="0"/>
        <v>-51.90738112136267</v>
      </c>
      <c r="L38" s="261">
        <f t="shared" si="1"/>
        <v>39.19940970300681</v>
      </c>
      <c r="M38" s="254"/>
    </row>
    <row r="39" spans="1:13" ht="12.75">
      <c r="A39" s="262" t="s">
        <v>349</v>
      </c>
      <c r="B39" s="262"/>
      <c r="C39" s="263"/>
      <c r="D39" s="263"/>
      <c r="E39" s="263"/>
      <c r="F39" s="1469">
        <v>8591.400000000005</v>
      </c>
      <c r="G39" s="1469">
        <v>106785.00000000012</v>
      </c>
      <c r="H39" s="264">
        <v>1788.400000000005</v>
      </c>
      <c r="I39" s="264">
        <v>123131.20000000001</v>
      </c>
      <c r="J39" s="265">
        <v>8900.500000000004</v>
      </c>
      <c r="K39" s="265">
        <f t="shared" si="0"/>
        <v>-79.18383499778844</v>
      </c>
      <c r="L39" s="266">
        <f t="shared" si="1"/>
        <v>397.67949004696817</v>
      </c>
      <c r="M39" s="252"/>
    </row>
    <row r="40" spans="1:13" ht="12.75">
      <c r="A40" s="248" t="s">
        <v>350</v>
      </c>
      <c r="B40" s="243" t="s">
        <v>351</v>
      </c>
      <c r="C40" s="243"/>
      <c r="D40" s="243"/>
      <c r="E40" s="243"/>
      <c r="F40" s="1467">
        <v>-1016.4100000000005</v>
      </c>
      <c r="G40" s="1467">
        <v>11147.969999999998</v>
      </c>
      <c r="H40" s="249">
        <v>1980.8699999999992</v>
      </c>
      <c r="I40" s="249">
        <v>17720.65000000001</v>
      </c>
      <c r="J40" s="250">
        <v>-3643.16</v>
      </c>
      <c r="K40" s="250">
        <f t="shared" si="0"/>
        <v>-294.8888735844785</v>
      </c>
      <c r="L40" s="253">
        <f t="shared" si="1"/>
        <v>-283.91716770913797</v>
      </c>
      <c r="M40" s="254"/>
    </row>
    <row r="41" spans="1:13" ht="12.75">
      <c r="A41" s="248"/>
      <c r="B41" s="243" t="s">
        <v>352</v>
      </c>
      <c r="C41" s="243"/>
      <c r="D41" s="243"/>
      <c r="E41" s="243"/>
      <c r="F41" s="1467">
        <v>16.7</v>
      </c>
      <c r="G41" s="1467">
        <v>3194.6000000000004</v>
      </c>
      <c r="H41" s="249">
        <v>2</v>
      </c>
      <c r="I41" s="249">
        <v>4382.599999999999</v>
      </c>
      <c r="J41" s="250">
        <v>44.3</v>
      </c>
      <c r="K41" s="250">
        <f t="shared" si="0"/>
        <v>-88.02395209580838</v>
      </c>
      <c r="L41" s="253">
        <f t="shared" si="1"/>
        <v>2115</v>
      </c>
      <c r="M41" s="254"/>
    </row>
    <row r="42" spans="1:13" ht="12.75">
      <c r="A42" s="248"/>
      <c r="B42" s="243" t="s">
        <v>353</v>
      </c>
      <c r="C42" s="243"/>
      <c r="D42" s="243"/>
      <c r="E42" s="243"/>
      <c r="F42" s="1467">
        <v>0</v>
      </c>
      <c r="G42" s="1467">
        <v>0</v>
      </c>
      <c r="H42" s="249">
        <v>0</v>
      </c>
      <c r="I42" s="249">
        <v>0</v>
      </c>
      <c r="J42" s="250">
        <v>0</v>
      </c>
      <c r="K42" s="250">
        <v>0</v>
      </c>
      <c r="L42" s="253">
        <v>0</v>
      </c>
      <c r="M42" s="254"/>
    </row>
    <row r="43" spans="1:13" ht="12.75">
      <c r="A43" s="248"/>
      <c r="B43" s="243" t="s">
        <v>354</v>
      </c>
      <c r="C43" s="243"/>
      <c r="D43" s="243"/>
      <c r="E43" s="243"/>
      <c r="F43" s="1467">
        <v>-1893</v>
      </c>
      <c r="G43" s="1467">
        <v>-21331.600000000002</v>
      </c>
      <c r="H43" s="249">
        <v>-2504.9000000000005</v>
      </c>
      <c r="I43" s="249">
        <v>-34584.49999999999</v>
      </c>
      <c r="J43" s="250">
        <v>-2773</v>
      </c>
      <c r="K43" s="250">
        <f t="shared" si="0"/>
        <v>32.32435287902803</v>
      </c>
      <c r="L43" s="253">
        <f t="shared" si="1"/>
        <v>10.703022076729596</v>
      </c>
      <c r="M43" s="254"/>
    </row>
    <row r="44" spans="1:13" ht="12.75">
      <c r="A44" s="248"/>
      <c r="B44" s="243"/>
      <c r="C44" s="243" t="s">
        <v>355</v>
      </c>
      <c r="D44" s="243"/>
      <c r="E44" s="243"/>
      <c r="F44" s="1467">
        <v>-125.7</v>
      </c>
      <c r="G44" s="1467">
        <v>-1620</v>
      </c>
      <c r="H44" s="249">
        <v>-353.6</v>
      </c>
      <c r="I44" s="249">
        <v>-2234.3</v>
      </c>
      <c r="J44" s="250">
        <v>14.599999999999994</v>
      </c>
      <c r="K44" s="250">
        <f t="shared" si="0"/>
        <v>181.30469371519496</v>
      </c>
      <c r="L44" s="253">
        <f t="shared" si="1"/>
        <v>-104.1289592760181</v>
      </c>
      <c r="M44" s="254"/>
    </row>
    <row r="45" spans="1:13" ht="12.75">
      <c r="A45" s="248"/>
      <c r="B45" s="243"/>
      <c r="C45" s="243" t="s">
        <v>324</v>
      </c>
      <c r="D45" s="243"/>
      <c r="E45" s="243"/>
      <c r="F45" s="1467">
        <v>-1767.3</v>
      </c>
      <c r="G45" s="1467">
        <v>-19711.600000000002</v>
      </c>
      <c r="H45" s="249">
        <v>-2151.3</v>
      </c>
      <c r="I45" s="249">
        <v>-32350.199999999997</v>
      </c>
      <c r="J45" s="250">
        <v>-2787.6</v>
      </c>
      <c r="K45" s="250">
        <f t="shared" si="0"/>
        <v>21.72805975216434</v>
      </c>
      <c r="L45" s="253">
        <f t="shared" si="1"/>
        <v>29.577464788732385</v>
      </c>
      <c r="M45" s="254"/>
    </row>
    <row r="46" spans="1:13" ht="12.75">
      <c r="A46" s="248"/>
      <c r="B46" s="243" t="s">
        <v>356</v>
      </c>
      <c r="C46" s="243"/>
      <c r="D46" s="243"/>
      <c r="E46" s="243"/>
      <c r="F46" s="1467">
        <v>859.8899999999996</v>
      </c>
      <c r="G46" s="1467">
        <v>29284.97</v>
      </c>
      <c r="H46" s="249">
        <v>4483.7699999999995</v>
      </c>
      <c r="I46" s="249">
        <v>47922.55</v>
      </c>
      <c r="J46" s="250">
        <v>-914.46</v>
      </c>
      <c r="K46" s="250">
        <f t="shared" si="0"/>
        <v>421.43529986393617</v>
      </c>
      <c r="L46" s="253">
        <f t="shared" si="1"/>
        <v>-120.39489090653625</v>
      </c>
      <c r="M46" s="254"/>
    </row>
    <row r="47" spans="1:13" ht="12.75">
      <c r="A47" s="248"/>
      <c r="B47" s="243"/>
      <c r="C47" s="243" t="s">
        <v>355</v>
      </c>
      <c r="D47" s="243"/>
      <c r="E47" s="243"/>
      <c r="F47" s="1467">
        <v>3487.2000000000003</v>
      </c>
      <c r="G47" s="1467">
        <v>23686.1</v>
      </c>
      <c r="H47" s="249">
        <v>1997.2</v>
      </c>
      <c r="I47" s="249">
        <v>22912.300000000003</v>
      </c>
      <c r="J47" s="250">
        <v>-2128</v>
      </c>
      <c r="K47" s="250">
        <f t="shared" si="0"/>
        <v>-42.72768983711861</v>
      </c>
      <c r="L47" s="253">
        <f t="shared" si="1"/>
        <v>-206.5491688363709</v>
      </c>
      <c r="M47" s="254"/>
    </row>
    <row r="48" spans="1:13" ht="12.75">
      <c r="A48" s="248"/>
      <c r="B48" s="243"/>
      <c r="C48" s="243" t="s">
        <v>357</v>
      </c>
      <c r="D48" s="243"/>
      <c r="E48" s="243"/>
      <c r="F48" s="1467">
        <v>455.99999999999994</v>
      </c>
      <c r="G48" s="1467">
        <v>4192.4000000000015</v>
      </c>
      <c r="H48" s="249">
        <v>-131.3</v>
      </c>
      <c r="I48" s="249">
        <v>11857.300000000001</v>
      </c>
      <c r="J48" s="250">
        <v>-49.00000000000002</v>
      </c>
      <c r="K48" s="250">
        <f t="shared" si="0"/>
        <v>-128.79385964912282</v>
      </c>
      <c r="L48" s="253">
        <f t="shared" si="1"/>
        <v>-62.68088347296267</v>
      </c>
      <c r="M48" s="254"/>
    </row>
    <row r="49" spans="1:13" ht="12.75">
      <c r="A49" s="248"/>
      <c r="B49" s="243"/>
      <c r="C49" s="243"/>
      <c r="D49" s="243" t="s">
        <v>358</v>
      </c>
      <c r="E49" s="243"/>
      <c r="F49" s="1467">
        <v>455.79999999999995</v>
      </c>
      <c r="G49" s="1467">
        <v>4407.800000000001</v>
      </c>
      <c r="H49" s="249">
        <v>-128</v>
      </c>
      <c r="I49" s="249">
        <v>11919.400000000001</v>
      </c>
      <c r="J49" s="250">
        <v>-43.10000000000002</v>
      </c>
      <c r="K49" s="250">
        <f t="shared" si="0"/>
        <v>-128.0824923211935</v>
      </c>
      <c r="L49" s="253">
        <f t="shared" si="1"/>
        <v>-66.32812499999999</v>
      </c>
      <c r="M49" s="254"/>
    </row>
    <row r="50" spans="1:13" ht="12.75">
      <c r="A50" s="248"/>
      <c r="B50" s="243"/>
      <c r="C50" s="243"/>
      <c r="D50" s="243"/>
      <c r="E50" s="243" t="s">
        <v>359</v>
      </c>
      <c r="F50" s="1467">
        <v>591.4</v>
      </c>
      <c r="G50" s="1467">
        <v>21132.4</v>
      </c>
      <c r="H50" s="249">
        <v>282.2</v>
      </c>
      <c r="I50" s="249">
        <v>28961.2</v>
      </c>
      <c r="J50" s="250">
        <v>735.3</v>
      </c>
      <c r="K50" s="250">
        <f t="shared" si="0"/>
        <v>-52.28271897193101</v>
      </c>
      <c r="L50" s="253">
        <f t="shared" si="1"/>
        <v>160.55988660524451</v>
      </c>
      <c r="M50" s="254"/>
    </row>
    <row r="51" spans="1:13" ht="12.75">
      <c r="A51" s="248"/>
      <c r="B51" s="243"/>
      <c r="C51" s="243"/>
      <c r="D51" s="243"/>
      <c r="E51" s="243" t="s">
        <v>360</v>
      </c>
      <c r="F51" s="1467">
        <v>-135.6</v>
      </c>
      <c r="G51" s="1467">
        <v>-16724.6</v>
      </c>
      <c r="H51" s="249">
        <v>-410.2</v>
      </c>
      <c r="I51" s="249">
        <v>-17041.8</v>
      </c>
      <c r="J51" s="250">
        <v>-778.4</v>
      </c>
      <c r="K51" s="250">
        <f t="shared" si="0"/>
        <v>202.50737463126842</v>
      </c>
      <c r="L51" s="253">
        <f t="shared" si="1"/>
        <v>89.76109215017064</v>
      </c>
      <c r="M51" s="254"/>
    </row>
    <row r="52" spans="1:13" ht="12.75">
      <c r="A52" s="248"/>
      <c r="B52" s="243"/>
      <c r="C52" s="243"/>
      <c r="D52" s="243" t="s">
        <v>361</v>
      </c>
      <c r="E52" s="243"/>
      <c r="F52" s="1467">
        <v>0.20000000000000018</v>
      </c>
      <c r="G52" s="1467">
        <v>-215.4</v>
      </c>
      <c r="H52" s="249">
        <v>-3.3</v>
      </c>
      <c r="I52" s="249">
        <v>-62.10000000000001</v>
      </c>
      <c r="J52" s="250">
        <v>-5.9</v>
      </c>
      <c r="K52" s="250">
        <f t="shared" si="0"/>
        <v>-1749.9999999999986</v>
      </c>
      <c r="L52" s="253">
        <f t="shared" si="1"/>
        <v>78.78787878787881</v>
      </c>
      <c r="M52" s="254"/>
    </row>
    <row r="53" spans="1:13" ht="12.75">
      <c r="A53" s="248"/>
      <c r="B53" s="243"/>
      <c r="C53" s="243" t="s">
        <v>362</v>
      </c>
      <c r="D53" s="243"/>
      <c r="E53" s="243"/>
      <c r="F53" s="1467">
        <v>-3083.3</v>
      </c>
      <c r="G53" s="1467">
        <v>2733.4</v>
      </c>
      <c r="H53" s="249">
        <v>2617.9</v>
      </c>
      <c r="I53" s="249">
        <v>14318.599999999999</v>
      </c>
      <c r="J53" s="250">
        <v>1264</v>
      </c>
      <c r="K53" s="250">
        <f t="shared" si="0"/>
        <v>-184.9057827652191</v>
      </c>
      <c r="L53" s="253">
        <f t="shared" si="1"/>
        <v>-51.71702509645136</v>
      </c>
      <c r="M53" s="254"/>
    </row>
    <row r="54" spans="1:13" ht="12.75">
      <c r="A54" s="248"/>
      <c r="B54" s="243"/>
      <c r="C54" s="243"/>
      <c r="D54" s="243" t="s">
        <v>363</v>
      </c>
      <c r="E54" s="243"/>
      <c r="F54" s="1467">
        <v>-1.5</v>
      </c>
      <c r="G54" s="1467">
        <v>-36.7</v>
      </c>
      <c r="H54" s="249">
        <v>-1.5</v>
      </c>
      <c r="I54" s="249">
        <v>-20.2</v>
      </c>
      <c r="J54" s="250">
        <v>18.4</v>
      </c>
      <c r="K54" s="250">
        <f t="shared" si="0"/>
        <v>0</v>
      </c>
      <c r="L54" s="253">
        <f t="shared" si="1"/>
        <v>-1326.6666666666665</v>
      </c>
      <c r="M54" s="254"/>
    </row>
    <row r="55" spans="1:13" ht="12.75">
      <c r="A55" s="248"/>
      <c r="B55" s="243"/>
      <c r="C55" s="243"/>
      <c r="D55" s="243" t="s">
        <v>364</v>
      </c>
      <c r="E55" s="243"/>
      <c r="F55" s="1467">
        <v>-3081.8</v>
      </c>
      <c r="G55" s="1467">
        <v>2770.1</v>
      </c>
      <c r="H55" s="249">
        <v>2619.4</v>
      </c>
      <c r="I55" s="249">
        <v>14338.8</v>
      </c>
      <c r="J55" s="250">
        <v>1245.6</v>
      </c>
      <c r="K55" s="250">
        <f t="shared" si="0"/>
        <v>-184.99578168602767</v>
      </c>
      <c r="L55" s="253">
        <f t="shared" si="1"/>
        <v>-52.44712529586929</v>
      </c>
      <c r="M55" s="254"/>
    </row>
    <row r="56" spans="1:13" ht="12.75">
      <c r="A56" s="248"/>
      <c r="B56" s="243"/>
      <c r="C56" s="243" t="s">
        <v>365</v>
      </c>
      <c r="D56" s="243"/>
      <c r="E56" s="243"/>
      <c r="F56" s="1467">
        <v>-0.01</v>
      </c>
      <c r="G56" s="1467">
        <v>-1326.93</v>
      </c>
      <c r="H56" s="249">
        <v>-0.03</v>
      </c>
      <c r="I56" s="249">
        <v>-1165.65</v>
      </c>
      <c r="J56" s="250">
        <v>-1.46</v>
      </c>
      <c r="K56" s="250">
        <f t="shared" si="0"/>
        <v>200</v>
      </c>
      <c r="L56" s="253">
        <f t="shared" si="1"/>
        <v>4766.666666666666</v>
      </c>
      <c r="M56" s="254"/>
    </row>
    <row r="57" spans="1:13" ht="12.75">
      <c r="A57" s="248" t="s">
        <v>366</v>
      </c>
      <c r="B57" s="243"/>
      <c r="C57" s="243"/>
      <c r="D57" s="243"/>
      <c r="E57" s="243"/>
      <c r="F57" s="1467">
        <v>7574.990000000002</v>
      </c>
      <c r="G57" s="1467">
        <v>117932.97000000009</v>
      </c>
      <c r="H57" s="249">
        <v>3769.2700000000077</v>
      </c>
      <c r="I57" s="249">
        <v>140851.85000000003</v>
      </c>
      <c r="J57" s="250">
        <v>5257.340000000004</v>
      </c>
      <c r="K57" s="250">
        <f t="shared" si="0"/>
        <v>-50.24059437702219</v>
      </c>
      <c r="L57" s="253">
        <f t="shared" si="1"/>
        <v>39.478997259416104</v>
      </c>
      <c r="M57" s="254"/>
    </row>
    <row r="58" spans="1:13" ht="12.75">
      <c r="A58" s="257" t="s">
        <v>367</v>
      </c>
      <c r="B58" s="258" t="s">
        <v>368</v>
      </c>
      <c r="C58" s="258"/>
      <c r="D58" s="258"/>
      <c r="E58" s="258"/>
      <c r="F58" s="1468">
        <v>5427.099999999977</v>
      </c>
      <c r="G58" s="1468">
        <v>11927.559999999881</v>
      </c>
      <c r="H58" s="259">
        <v>1621.4199999999946</v>
      </c>
      <c r="I58" s="259">
        <v>18318.409999999916</v>
      </c>
      <c r="J58" s="260">
        <v>959.5399999999972</v>
      </c>
      <c r="K58" s="260">
        <f t="shared" si="0"/>
        <v>-70.1236387757734</v>
      </c>
      <c r="L58" s="261">
        <f t="shared" si="1"/>
        <v>-40.82100874542065</v>
      </c>
      <c r="M58" s="254"/>
    </row>
    <row r="59" spans="1:13" ht="12.75">
      <c r="A59" s="262" t="s">
        <v>369</v>
      </c>
      <c r="B59" s="263"/>
      <c r="C59" s="263"/>
      <c r="D59" s="263"/>
      <c r="E59" s="263"/>
      <c r="F59" s="1469">
        <v>13002.089999999982</v>
      </c>
      <c r="G59" s="1469">
        <v>129860.52999999997</v>
      </c>
      <c r="H59" s="264">
        <v>5390.690000000002</v>
      </c>
      <c r="I59" s="264">
        <v>159170.25999999995</v>
      </c>
      <c r="J59" s="265">
        <v>6216.880000000001</v>
      </c>
      <c r="K59" s="265">
        <f t="shared" si="0"/>
        <v>-58.53981936750161</v>
      </c>
      <c r="L59" s="267">
        <f t="shared" si="1"/>
        <v>15.32623838506754</v>
      </c>
      <c r="M59" s="254"/>
    </row>
    <row r="60" spans="1:13" ht="12.75">
      <c r="A60" s="248" t="s">
        <v>370</v>
      </c>
      <c r="B60" s="243"/>
      <c r="C60" s="243"/>
      <c r="D60" s="243"/>
      <c r="E60" s="243"/>
      <c r="F60" s="1467">
        <v>-13002.089999999997</v>
      </c>
      <c r="G60" s="1467">
        <v>-129860.53000000001</v>
      </c>
      <c r="H60" s="249">
        <v>-5390.690000000002</v>
      </c>
      <c r="I60" s="249">
        <v>-159170.26</v>
      </c>
      <c r="J60" s="250">
        <v>-6216.879999999999</v>
      </c>
      <c r="K60" s="250">
        <f t="shared" si="0"/>
        <v>-58.53981936750166</v>
      </c>
      <c r="L60" s="253">
        <f t="shared" si="1"/>
        <v>15.326238385067526</v>
      </c>
      <c r="M60" s="254"/>
    </row>
    <row r="61" spans="1:13" ht="12.75">
      <c r="A61" s="248"/>
      <c r="B61" s="243" t="s">
        <v>371</v>
      </c>
      <c r="C61" s="243"/>
      <c r="D61" s="243"/>
      <c r="E61" s="243"/>
      <c r="F61" s="1467">
        <v>-13002.089999999997</v>
      </c>
      <c r="G61" s="1467">
        <v>-128536.33</v>
      </c>
      <c r="H61" s="249">
        <v>-5390.690000000002</v>
      </c>
      <c r="I61" s="249">
        <v>-158007.66</v>
      </c>
      <c r="J61" s="250">
        <v>-11248.48</v>
      </c>
      <c r="K61" s="250">
        <f t="shared" si="0"/>
        <v>-58.53981936750166</v>
      </c>
      <c r="L61" s="253">
        <f t="shared" si="1"/>
        <v>108.66493899667753</v>
      </c>
      <c r="M61" s="254"/>
    </row>
    <row r="62" spans="1:13" ht="12.75">
      <c r="A62" s="248"/>
      <c r="B62" s="243"/>
      <c r="C62" s="243" t="s">
        <v>363</v>
      </c>
      <c r="D62" s="243"/>
      <c r="E62" s="243"/>
      <c r="F62" s="1467">
        <v>-2388.4899999999907</v>
      </c>
      <c r="G62" s="1467">
        <v>-115992.23</v>
      </c>
      <c r="H62" s="249">
        <v>-4000.8900000000012</v>
      </c>
      <c r="I62" s="249">
        <v>-130168.56</v>
      </c>
      <c r="J62" s="250">
        <v>-10755.98</v>
      </c>
      <c r="K62" s="250">
        <f t="shared" si="0"/>
        <v>67.50708606693001</v>
      </c>
      <c r="L62" s="253">
        <f t="shared" si="1"/>
        <v>168.83968317049448</v>
      </c>
      <c r="M62" s="254"/>
    </row>
    <row r="63" spans="1:13" ht="12.75">
      <c r="A63" s="248"/>
      <c r="B63" s="243"/>
      <c r="C63" s="243" t="s">
        <v>364</v>
      </c>
      <c r="D63" s="243"/>
      <c r="E63" s="243"/>
      <c r="F63" s="1467">
        <v>-10613.599999999999</v>
      </c>
      <c r="G63" s="1467">
        <v>-12544.100000000006</v>
      </c>
      <c r="H63" s="249">
        <v>-1389.8000000000002</v>
      </c>
      <c r="I63" s="249">
        <v>-27839.09999999999</v>
      </c>
      <c r="J63" s="250">
        <v>-492.5</v>
      </c>
      <c r="K63" s="250">
        <f t="shared" si="0"/>
        <v>-86.90547976181503</v>
      </c>
      <c r="L63" s="253">
        <f t="shared" si="1"/>
        <v>-64.56324651028925</v>
      </c>
      <c r="M63" s="254"/>
    </row>
    <row r="64" spans="1:13" ht="12.75">
      <c r="A64" s="248"/>
      <c r="B64" s="243" t="s">
        <v>372</v>
      </c>
      <c r="C64" s="243"/>
      <c r="D64" s="243"/>
      <c r="E64" s="243"/>
      <c r="F64" s="1467">
        <v>0</v>
      </c>
      <c r="G64" s="1467">
        <v>-1324.2</v>
      </c>
      <c r="H64" s="249">
        <v>0</v>
      </c>
      <c r="I64" s="249">
        <v>-1162.6</v>
      </c>
      <c r="J64" s="250">
        <v>5031.6</v>
      </c>
      <c r="K64" s="250">
        <v>0</v>
      </c>
      <c r="L64" s="253">
        <v>0</v>
      </c>
      <c r="M64" s="254"/>
    </row>
    <row r="65" spans="1:13" ht="13.5" thickBot="1">
      <c r="A65" s="268" t="s">
        <v>373</v>
      </c>
      <c r="B65" s="269"/>
      <c r="C65" s="269"/>
      <c r="D65" s="269"/>
      <c r="E65" s="269"/>
      <c r="F65" s="1470">
        <v>-16085.39</v>
      </c>
      <c r="G65" s="1470">
        <v>-127127.13000000002</v>
      </c>
      <c r="H65" s="270">
        <v>-2772.7900000000027</v>
      </c>
      <c r="I65" s="270">
        <v>-144851.66</v>
      </c>
      <c r="J65" s="271">
        <v>-4952.879999999999</v>
      </c>
      <c r="K65" s="271">
        <f t="shared" si="0"/>
        <v>-82.76205923511955</v>
      </c>
      <c r="L65" s="272">
        <f t="shared" si="1"/>
        <v>78.62441800496953</v>
      </c>
      <c r="M65" s="273"/>
    </row>
    <row r="66" ht="13.5" thickTop="1">
      <c r="A66" s="240" t="s">
        <v>374</v>
      </c>
    </row>
    <row r="67" ht="12.75">
      <c r="A67" s="274" t="s">
        <v>375</v>
      </c>
    </row>
    <row r="68" ht="12.75">
      <c r="A68" s="274" t="s">
        <v>376</v>
      </c>
    </row>
  </sheetData>
  <sheetProtection/>
  <mergeCells count="9">
    <mergeCell ref="A1:L1"/>
    <mergeCell ref="A2:L2"/>
    <mergeCell ref="A3:L3"/>
    <mergeCell ref="A4:E6"/>
    <mergeCell ref="F4:G5"/>
    <mergeCell ref="H4:I5"/>
    <mergeCell ref="J4:J5"/>
    <mergeCell ref="K4:L4"/>
    <mergeCell ref="K5:L5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"/>
  <sheetViews>
    <sheetView zoomScalePageLayoutView="0" workbookViewId="0" topLeftCell="A1">
      <selection activeCell="H29" sqref="H29"/>
    </sheetView>
  </sheetViews>
  <sheetFormatPr defaultColWidth="9.140625" defaultRowHeight="21" customHeight="1"/>
  <cols>
    <col min="1" max="1" width="11.00390625" style="217" customWidth="1"/>
    <col min="2" max="11" width="10.7109375" style="217" customWidth="1"/>
    <col min="12" max="16384" width="9.140625" style="217" customWidth="1"/>
  </cols>
  <sheetData>
    <row r="1" spans="1:11" ht="12.75">
      <c r="A1" s="1702" t="s">
        <v>455</v>
      </c>
      <c r="B1" s="1702"/>
      <c r="C1" s="1702"/>
      <c r="D1" s="1702"/>
      <c r="E1" s="1702"/>
      <c r="F1" s="1702"/>
      <c r="G1" s="1702"/>
      <c r="H1" s="1702"/>
      <c r="I1" s="1702"/>
      <c r="J1" s="1702"/>
      <c r="K1" s="1702"/>
    </row>
    <row r="2" spans="1:11" ht="15.75">
      <c r="A2" s="1703" t="s">
        <v>291</v>
      </c>
      <c r="B2" s="1703"/>
      <c r="C2" s="1703"/>
      <c r="D2" s="1703"/>
      <c r="E2" s="1703"/>
      <c r="F2" s="1703"/>
      <c r="G2" s="1703"/>
      <c r="H2" s="1703"/>
      <c r="I2" s="1703"/>
      <c r="J2" s="1703"/>
      <c r="K2" s="1703"/>
    </row>
    <row r="3" spans="1:11" ht="13.5" thickBot="1">
      <c r="A3" s="1704" t="s">
        <v>54</v>
      </c>
      <c r="B3" s="1704"/>
      <c r="C3" s="1704"/>
      <c r="D3" s="1704"/>
      <c r="E3" s="1704"/>
      <c r="F3" s="1704"/>
      <c r="G3" s="1704"/>
      <c r="H3" s="1704"/>
      <c r="I3" s="1704"/>
      <c r="J3" s="1704"/>
      <c r="K3" s="1704"/>
    </row>
    <row r="4" spans="1:11" ht="21" customHeight="1" thickTop="1">
      <c r="A4" s="218" t="s">
        <v>292</v>
      </c>
      <c r="B4" s="219" t="s">
        <v>293</v>
      </c>
      <c r="C4" s="219" t="s">
        <v>294</v>
      </c>
      <c r="D4" s="219" t="s">
        <v>295</v>
      </c>
      <c r="E4" s="219" t="s">
        <v>296</v>
      </c>
      <c r="F4" s="220" t="s">
        <v>297</v>
      </c>
      <c r="G4" s="220" t="s">
        <v>298</v>
      </c>
      <c r="H4" s="220" t="s">
        <v>299</v>
      </c>
      <c r="I4" s="221" t="s">
        <v>55</v>
      </c>
      <c r="J4" s="221" t="s">
        <v>56</v>
      </c>
      <c r="K4" s="222" t="s">
        <v>57</v>
      </c>
    </row>
    <row r="5" spans="1:11" ht="21" customHeight="1">
      <c r="A5" s="223" t="s">
        <v>300</v>
      </c>
      <c r="B5" s="224">
        <v>957.5</v>
      </c>
      <c r="C5" s="224">
        <v>2133.8</v>
      </c>
      <c r="D5" s="224">
        <v>3417.43</v>
      </c>
      <c r="E5" s="224">
        <v>3939.5</v>
      </c>
      <c r="F5" s="224">
        <v>2628.646</v>
      </c>
      <c r="G5" s="224">
        <v>3023.9850000000006</v>
      </c>
      <c r="H5" s="224">
        <v>3350.8</v>
      </c>
      <c r="I5" s="225">
        <v>5513.375582999998</v>
      </c>
      <c r="J5" s="224">
        <v>6551.1245</v>
      </c>
      <c r="K5" s="226">
        <v>9220.529767999999</v>
      </c>
    </row>
    <row r="6" spans="1:11" ht="21" customHeight="1">
      <c r="A6" s="223" t="s">
        <v>301</v>
      </c>
      <c r="B6" s="224">
        <v>1207.954</v>
      </c>
      <c r="C6" s="224">
        <v>1655.209</v>
      </c>
      <c r="D6" s="224">
        <v>2820.1</v>
      </c>
      <c r="E6" s="224">
        <v>4235.2</v>
      </c>
      <c r="F6" s="224">
        <v>4914.036</v>
      </c>
      <c r="G6" s="224">
        <v>5135.26</v>
      </c>
      <c r="H6" s="224">
        <v>3193.1</v>
      </c>
      <c r="I6" s="225">
        <v>6800.915908000001</v>
      </c>
      <c r="J6" s="225">
        <v>6873.778996</v>
      </c>
      <c r="K6" s="226"/>
    </row>
    <row r="7" spans="1:11" ht="21" customHeight="1">
      <c r="A7" s="223" t="s">
        <v>302</v>
      </c>
      <c r="B7" s="224">
        <v>865.719</v>
      </c>
      <c r="C7" s="224">
        <v>2411.6</v>
      </c>
      <c r="D7" s="224">
        <v>1543.517</v>
      </c>
      <c r="E7" s="224">
        <v>4145.5</v>
      </c>
      <c r="F7" s="224">
        <v>4589.347</v>
      </c>
      <c r="G7" s="224">
        <v>3823.28</v>
      </c>
      <c r="H7" s="224">
        <v>2878.583504</v>
      </c>
      <c r="I7" s="225">
        <v>5499.626733</v>
      </c>
      <c r="J7" s="225">
        <v>4687.56</v>
      </c>
      <c r="K7" s="226"/>
    </row>
    <row r="8" spans="1:11" ht="21" customHeight="1">
      <c r="A8" s="223" t="s">
        <v>303</v>
      </c>
      <c r="B8" s="224">
        <v>1188.259</v>
      </c>
      <c r="C8" s="224">
        <v>2065.7</v>
      </c>
      <c r="D8" s="224">
        <v>1571.367</v>
      </c>
      <c r="E8" s="224">
        <v>3894.8</v>
      </c>
      <c r="F8" s="224">
        <v>2064.913</v>
      </c>
      <c r="G8" s="224">
        <v>3673.03</v>
      </c>
      <c r="H8" s="224">
        <v>4227.3</v>
      </c>
      <c r="I8" s="225">
        <v>4878.920368</v>
      </c>
      <c r="J8" s="225">
        <v>6661.43</v>
      </c>
      <c r="K8" s="226"/>
    </row>
    <row r="9" spans="1:11" ht="21" customHeight="1">
      <c r="A9" s="223" t="s">
        <v>304</v>
      </c>
      <c r="B9" s="224">
        <v>1661.361</v>
      </c>
      <c r="C9" s="224">
        <v>2859.9</v>
      </c>
      <c r="D9" s="224">
        <v>2301.56</v>
      </c>
      <c r="E9" s="224">
        <v>4767.4</v>
      </c>
      <c r="F9" s="224">
        <v>3784.984</v>
      </c>
      <c r="G9" s="224">
        <v>5468.766</v>
      </c>
      <c r="H9" s="224">
        <v>3117</v>
      </c>
      <c r="I9" s="225">
        <v>6215.803716</v>
      </c>
      <c r="J9" s="225">
        <v>6053</v>
      </c>
      <c r="K9" s="226"/>
    </row>
    <row r="10" spans="1:11" ht="21" customHeight="1">
      <c r="A10" s="223" t="s">
        <v>305</v>
      </c>
      <c r="B10" s="224">
        <v>1643.985</v>
      </c>
      <c r="C10" s="224">
        <v>3805.5</v>
      </c>
      <c r="D10" s="224">
        <v>2016.824</v>
      </c>
      <c r="E10" s="224">
        <v>4917.8</v>
      </c>
      <c r="F10" s="224">
        <v>4026.84</v>
      </c>
      <c r="G10" s="224">
        <v>5113.109</v>
      </c>
      <c r="H10" s="224">
        <v>3147.629993000001</v>
      </c>
      <c r="I10" s="225">
        <v>7250.6900829999995</v>
      </c>
      <c r="J10" s="225">
        <v>6521.12</v>
      </c>
      <c r="K10" s="226"/>
    </row>
    <row r="11" spans="1:11" ht="21" customHeight="1">
      <c r="A11" s="223" t="s">
        <v>306</v>
      </c>
      <c r="B11" s="224">
        <v>716.981</v>
      </c>
      <c r="C11" s="224">
        <v>2962.1</v>
      </c>
      <c r="D11" s="224">
        <v>2007.5</v>
      </c>
      <c r="E11" s="224">
        <v>5107.5</v>
      </c>
      <c r="F11" s="224">
        <v>5404.078</v>
      </c>
      <c r="G11" s="224">
        <v>5923.4</v>
      </c>
      <c r="H11" s="224">
        <v>3693.200732</v>
      </c>
      <c r="I11" s="227">
        <v>7103.718668</v>
      </c>
      <c r="J11" s="227">
        <v>5399.75</v>
      </c>
      <c r="K11" s="228"/>
    </row>
    <row r="12" spans="1:11" ht="21" customHeight="1">
      <c r="A12" s="223" t="s">
        <v>307</v>
      </c>
      <c r="B12" s="224">
        <v>1428.479</v>
      </c>
      <c r="C12" s="224">
        <v>1963.1</v>
      </c>
      <c r="D12" s="224">
        <v>2480.095</v>
      </c>
      <c r="E12" s="224">
        <v>3755.8</v>
      </c>
      <c r="F12" s="224">
        <v>4548.177</v>
      </c>
      <c r="G12" s="224">
        <v>5524.553</v>
      </c>
      <c r="H12" s="224">
        <v>2894.6</v>
      </c>
      <c r="I12" s="227">
        <v>6370.281666999998</v>
      </c>
      <c r="J12" s="227">
        <v>7039.43</v>
      </c>
      <c r="K12" s="228"/>
    </row>
    <row r="13" spans="1:11" ht="21" customHeight="1">
      <c r="A13" s="223" t="s">
        <v>308</v>
      </c>
      <c r="B13" s="224">
        <v>2052.853</v>
      </c>
      <c r="C13" s="224">
        <v>3442.1</v>
      </c>
      <c r="D13" s="224">
        <v>3768.18</v>
      </c>
      <c r="E13" s="224">
        <v>4382.1</v>
      </c>
      <c r="F13" s="224">
        <v>4505.977</v>
      </c>
      <c r="G13" s="224">
        <v>4638.701</v>
      </c>
      <c r="H13" s="224">
        <v>3614.076429</v>
      </c>
      <c r="I13" s="227">
        <v>7574.0239679999995</v>
      </c>
      <c r="J13" s="227">
        <v>6503.97</v>
      </c>
      <c r="K13" s="228"/>
    </row>
    <row r="14" spans="1:11" ht="21" customHeight="1">
      <c r="A14" s="223" t="s">
        <v>309</v>
      </c>
      <c r="B14" s="224">
        <v>2714.843</v>
      </c>
      <c r="C14" s="224">
        <v>3420.2</v>
      </c>
      <c r="D14" s="224">
        <v>3495.035</v>
      </c>
      <c r="E14" s="224">
        <v>3427.2</v>
      </c>
      <c r="F14" s="224">
        <v>3263.921</v>
      </c>
      <c r="G14" s="224">
        <v>5139.568</v>
      </c>
      <c r="H14" s="224">
        <v>3358.239235000001</v>
      </c>
      <c r="I14" s="227">
        <v>5302.327289999998</v>
      </c>
      <c r="J14" s="227">
        <v>4403.9783418</v>
      </c>
      <c r="K14" s="228"/>
    </row>
    <row r="15" spans="1:11" ht="21" customHeight="1">
      <c r="A15" s="223" t="s">
        <v>310</v>
      </c>
      <c r="B15" s="224">
        <v>1711.2</v>
      </c>
      <c r="C15" s="224">
        <v>2205.73</v>
      </c>
      <c r="D15" s="224">
        <v>3452.1</v>
      </c>
      <c r="E15" s="224">
        <v>3016.2</v>
      </c>
      <c r="F15" s="224">
        <v>4066.715</v>
      </c>
      <c r="G15" s="224">
        <v>5497.373</v>
      </c>
      <c r="H15" s="224">
        <v>3799.3208210000007</v>
      </c>
      <c r="I15" s="227">
        <v>5892.200164999999</v>
      </c>
      <c r="J15" s="227">
        <v>7150.519439000001</v>
      </c>
      <c r="K15" s="228"/>
    </row>
    <row r="16" spans="1:11" ht="21" customHeight="1">
      <c r="A16" s="223" t="s">
        <v>311</v>
      </c>
      <c r="B16" s="224">
        <v>1571.796</v>
      </c>
      <c r="C16" s="224">
        <v>3091.435</v>
      </c>
      <c r="D16" s="224">
        <v>4253.095</v>
      </c>
      <c r="E16" s="224">
        <v>2113.92</v>
      </c>
      <c r="F16" s="229">
        <v>3970.419</v>
      </c>
      <c r="G16" s="229">
        <v>7717.93</v>
      </c>
      <c r="H16" s="224">
        <v>4485.520859</v>
      </c>
      <c r="I16" s="227">
        <v>6628.0436819999995</v>
      </c>
      <c r="J16" s="227">
        <v>10623.366396</v>
      </c>
      <c r="K16" s="228"/>
    </row>
    <row r="17" spans="1:11" ht="21" customHeight="1" thickBot="1">
      <c r="A17" s="230" t="s">
        <v>312</v>
      </c>
      <c r="B17" s="231">
        <v>17720.93</v>
      </c>
      <c r="C17" s="231">
        <v>32016.374</v>
      </c>
      <c r="D17" s="231">
        <v>33126.803</v>
      </c>
      <c r="E17" s="231">
        <v>47702.92</v>
      </c>
      <c r="F17" s="231">
        <v>47768.05300000001</v>
      </c>
      <c r="G17" s="231">
        <v>60678.955</v>
      </c>
      <c r="H17" s="231">
        <v>41759.371573</v>
      </c>
      <c r="I17" s="232">
        <v>75029.92783100001</v>
      </c>
      <c r="J17" s="232">
        <f>SUM(J5:J16)</f>
        <v>78469.0276728</v>
      </c>
      <c r="K17" s="233">
        <f>SUM(K5:K16)</f>
        <v>9220.529767999999</v>
      </c>
    </row>
    <row r="18" spans="1:9" ht="21" customHeight="1" thickTop="1">
      <c r="A18" s="234" t="s">
        <v>313</v>
      </c>
      <c r="B18" s="234"/>
      <c r="C18" s="234"/>
      <c r="D18" s="235"/>
      <c r="E18" s="234"/>
      <c r="F18" s="234"/>
      <c r="G18" s="235"/>
      <c r="H18" s="236"/>
      <c r="I18" s="236"/>
    </row>
    <row r="19" spans="1:9" ht="21" customHeight="1">
      <c r="A19" s="234" t="s">
        <v>150</v>
      </c>
      <c r="B19" s="234"/>
      <c r="C19" s="234"/>
      <c r="D19" s="235"/>
      <c r="E19" s="234"/>
      <c r="F19" s="234"/>
      <c r="G19" s="237"/>
      <c r="H19" s="236"/>
      <c r="I19" s="238"/>
    </row>
  </sheetData>
  <sheetProtection/>
  <mergeCells count="3">
    <mergeCell ref="A1:K1"/>
    <mergeCell ref="A2:K2"/>
    <mergeCell ref="A3:K3"/>
  </mergeCells>
  <printOptions horizontalCentered="1"/>
  <pageMargins left="0.7" right="0.7" top="0.75" bottom="0.75" header="0.3" footer="0.3"/>
  <pageSetup fitToHeight="1" fitToWidth="1" horizontalDpi="600" verticalDpi="600" orientation="portrait" scale="78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23" sqref="A23:H23"/>
    </sheetView>
  </sheetViews>
  <sheetFormatPr defaultColWidth="9.140625" defaultRowHeight="12.75"/>
  <cols>
    <col min="1" max="1" width="9.57421875" style="479" bestFit="1" customWidth="1"/>
    <col min="2" max="2" width="9.57421875" style="479" customWidth="1"/>
    <col min="3" max="3" width="10.140625" style="479" customWidth="1"/>
    <col min="4" max="4" width="12.28125" style="479" customWidth="1"/>
    <col min="5" max="5" width="9.7109375" style="479" customWidth="1"/>
    <col min="6" max="6" width="11.140625" style="479" customWidth="1"/>
    <col min="7" max="7" width="9.8515625" style="479" customWidth="1"/>
    <col min="8" max="8" width="9.8515625" style="479" bestFit="1" customWidth="1"/>
    <col min="9" max="16384" width="9.140625" style="479" customWidth="1"/>
  </cols>
  <sheetData>
    <row r="1" spans="1:8" ht="12.75">
      <c r="A1" s="1709" t="s">
        <v>456</v>
      </c>
      <c r="B1" s="1709"/>
      <c r="C1" s="1709"/>
      <c r="D1" s="1709"/>
      <c r="E1" s="1709"/>
      <c r="F1" s="1709"/>
      <c r="G1" s="1709"/>
      <c r="H1" s="1709"/>
    </row>
    <row r="2" spans="1:8" ht="15.75">
      <c r="A2" s="1710" t="s">
        <v>16</v>
      </c>
      <c r="B2" s="1710"/>
      <c r="C2" s="1710"/>
      <c r="D2" s="1710"/>
      <c r="E2" s="1710"/>
      <c r="F2" s="1710"/>
      <c r="G2" s="1710"/>
      <c r="H2" s="1710"/>
    </row>
    <row r="3" spans="1:8" ht="12.75">
      <c r="A3" s="1709" t="s">
        <v>442</v>
      </c>
      <c r="B3" s="1709"/>
      <c r="C3" s="1709"/>
      <c r="D3" s="1709"/>
      <c r="E3" s="1709"/>
      <c r="F3" s="1709"/>
      <c r="G3" s="1709"/>
      <c r="H3" s="1709"/>
    </row>
    <row r="4" ht="13.5" thickBot="1">
      <c r="A4" s="480"/>
    </row>
    <row r="5" spans="1:8" ht="13.5" thickTop="1">
      <c r="A5" s="1591" t="s">
        <v>292</v>
      </c>
      <c r="B5" s="1070" t="s">
        <v>299</v>
      </c>
      <c r="C5" s="1706" t="s">
        <v>55</v>
      </c>
      <c r="D5" s="1706"/>
      <c r="E5" s="1706" t="s">
        <v>61</v>
      </c>
      <c r="F5" s="1706"/>
      <c r="G5" s="1706" t="s">
        <v>62</v>
      </c>
      <c r="H5" s="1708"/>
    </row>
    <row r="6" spans="1:8" ht="25.5">
      <c r="A6" s="1705"/>
      <c r="B6" s="482" t="s">
        <v>443</v>
      </c>
      <c r="C6" s="482" t="s">
        <v>443</v>
      </c>
      <c r="D6" s="482" t="s">
        <v>444</v>
      </c>
      <c r="E6" s="482" t="s">
        <v>443</v>
      </c>
      <c r="F6" s="482" t="s">
        <v>444</v>
      </c>
      <c r="G6" s="482" t="s">
        <v>443</v>
      </c>
      <c r="H6" s="483" t="s">
        <v>445</v>
      </c>
    </row>
    <row r="7" spans="1:8" ht="18" customHeight="1">
      <c r="A7" s="484" t="s">
        <v>412</v>
      </c>
      <c r="B7" s="1489">
        <v>95.89015008218848</v>
      </c>
      <c r="C7" s="1489">
        <v>112.68935709970962</v>
      </c>
      <c r="D7" s="1489">
        <v>17.519220694849636</v>
      </c>
      <c r="E7" s="1489">
        <v>120.00897205061004</v>
      </c>
      <c r="F7" s="1489">
        <v>6.495391525238617</v>
      </c>
      <c r="G7" s="1489">
        <v>133.69</v>
      </c>
      <c r="H7" s="1490">
        <v>11.4</v>
      </c>
    </row>
    <row r="8" spans="1:8" ht="18" customHeight="1">
      <c r="A8" s="484" t="s">
        <v>413</v>
      </c>
      <c r="B8" s="1489">
        <v>97.76822821801284</v>
      </c>
      <c r="C8" s="1489">
        <v>114.00424675175967</v>
      </c>
      <c r="D8" s="1489">
        <v>16.606640858359654</v>
      </c>
      <c r="E8" s="1489">
        <v>123.76951213976085</v>
      </c>
      <c r="F8" s="1489">
        <v>8.56570317881642</v>
      </c>
      <c r="G8" s="1489"/>
      <c r="H8" s="1490"/>
    </row>
    <row r="9" spans="1:8" ht="18" customHeight="1">
      <c r="A9" s="484" t="s">
        <v>414</v>
      </c>
      <c r="B9" s="1489">
        <v>97.92759911754173</v>
      </c>
      <c r="C9" s="1489">
        <v>113.62847620478178</v>
      </c>
      <c r="D9" s="1489">
        <v>16.03314819185387</v>
      </c>
      <c r="E9" s="1489">
        <v>127.20757236063568</v>
      </c>
      <c r="F9" s="1489">
        <v>11.950434089586466</v>
      </c>
      <c r="G9" s="1489"/>
      <c r="H9" s="1490"/>
    </row>
    <row r="10" spans="1:8" ht="18" customHeight="1">
      <c r="A10" s="484" t="s">
        <v>415</v>
      </c>
      <c r="B10" s="1489">
        <v>97.77832091552528</v>
      </c>
      <c r="C10" s="1489">
        <v>106.22663500669962</v>
      </c>
      <c r="D10" s="1489">
        <v>8.640273234465951</v>
      </c>
      <c r="E10" s="1489">
        <v>127.56560210157848</v>
      </c>
      <c r="F10" s="1489">
        <v>20.08815123771268</v>
      </c>
      <c r="G10" s="1489"/>
      <c r="H10" s="1490"/>
    </row>
    <row r="11" spans="1:8" ht="18" customHeight="1">
      <c r="A11" s="484" t="s">
        <v>416</v>
      </c>
      <c r="B11" s="1489">
        <v>99.39144687183534</v>
      </c>
      <c r="C11" s="1489">
        <v>111.03290658759045</v>
      </c>
      <c r="D11" s="1489">
        <v>11.712737948937075</v>
      </c>
      <c r="E11" s="1489">
        <v>126.22402759654616</v>
      </c>
      <c r="F11" s="1489">
        <v>13.681638602311025</v>
      </c>
      <c r="G11" s="1489"/>
      <c r="H11" s="1490"/>
    </row>
    <row r="12" spans="1:8" ht="18" customHeight="1">
      <c r="A12" s="484" t="s">
        <v>417</v>
      </c>
      <c r="B12" s="1489">
        <v>99.55267795748958</v>
      </c>
      <c r="C12" s="1489">
        <v>109.67740254546072</v>
      </c>
      <c r="D12" s="1489">
        <v>10.170218215821933</v>
      </c>
      <c r="E12" s="1489">
        <v>123.76239118394099</v>
      </c>
      <c r="F12" s="1489">
        <v>12.842197491540801</v>
      </c>
      <c r="G12" s="1489"/>
      <c r="H12" s="1490"/>
    </row>
    <row r="13" spans="1:8" ht="18" customHeight="1">
      <c r="A13" s="484" t="s">
        <v>418</v>
      </c>
      <c r="B13" s="1489">
        <v>98.31640502411686</v>
      </c>
      <c r="C13" s="1489">
        <v>112.45944271084433</v>
      </c>
      <c r="D13" s="1489">
        <v>14.385226639702921</v>
      </c>
      <c r="E13" s="1489">
        <v>125.54712052321088</v>
      </c>
      <c r="F13" s="1489">
        <v>11.637686882387982</v>
      </c>
      <c r="G13" s="1489"/>
      <c r="H13" s="1490"/>
    </row>
    <row r="14" spans="1:8" ht="18" customHeight="1">
      <c r="A14" s="484" t="s">
        <v>419</v>
      </c>
      <c r="B14" s="1489">
        <v>99.71511891048164</v>
      </c>
      <c r="C14" s="1489">
        <v>112.27075204399073</v>
      </c>
      <c r="D14" s="1489">
        <v>12.591503947140453</v>
      </c>
      <c r="E14" s="1489">
        <v>124.2700520648766</v>
      </c>
      <c r="F14" s="1489">
        <v>10.68782367840933</v>
      </c>
      <c r="G14" s="1489"/>
      <c r="H14" s="1490"/>
    </row>
    <row r="15" spans="1:8" ht="18" customHeight="1">
      <c r="A15" s="484" t="s">
        <v>420</v>
      </c>
      <c r="B15" s="1489">
        <v>99.94206996980736</v>
      </c>
      <c r="C15" s="1489">
        <v>111.60232184290282</v>
      </c>
      <c r="D15" s="1489">
        <v>11.667010575844628</v>
      </c>
      <c r="E15" s="1489">
        <v>123.28091277401391</v>
      </c>
      <c r="F15" s="1489">
        <v>10.464469500509566</v>
      </c>
      <c r="G15" s="1489"/>
      <c r="H15" s="1490"/>
    </row>
    <row r="16" spans="1:8" ht="18" customHeight="1">
      <c r="A16" s="484" t="s">
        <v>421</v>
      </c>
      <c r="B16" s="1489">
        <v>102.98385261181733</v>
      </c>
      <c r="C16" s="1489">
        <v>112.06722997872829</v>
      </c>
      <c r="D16" s="1489">
        <v>8.820195726362499</v>
      </c>
      <c r="E16" s="1489">
        <v>124.21153671280301</v>
      </c>
      <c r="F16" s="1489">
        <v>10.836626136275385</v>
      </c>
      <c r="G16" s="1489"/>
      <c r="H16" s="1490"/>
    </row>
    <row r="17" spans="1:8" ht="18" customHeight="1">
      <c r="A17" s="484" t="s">
        <v>422</v>
      </c>
      <c r="B17" s="1489">
        <v>106.39581040724244</v>
      </c>
      <c r="C17" s="1489">
        <v>113.22717848462969</v>
      </c>
      <c r="D17" s="1489">
        <v>6.420711540463287</v>
      </c>
      <c r="E17" s="1489">
        <v>126.24976047545293</v>
      </c>
      <c r="F17" s="1489">
        <v>11.501286321102697</v>
      </c>
      <c r="G17" s="1489"/>
      <c r="H17" s="1490"/>
    </row>
    <row r="18" spans="1:8" ht="18" customHeight="1">
      <c r="A18" s="484" t="s">
        <v>423</v>
      </c>
      <c r="B18" s="1489">
        <v>104.33831991394102</v>
      </c>
      <c r="C18" s="1489">
        <v>119.53589074776228</v>
      </c>
      <c r="D18" s="1489">
        <v>14.565665659899764</v>
      </c>
      <c r="E18" s="1489">
        <v>131.59262703397923</v>
      </c>
      <c r="F18" s="1489">
        <v>10.08628974176331</v>
      </c>
      <c r="G18" s="1489"/>
      <c r="H18" s="1490"/>
    </row>
    <row r="19" spans="1:8" ht="18" customHeight="1" thickBot="1">
      <c r="A19" s="485" t="s">
        <v>446</v>
      </c>
      <c r="B19" s="1491">
        <v>99.99999999999999</v>
      </c>
      <c r="C19" s="1491">
        <v>112.36848666707168</v>
      </c>
      <c r="D19" s="1491">
        <v>12.368486667071693</v>
      </c>
      <c r="E19" s="1491">
        <v>125.30750725145072</v>
      </c>
      <c r="F19" s="1491">
        <v>11.514812531662116</v>
      </c>
      <c r="G19" s="1491"/>
      <c r="H19" s="1492"/>
    </row>
    <row r="20" ht="9" customHeight="1" thickTop="1">
      <c r="A20" s="486"/>
    </row>
    <row r="21" ht="9" customHeight="1">
      <c r="A21" s="486"/>
    </row>
    <row r="22" spans="1:8" ht="12.75">
      <c r="A22" s="1709" t="s">
        <v>457</v>
      </c>
      <c r="B22" s="1709"/>
      <c r="C22" s="1709"/>
      <c r="D22" s="1709"/>
      <c r="E22" s="1709"/>
      <c r="F22" s="1709"/>
      <c r="G22" s="1709"/>
      <c r="H22" s="1709"/>
    </row>
    <row r="23" spans="1:8" ht="16.5" customHeight="1">
      <c r="A23" s="1710" t="s">
        <v>448</v>
      </c>
      <c r="B23" s="1710"/>
      <c r="C23" s="1710"/>
      <c r="D23" s="1710"/>
      <c r="E23" s="1710"/>
      <c r="F23" s="1710"/>
      <c r="G23" s="1710"/>
      <c r="H23" s="1710"/>
    </row>
    <row r="24" spans="1:8" ht="12.75">
      <c r="A24" s="1709" t="s">
        <v>442</v>
      </c>
      <c r="B24" s="1709"/>
      <c r="C24" s="1709"/>
      <c r="D24" s="1709"/>
      <c r="E24" s="1709"/>
      <c r="F24" s="1709"/>
      <c r="G24" s="1709"/>
      <c r="H24" s="1709"/>
    </row>
    <row r="25" ht="13.5" thickBot="1">
      <c r="A25" s="480"/>
    </row>
    <row r="26" spans="1:8" ht="12.75" customHeight="1" thickTop="1">
      <c r="A26" s="1591" t="s">
        <v>292</v>
      </c>
      <c r="B26" s="481" t="s">
        <v>299</v>
      </c>
      <c r="C26" s="1706" t="s">
        <v>55</v>
      </c>
      <c r="D26" s="1706"/>
      <c r="E26" s="1706" t="s">
        <v>61</v>
      </c>
      <c r="F26" s="1706"/>
      <c r="G26" s="1707" t="s">
        <v>62</v>
      </c>
      <c r="H26" s="1708"/>
    </row>
    <row r="27" spans="1:8" ht="25.5">
      <c r="A27" s="1705"/>
      <c r="B27" s="482" t="s">
        <v>443</v>
      </c>
      <c r="C27" s="482" t="s">
        <v>443</v>
      </c>
      <c r="D27" s="482" t="s">
        <v>444</v>
      </c>
      <c r="E27" s="482" t="s">
        <v>443</v>
      </c>
      <c r="F27" s="482" t="s">
        <v>444</v>
      </c>
      <c r="G27" s="482" t="s">
        <v>443</v>
      </c>
      <c r="H27" s="483" t="s">
        <v>445</v>
      </c>
    </row>
    <row r="28" spans="1:8" ht="18" customHeight="1">
      <c r="A28" s="484" t="s">
        <v>412</v>
      </c>
      <c r="B28" s="1489">
        <v>98.80316026219549</v>
      </c>
      <c r="C28" s="1489">
        <v>102.86640075318743</v>
      </c>
      <c r="D28" s="1489">
        <v>4.112460047036208</v>
      </c>
      <c r="E28" s="1489">
        <v>112.18683074574837</v>
      </c>
      <c r="F28" s="1489">
        <v>9.060713628859162</v>
      </c>
      <c r="G28" s="1489">
        <v>102.6</v>
      </c>
      <c r="H28" s="1490">
        <v>-8.5</v>
      </c>
    </row>
    <row r="29" spans="1:8" ht="18" customHeight="1">
      <c r="A29" s="484" t="s">
        <v>413</v>
      </c>
      <c r="B29" s="1489">
        <v>100.86868553366786</v>
      </c>
      <c r="C29" s="1489">
        <v>104.4636963719881</v>
      </c>
      <c r="D29" s="1489">
        <v>3.56405044766872</v>
      </c>
      <c r="E29" s="1489">
        <v>110.9195363735987</v>
      </c>
      <c r="F29" s="1489">
        <v>6.179984268048287</v>
      </c>
      <c r="G29" s="1489"/>
      <c r="H29" s="1490"/>
    </row>
    <row r="30" spans="1:8" ht="18" customHeight="1">
      <c r="A30" s="484" t="s">
        <v>414</v>
      </c>
      <c r="B30" s="1489">
        <v>101.16020557889989</v>
      </c>
      <c r="C30" s="1489">
        <v>107.15943410332939</v>
      </c>
      <c r="D30" s="1489">
        <v>5.930423421046129</v>
      </c>
      <c r="E30" s="1489">
        <v>111.49470151978906</v>
      </c>
      <c r="F30" s="1489">
        <v>4.045623656690239</v>
      </c>
      <c r="G30" s="1489"/>
      <c r="H30" s="1490"/>
    </row>
    <row r="31" spans="1:8" ht="18" customHeight="1">
      <c r="A31" s="484" t="s">
        <v>415</v>
      </c>
      <c r="B31" s="1489">
        <v>100.22216477566462</v>
      </c>
      <c r="C31" s="1493">
        <v>107.1476900720676</v>
      </c>
      <c r="D31" s="1489">
        <v>6.9101733253367</v>
      </c>
      <c r="E31" s="1489">
        <v>109.78352242116462</v>
      </c>
      <c r="F31" s="1489">
        <v>2.4599992284706644</v>
      </c>
      <c r="G31" s="1489"/>
      <c r="H31" s="1490"/>
    </row>
    <row r="32" spans="1:8" ht="18" customHeight="1">
      <c r="A32" s="484" t="s">
        <v>416</v>
      </c>
      <c r="B32" s="1489">
        <v>99.60247267562818</v>
      </c>
      <c r="C32" s="1493">
        <v>107.67627899454415</v>
      </c>
      <c r="D32" s="1489">
        <v>8.10603000310006</v>
      </c>
      <c r="E32" s="1489">
        <v>109.46035821527954</v>
      </c>
      <c r="F32" s="1489">
        <v>1.65689159896192</v>
      </c>
      <c r="G32" s="1489"/>
      <c r="H32" s="1490"/>
    </row>
    <row r="33" spans="1:8" ht="18" customHeight="1">
      <c r="A33" s="484" t="s">
        <v>417</v>
      </c>
      <c r="B33" s="1489">
        <v>99.03383042193983</v>
      </c>
      <c r="C33" s="1493">
        <v>110.03982842329214</v>
      </c>
      <c r="D33" s="1489">
        <v>11.113372020915051</v>
      </c>
      <c r="E33" s="1489">
        <v>107.51457989716832</v>
      </c>
      <c r="F33" s="1489">
        <v>-2.2948495670221263</v>
      </c>
      <c r="G33" s="1489"/>
      <c r="H33" s="1490"/>
    </row>
    <row r="34" spans="1:8" ht="18" customHeight="1">
      <c r="A34" s="484" t="s">
        <v>418</v>
      </c>
      <c r="B34" s="1489">
        <v>98.7143056477293</v>
      </c>
      <c r="C34" s="1489">
        <v>112.78410133672875</v>
      </c>
      <c r="D34" s="1489">
        <v>14.253046300309052</v>
      </c>
      <c r="E34" s="1489">
        <v>106.24675220840489</v>
      </c>
      <c r="F34" s="1489">
        <v>-5.796339245374611</v>
      </c>
      <c r="G34" s="1489"/>
      <c r="H34" s="1490"/>
    </row>
    <row r="35" spans="1:8" ht="18" customHeight="1">
      <c r="A35" s="484" t="s">
        <v>419</v>
      </c>
      <c r="B35" s="1489">
        <v>99.90916301590127</v>
      </c>
      <c r="C35" s="1489">
        <v>112.06370773024058</v>
      </c>
      <c r="D35" s="1489">
        <v>12.165595574456802</v>
      </c>
      <c r="E35" s="1489">
        <v>104.02237886174382</v>
      </c>
      <c r="F35" s="1489">
        <v>-7.175676257164213</v>
      </c>
      <c r="G35" s="1489"/>
      <c r="H35" s="1490"/>
    </row>
    <row r="36" spans="1:8" ht="18" customHeight="1">
      <c r="A36" s="484" t="s">
        <v>420</v>
      </c>
      <c r="B36" s="1489">
        <v>99.95650022174974</v>
      </c>
      <c r="C36" s="1489">
        <v>110.48672511906376</v>
      </c>
      <c r="D36" s="1489">
        <v>10.53480751522224</v>
      </c>
      <c r="E36" s="1489">
        <v>103.29179547125935</v>
      </c>
      <c r="F36" s="1489">
        <v>-6.512030870723109</v>
      </c>
      <c r="G36" s="1489"/>
      <c r="H36" s="1490"/>
    </row>
    <row r="37" spans="1:8" ht="18" customHeight="1">
      <c r="A37" s="484" t="s">
        <v>421</v>
      </c>
      <c r="B37" s="1489">
        <v>99.10487221419845</v>
      </c>
      <c r="C37" s="1489">
        <v>109.15708229953579</v>
      </c>
      <c r="D37" s="1489">
        <v>10.14300292281412</v>
      </c>
      <c r="E37" s="1489">
        <v>104.32305416239645</v>
      </c>
      <c r="F37" s="1489">
        <v>-4.428506181462765</v>
      </c>
      <c r="G37" s="1489"/>
      <c r="H37" s="1490"/>
    </row>
    <row r="38" spans="1:8" ht="18" customHeight="1">
      <c r="A38" s="484" t="s">
        <v>422</v>
      </c>
      <c r="B38" s="1489">
        <v>100.43279739214724</v>
      </c>
      <c r="C38" s="1489">
        <v>109.72889947384357</v>
      </c>
      <c r="D38" s="1489">
        <v>9.256042172557471</v>
      </c>
      <c r="E38" s="1489">
        <v>105.67746698738517</v>
      </c>
      <c r="F38" s="1489">
        <v>-3.6922201041706018</v>
      </c>
      <c r="G38" s="1489"/>
      <c r="H38" s="1490"/>
    </row>
    <row r="39" spans="1:8" ht="18" customHeight="1">
      <c r="A39" s="484" t="s">
        <v>423</v>
      </c>
      <c r="B39" s="1489">
        <v>102.19184226027814</v>
      </c>
      <c r="C39" s="1489">
        <v>110.13879962172938</v>
      </c>
      <c r="D39" s="1489">
        <v>7.776508560449159</v>
      </c>
      <c r="E39" s="1489">
        <v>106.15061622924758</v>
      </c>
      <c r="F39" s="1489">
        <v>-3.621052168880695</v>
      </c>
      <c r="G39" s="1489"/>
      <c r="H39" s="1490"/>
    </row>
    <row r="40" spans="1:8" ht="18" customHeight="1" thickBot="1">
      <c r="A40" s="485" t="s">
        <v>446</v>
      </c>
      <c r="B40" s="1491">
        <v>100</v>
      </c>
      <c r="C40" s="1491">
        <v>108.64272035829589</v>
      </c>
      <c r="D40" s="1491">
        <v>8.64272035829589</v>
      </c>
      <c r="E40" s="1491">
        <v>107.58929942443217</v>
      </c>
      <c r="F40" s="1491">
        <v>-0.9696194373535576</v>
      </c>
      <c r="G40" s="1491"/>
      <c r="H40" s="1492"/>
    </row>
    <row r="41" ht="13.5" thickTop="1"/>
  </sheetData>
  <sheetProtection/>
  <mergeCells count="14">
    <mergeCell ref="A5:A6"/>
    <mergeCell ref="C5:D5"/>
    <mergeCell ref="E5:F5"/>
    <mergeCell ref="A1:H1"/>
    <mergeCell ref="A2:H2"/>
    <mergeCell ref="A3:H3"/>
    <mergeCell ref="G5:H5"/>
    <mergeCell ref="A26:A27"/>
    <mergeCell ref="C26:D26"/>
    <mergeCell ref="E26:F26"/>
    <mergeCell ref="G26:H26"/>
    <mergeCell ref="A22:H22"/>
    <mergeCell ref="A23:H23"/>
    <mergeCell ref="A24:H24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"/>
  <sheetViews>
    <sheetView zoomScalePageLayoutView="0" workbookViewId="0" topLeftCell="A1">
      <selection activeCell="C7" sqref="C7:I19"/>
    </sheetView>
  </sheetViews>
  <sheetFormatPr defaultColWidth="9.140625" defaultRowHeight="12.75"/>
  <cols>
    <col min="1" max="1" width="11.28125" style="479" customWidth="1"/>
    <col min="2" max="2" width="0" style="479" hidden="1" customWidth="1"/>
    <col min="3" max="3" width="12.8515625" style="479" customWidth="1"/>
    <col min="4" max="4" width="13.28125" style="479" customWidth="1"/>
    <col min="5" max="6" width="14.00390625" style="479" customWidth="1"/>
    <col min="7" max="7" width="13.8515625" style="479" customWidth="1"/>
    <col min="8" max="8" width="7.7109375" style="479" customWidth="1"/>
    <col min="9" max="9" width="10.421875" style="479" customWidth="1"/>
    <col min="10" max="16384" width="9.140625" style="479" customWidth="1"/>
  </cols>
  <sheetData>
    <row r="1" spans="1:9" ht="12.75">
      <c r="A1" s="1709" t="s">
        <v>458</v>
      </c>
      <c r="B1" s="1709"/>
      <c r="C1" s="1709"/>
      <c r="D1" s="1709"/>
      <c r="E1" s="1709"/>
      <c r="F1" s="1709"/>
      <c r="G1" s="1709"/>
      <c r="H1" s="1709"/>
      <c r="I1" s="1709"/>
    </row>
    <row r="2" spans="1:9" ht="15.75" customHeight="1">
      <c r="A2" s="1710" t="s">
        <v>450</v>
      </c>
      <c r="B2" s="1710"/>
      <c r="C2" s="1710"/>
      <c r="D2" s="1710"/>
      <c r="E2" s="1710"/>
      <c r="F2" s="1710"/>
      <c r="G2" s="1710"/>
      <c r="H2" s="1710"/>
      <c r="I2" s="1710"/>
    </row>
    <row r="3" spans="1:9" ht="12.75">
      <c r="A3" s="1709" t="s">
        <v>451</v>
      </c>
      <c r="B3" s="1709"/>
      <c r="C3" s="1709"/>
      <c r="D3" s="1709"/>
      <c r="E3" s="1709"/>
      <c r="F3" s="1709"/>
      <c r="G3" s="1709"/>
      <c r="H3" s="1709"/>
      <c r="I3" s="1709"/>
    </row>
    <row r="4" spans="1:7" ht="14.25" customHeight="1" thickBot="1">
      <c r="A4" s="487"/>
      <c r="B4" s="487"/>
      <c r="C4" s="488"/>
      <c r="D4" s="488"/>
      <c r="E4" s="488"/>
      <c r="F4" s="488"/>
      <c r="G4" s="488"/>
    </row>
    <row r="5" spans="1:9" ht="13.5" thickTop="1">
      <c r="A5" s="1711" t="s">
        <v>292</v>
      </c>
      <c r="B5" s="489" t="s">
        <v>452</v>
      </c>
      <c r="C5" s="481" t="s">
        <v>299</v>
      </c>
      <c r="D5" s="1706" t="s">
        <v>55</v>
      </c>
      <c r="E5" s="1706"/>
      <c r="F5" s="1706" t="s">
        <v>61</v>
      </c>
      <c r="G5" s="1706"/>
      <c r="H5" s="1707" t="s">
        <v>62</v>
      </c>
      <c r="I5" s="1708"/>
    </row>
    <row r="6" spans="1:9" ht="25.5">
      <c r="A6" s="1592"/>
      <c r="B6" s="490" t="s">
        <v>297</v>
      </c>
      <c r="C6" s="491" t="s">
        <v>443</v>
      </c>
      <c r="D6" s="491" t="s">
        <v>443</v>
      </c>
      <c r="E6" s="491" t="s">
        <v>444</v>
      </c>
      <c r="F6" s="491" t="s">
        <v>443</v>
      </c>
      <c r="G6" s="491" t="s">
        <v>444</v>
      </c>
      <c r="H6" s="1119" t="s">
        <v>443</v>
      </c>
      <c r="I6" s="492" t="s">
        <v>444</v>
      </c>
    </row>
    <row r="7" spans="1:9" ht="18" customHeight="1">
      <c r="A7" s="493" t="s">
        <v>412</v>
      </c>
      <c r="B7" s="494" t="e">
        <f>#REF!/#REF!*100</f>
        <v>#REF!</v>
      </c>
      <c r="C7" s="1489">
        <v>97.05170343511614</v>
      </c>
      <c r="D7" s="1489">
        <v>109.54923694675671</v>
      </c>
      <c r="E7" s="1489">
        <v>12.877191300403894</v>
      </c>
      <c r="F7" s="1489">
        <v>106.97242381558061</v>
      </c>
      <c r="G7" s="1489">
        <v>-2.3521963301565307</v>
      </c>
      <c r="H7" s="1494">
        <v>130.32</v>
      </c>
      <c r="I7" s="1490">
        <v>21.8</v>
      </c>
    </row>
    <row r="8" spans="1:9" ht="18" customHeight="1">
      <c r="A8" s="493" t="s">
        <v>413</v>
      </c>
      <c r="B8" s="494">
        <v>119.26005299026343</v>
      </c>
      <c r="C8" s="1489">
        <v>96.92624395841844</v>
      </c>
      <c r="D8" s="1489">
        <v>109.13288607536758</v>
      </c>
      <c r="E8" s="1489">
        <v>12.593743054962303</v>
      </c>
      <c r="F8" s="1489">
        <v>111.58495264790949</v>
      </c>
      <c r="G8" s="1489">
        <v>2.2468631232280387</v>
      </c>
      <c r="H8" s="1494"/>
      <c r="I8" s="1490"/>
    </row>
    <row r="9" spans="1:9" ht="18" customHeight="1">
      <c r="A9" s="493" t="s">
        <v>414</v>
      </c>
      <c r="B9" s="494">
        <v>114.67234438917441</v>
      </c>
      <c r="C9" s="1489">
        <v>96.80446827597945</v>
      </c>
      <c r="D9" s="1489">
        <v>106.03683861862743</v>
      </c>
      <c r="E9" s="1489">
        <v>9.537132435175891</v>
      </c>
      <c r="F9" s="1489">
        <v>114.09293053989455</v>
      </c>
      <c r="G9" s="1489">
        <v>7.597446346209651</v>
      </c>
      <c r="H9" s="1494"/>
      <c r="I9" s="1490"/>
    </row>
    <row r="10" spans="1:9" ht="18" customHeight="1">
      <c r="A10" s="493" t="s">
        <v>415</v>
      </c>
      <c r="B10" s="494">
        <v>114.79947437475082</v>
      </c>
      <c r="C10" s="1489">
        <v>97.56157346470256</v>
      </c>
      <c r="D10" s="1489">
        <v>99.14038738049464</v>
      </c>
      <c r="E10" s="1489">
        <v>1.6182743468803267</v>
      </c>
      <c r="F10" s="1489">
        <v>116.19740311501039</v>
      </c>
      <c r="G10" s="1489">
        <v>17.20491132342663</v>
      </c>
      <c r="H10" s="1494"/>
      <c r="I10" s="1490"/>
    </row>
    <row r="11" spans="1:9" ht="18" customHeight="1">
      <c r="A11" s="493" t="s">
        <v>416</v>
      </c>
      <c r="B11" s="494">
        <v>114.04653450932751</v>
      </c>
      <c r="C11" s="1489">
        <v>99.78813196286795</v>
      </c>
      <c r="D11" s="1489">
        <v>103.11733245649803</v>
      </c>
      <c r="E11" s="1489">
        <v>3.3362689812340705</v>
      </c>
      <c r="F11" s="1489">
        <v>115.31483146464487</v>
      </c>
      <c r="G11" s="1489">
        <v>11.828757317100468</v>
      </c>
      <c r="H11" s="1494"/>
      <c r="I11" s="1490"/>
    </row>
    <row r="12" spans="1:9" ht="18" customHeight="1">
      <c r="A12" s="493" t="s">
        <v>417</v>
      </c>
      <c r="B12" s="494">
        <v>110.64310744940586</v>
      </c>
      <c r="C12" s="1489">
        <v>100.52390938867978</v>
      </c>
      <c r="D12" s="1489">
        <v>99.67064118235693</v>
      </c>
      <c r="E12" s="1489">
        <v>-0.8488211526112224</v>
      </c>
      <c r="F12" s="1489">
        <v>115.11219343675323</v>
      </c>
      <c r="G12" s="1489">
        <v>15.492578427527633</v>
      </c>
      <c r="H12" s="1494"/>
      <c r="I12" s="1490"/>
    </row>
    <row r="13" spans="1:9" ht="18" customHeight="1">
      <c r="A13" s="493" t="s">
        <v>418</v>
      </c>
      <c r="B13" s="494">
        <v>108.23736158781901</v>
      </c>
      <c r="C13" s="1489">
        <v>99.59691696051392</v>
      </c>
      <c r="D13" s="1489">
        <v>99.71214149686301</v>
      </c>
      <c r="E13" s="1489">
        <v>0.11569086661063466</v>
      </c>
      <c r="F13" s="1489">
        <v>118.16560780789607</v>
      </c>
      <c r="G13" s="1489">
        <v>18.506739534436335</v>
      </c>
      <c r="H13" s="1494"/>
      <c r="I13" s="1490"/>
    </row>
    <row r="14" spans="1:9" ht="18" customHeight="1">
      <c r="A14" s="493" t="s">
        <v>419</v>
      </c>
      <c r="B14" s="494">
        <v>107.33775077517294</v>
      </c>
      <c r="C14" s="1489">
        <v>99.80577947050887</v>
      </c>
      <c r="D14" s="1489">
        <v>100.1847559017488</v>
      </c>
      <c r="E14" s="1489">
        <v>0.37971391361351436</v>
      </c>
      <c r="F14" s="1489">
        <v>119.4647280947535</v>
      </c>
      <c r="G14" s="1489">
        <v>19.24441699684587</v>
      </c>
      <c r="H14" s="1494"/>
      <c r="I14" s="1490"/>
    </row>
    <row r="15" spans="1:9" ht="18" customHeight="1">
      <c r="A15" s="493" t="s">
        <v>420</v>
      </c>
      <c r="B15" s="494">
        <v>107.36413717226232</v>
      </c>
      <c r="C15" s="1489">
        <v>99.98556346819831</v>
      </c>
      <c r="D15" s="1489">
        <v>101.00971109663794</v>
      </c>
      <c r="E15" s="1489">
        <v>1.0242955011854065</v>
      </c>
      <c r="F15" s="1489">
        <v>119.35208620544937</v>
      </c>
      <c r="G15" s="1489">
        <v>18.159021454148032</v>
      </c>
      <c r="H15" s="1494"/>
      <c r="I15" s="1490"/>
    </row>
    <row r="16" spans="1:9" ht="18" customHeight="1">
      <c r="A16" s="493" t="s">
        <v>421</v>
      </c>
      <c r="B16" s="494">
        <v>104.19551313105273</v>
      </c>
      <c r="C16" s="1489">
        <v>103.9140158409519</v>
      </c>
      <c r="D16" s="1489">
        <v>102.6660181986239</v>
      </c>
      <c r="E16" s="1489">
        <v>-1.2009906769825562</v>
      </c>
      <c r="F16" s="1489">
        <v>119.0643216018645</v>
      </c>
      <c r="G16" s="1489">
        <v>15.972474330810655</v>
      </c>
      <c r="H16" s="1494"/>
      <c r="I16" s="1490"/>
    </row>
    <row r="17" spans="1:9" ht="18" customHeight="1">
      <c r="A17" s="493" t="s">
        <v>422</v>
      </c>
      <c r="B17" s="494">
        <v>102.83721998627165</v>
      </c>
      <c r="C17" s="1489">
        <v>105.93731646427429</v>
      </c>
      <c r="D17" s="1489">
        <v>103.18811090565983</v>
      </c>
      <c r="E17" s="1489">
        <v>-2.5951247873468617</v>
      </c>
      <c r="F17" s="1489">
        <v>119.46705771299713</v>
      </c>
      <c r="G17" s="1489">
        <v>15.775990726509576</v>
      </c>
      <c r="H17" s="1494"/>
      <c r="I17" s="1490"/>
    </row>
    <row r="18" spans="1:9" ht="18" customHeight="1">
      <c r="A18" s="493" t="s">
        <v>423</v>
      </c>
      <c r="B18" s="494">
        <v>105.06694292248395</v>
      </c>
      <c r="C18" s="1489">
        <v>102.10043933663108</v>
      </c>
      <c r="D18" s="1489">
        <v>108.53204425534608</v>
      </c>
      <c r="E18" s="1489">
        <v>6.299292109321513</v>
      </c>
      <c r="F18" s="1489">
        <v>123.96784089296848</v>
      </c>
      <c r="G18" s="1489">
        <v>14.222340271511172</v>
      </c>
      <c r="H18" s="1494"/>
      <c r="I18" s="1490"/>
    </row>
    <row r="19" spans="1:9" ht="18" customHeight="1" thickBot="1">
      <c r="A19" s="495" t="s">
        <v>446</v>
      </c>
      <c r="B19" s="496" t="e">
        <f>AVERAGE(B7:B18)</f>
        <v>#REF!</v>
      </c>
      <c r="C19" s="1491">
        <v>99.99999999999999</v>
      </c>
      <c r="D19" s="1491">
        <v>103.42937501609724</v>
      </c>
      <c r="E19" s="1491">
        <v>3.4293750160972536</v>
      </c>
      <c r="F19" s="1491">
        <v>116.46837364106395</v>
      </c>
      <c r="G19" s="1491">
        <v>12.606668678929339</v>
      </c>
      <c r="H19" s="1495"/>
      <c r="I19" s="1492"/>
    </row>
    <row r="20" spans="1:2" ht="13.5" thickTop="1">
      <c r="A20" s="497"/>
      <c r="B20" s="497"/>
    </row>
    <row r="22" ht="12.75">
      <c r="H22" s="498"/>
    </row>
  </sheetData>
  <sheetProtection/>
  <mergeCells count="7">
    <mergeCell ref="H5:I5"/>
    <mergeCell ref="A5:A6"/>
    <mergeCell ref="D5:E5"/>
    <mergeCell ref="F5:G5"/>
    <mergeCell ref="A1:I1"/>
    <mergeCell ref="A2:I2"/>
    <mergeCell ref="A3:I3"/>
  </mergeCells>
  <printOptions horizontalCentered="1"/>
  <pageMargins left="0.7" right="0.7" top="0.75" bottom="0.75" header="0.3" footer="0.3"/>
  <pageSetup fitToHeight="1" fitToWidth="1" horizontalDpi="600" verticalDpi="600" orientation="portrait" scale="94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9"/>
  <sheetViews>
    <sheetView zoomScalePageLayoutView="0" workbookViewId="0" topLeftCell="A7">
      <selection activeCell="B1" sqref="B1:I1"/>
    </sheetView>
  </sheetViews>
  <sheetFormatPr defaultColWidth="9.140625" defaultRowHeight="12.75"/>
  <cols>
    <col min="1" max="2" width="11.7109375" style="0" customWidth="1"/>
    <col min="3" max="3" width="23.140625" style="0" bestFit="1" customWidth="1"/>
    <col min="4" max="9" width="11.7109375" style="0" customWidth="1"/>
    <col min="12" max="12" width="15.00390625" style="0" customWidth="1"/>
  </cols>
  <sheetData>
    <row r="1" spans="2:9" ht="15" customHeight="1">
      <c r="B1" s="1662" t="s">
        <v>459</v>
      </c>
      <c r="C1" s="1662"/>
      <c r="D1" s="1662"/>
      <c r="E1" s="1662"/>
      <c r="F1" s="1662"/>
      <c r="G1" s="1662"/>
      <c r="H1" s="1662"/>
      <c r="I1" s="1662"/>
    </row>
    <row r="2" spans="2:9" ht="15" customHeight="1">
      <c r="B2" s="275" t="s">
        <v>19</v>
      </c>
      <c r="C2" s="276"/>
      <c r="D2" s="276"/>
      <c r="E2" s="276"/>
      <c r="F2" s="276"/>
      <c r="G2" s="276"/>
      <c r="H2" s="276"/>
      <c r="I2" s="277"/>
    </row>
    <row r="3" spans="2:9" ht="15" customHeight="1" thickBot="1">
      <c r="B3" s="1712" t="s">
        <v>54</v>
      </c>
      <c r="C3" s="1712"/>
      <c r="D3" s="1712"/>
      <c r="E3" s="1712"/>
      <c r="F3" s="1712"/>
      <c r="G3" s="1712"/>
      <c r="H3" s="1712"/>
      <c r="I3" s="1712"/>
    </row>
    <row r="4" spans="2:9" ht="15" customHeight="1" thickTop="1">
      <c r="B4" s="278"/>
      <c r="C4" s="279"/>
      <c r="D4" s="280"/>
      <c r="E4" s="280"/>
      <c r="F4" s="280"/>
      <c r="G4" s="280"/>
      <c r="H4" s="281" t="s">
        <v>58</v>
      </c>
      <c r="I4" s="282"/>
    </row>
    <row r="5" spans="2:9" ht="15" customHeight="1">
      <c r="B5" s="283"/>
      <c r="C5" s="284"/>
      <c r="D5" s="285" t="s">
        <v>377</v>
      </c>
      <c r="E5" s="285" t="s">
        <v>378</v>
      </c>
      <c r="F5" s="285" t="s">
        <v>377</v>
      </c>
      <c r="G5" s="285" t="str">
        <f>E5</f>
        <v>Mid-Aug</v>
      </c>
      <c r="H5" s="286" t="s">
        <v>379</v>
      </c>
      <c r="I5" s="287"/>
    </row>
    <row r="6" spans="2:9" ht="15" customHeight="1">
      <c r="B6" s="288"/>
      <c r="C6" s="289"/>
      <c r="D6" s="290">
        <v>2014</v>
      </c>
      <c r="E6" s="290">
        <v>2014</v>
      </c>
      <c r="F6" s="290">
        <v>2015</v>
      </c>
      <c r="G6" s="290">
        <v>2015</v>
      </c>
      <c r="H6" s="291" t="s">
        <v>61</v>
      </c>
      <c r="I6" s="292" t="s">
        <v>62</v>
      </c>
    </row>
    <row r="7" spans="2:9" ht="15" customHeight="1">
      <c r="B7" s="293"/>
      <c r="C7" s="294"/>
      <c r="D7" s="295"/>
      <c r="E7" s="295"/>
      <c r="F7" s="294"/>
      <c r="G7" s="295"/>
      <c r="H7" s="296"/>
      <c r="I7" s="297"/>
    </row>
    <row r="8" spans="2:10" ht="15" customHeight="1">
      <c r="B8" s="298" t="s">
        <v>363</v>
      </c>
      <c r="C8" s="299"/>
      <c r="D8" s="300">
        <v>572400.9</v>
      </c>
      <c r="E8" s="300">
        <v>579379.7</v>
      </c>
      <c r="F8" s="300">
        <v>702876.6</v>
      </c>
      <c r="G8" s="301">
        <v>721093.8</v>
      </c>
      <c r="H8" s="302">
        <v>1.2192154135327087</v>
      </c>
      <c r="I8" s="303">
        <v>2.5918062999963354</v>
      </c>
      <c r="J8" s="304"/>
    </row>
    <row r="9" spans="2:10" ht="15" customHeight="1">
      <c r="B9" s="305"/>
      <c r="C9" s="306" t="s">
        <v>380</v>
      </c>
      <c r="D9" s="307">
        <v>426132.87371916004</v>
      </c>
      <c r="E9" s="308">
        <v>438571.13774599996</v>
      </c>
      <c r="F9" s="309">
        <v>517456.66892682</v>
      </c>
      <c r="G9" s="308">
        <v>530485.3909440001</v>
      </c>
      <c r="H9" s="310">
        <v>2.9188698628862966</v>
      </c>
      <c r="I9" s="311">
        <v>2.517838265414781</v>
      </c>
      <c r="J9" s="304"/>
    </row>
    <row r="10" spans="2:10" ht="15" customHeight="1">
      <c r="B10" s="305"/>
      <c r="C10" s="312" t="s">
        <v>381</v>
      </c>
      <c r="D10" s="307">
        <v>146268.02628084</v>
      </c>
      <c r="E10" s="308">
        <v>140808.562254</v>
      </c>
      <c r="F10" s="309">
        <v>185419.93107318</v>
      </c>
      <c r="G10" s="308">
        <v>190608.409056</v>
      </c>
      <c r="H10" s="310">
        <v>-3.7325067997824988</v>
      </c>
      <c r="I10" s="311">
        <v>2.7982309953357998</v>
      </c>
      <c r="J10" s="304"/>
    </row>
    <row r="11" spans="2:10" ht="15" customHeight="1">
      <c r="B11" s="313"/>
      <c r="C11" s="314"/>
      <c r="D11" s="315"/>
      <c r="E11" s="316"/>
      <c r="F11" s="317"/>
      <c r="G11" s="316"/>
      <c r="H11" s="318"/>
      <c r="I11" s="319"/>
      <c r="J11" s="304"/>
    </row>
    <row r="12" spans="2:10" ht="15" customHeight="1">
      <c r="B12" s="293"/>
      <c r="C12" s="294"/>
      <c r="D12" s="307"/>
      <c r="E12" s="320"/>
      <c r="F12" s="321"/>
      <c r="G12" s="309"/>
      <c r="H12" s="322"/>
      <c r="I12" s="323"/>
      <c r="J12" s="304"/>
    </row>
    <row r="13" spans="2:10" ht="15" customHeight="1">
      <c r="B13" s="298" t="s">
        <v>382</v>
      </c>
      <c r="C13" s="306"/>
      <c r="D13" s="300">
        <v>93006.1</v>
      </c>
      <c r="E13" s="300">
        <v>94423.59999999999</v>
      </c>
      <c r="F13" s="300">
        <v>120995.09999999999</v>
      </c>
      <c r="G13" s="300">
        <v>121437.7</v>
      </c>
      <c r="H13" s="324">
        <v>1.524093580958663</v>
      </c>
      <c r="I13" s="325">
        <v>0.3657999373528469</v>
      </c>
      <c r="J13" s="304"/>
    </row>
    <row r="14" spans="2:10" ht="15" customHeight="1">
      <c r="B14" s="305"/>
      <c r="C14" s="306" t="s">
        <v>380</v>
      </c>
      <c r="D14" s="307">
        <v>87372.34000000001</v>
      </c>
      <c r="E14" s="308">
        <v>88781.99999999999</v>
      </c>
      <c r="F14" s="309">
        <v>114843.4</v>
      </c>
      <c r="G14" s="308">
        <v>115689.2</v>
      </c>
      <c r="H14" s="326">
        <v>1.6133938955966727</v>
      </c>
      <c r="I14" s="327">
        <v>0.7364811560786251</v>
      </c>
      <c r="J14" s="304"/>
    </row>
    <row r="15" spans="2:10" ht="15" customHeight="1">
      <c r="B15" s="305"/>
      <c r="C15" s="312" t="s">
        <v>381</v>
      </c>
      <c r="D15" s="307">
        <v>5633.76</v>
      </c>
      <c r="E15" s="308">
        <v>5641.6</v>
      </c>
      <c r="F15" s="309">
        <v>6151.7</v>
      </c>
      <c r="G15" s="308">
        <v>5748.5</v>
      </c>
      <c r="H15" s="326">
        <v>0.13916105762403674</v>
      </c>
      <c r="I15" s="327">
        <v>-6.554285807175248</v>
      </c>
      <c r="J15" s="304"/>
    </row>
    <row r="16" spans="2:10" ht="15" customHeight="1">
      <c r="B16" s="313"/>
      <c r="C16" s="314"/>
      <c r="D16" s="315"/>
      <c r="E16" s="328"/>
      <c r="F16" s="329"/>
      <c r="G16" s="316"/>
      <c r="H16" s="330"/>
      <c r="I16" s="331"/>
      <c r="J16" s="304"/>
    </row>
    <row r="17" spans="2:10" ht="15" customHeight="1">
      <c r="B17" s="305"/>
      <c r="C17" s="306"/>
      <c r="D17" s="307"/>
      <c r="E17" s="308"/>
      <c r="F17" s="309"/>
      <c r="G17" s="309"/>
      <c r="H17" s="326"/>
      <c r="I17" s="311"/>
      <c r="J17" s="304"/>
    </row>
    <row r="18" spans="2:10" ht="15" customHeight="1">
      <c r="B18" s="298" t="s">
        <v>383</v>
      </c>
      <c r="C18" s="299"/>
      <c r="D18" s="300">
        <v>665407</v>
      </c>
      <c r="E18" s="300">
        <v>673803.2999999999</v>
      </c>
      <c r="F18" s="300">
        <v>823871.7</v>
      </c>
      <c r="G18" s="300">
        <v>842531.5</v>
      </c>
      <c r="H18" s="324">
        <v>1.2618292263231154</v>
      </c>
      <c r="I18" s="325">
        <v>2.2648914873517327</v>
      </c>
      <c r="J18" s="304"/>
    </row>
    <row r="19" spans="2:10" ht="15" customHeight="1">
      <c r="B19" s="305"/>
      <c r="C19" s="306"/>
      <c r="D19" s="307"/>
      <c r="E19" s="332"/>
      <c r="F19" s="333"/>
      <c r="G19" s="308"/>
      <c r="H19" s="334"/>
      <c r="I19" s="335"/>
      <c r="J19" s="304"/>
    </row>
    <row r="20" spans="2:12" ht="15" customHeight="1">
      <c r="B20" s="305"/>
      <c r="C20" s="306" t="s">
        <v>380</v>
      </c>
      <c r="D20" s="307">
        <v>513505.21371916006</v>
      </c>
      <c r="E20" s="308">
        <v>527353.137746</v>
      </c>
      <c r="F20" s="309">
        <v>632300.06892682</v>
      </c>
      <c r="G20" s="308">
        <v>646174.590944</v>
      </c>
      <c r="H20" s="326">
        <v>2.696744581528904</v>
      </c>
      <c r="I20" s="327">
        <v>2.194293927680377</v>
      </c>
      <c r="J20" s="304"/>
      <c r="L20" s="336"/>
    </row>
    <row r="21" spans="2:10" ht="15" customHeight="1">
      <c r="B21" s="305"/>
      <c r="C21" s="337" t="s">
        <v>384</v>
      </c>
      <c r="D21" s="307">
        <v>77.1715977919018</v>
      </c>
      <c r="E21" s="308">
        <v>78.26514618524428</v>
      </c>
      <c r="F21" s="309">
        <v>76.74739512557841</v>
      </c>
      <c r="G21" s="308">
        <v>76.69441331795905</v>
      </c>
      <c r="H21" s="326" t="s">
        <v>96</v>
      </c>
      <c r="I21" s="327" t="s">
        <v>96</v>
      </c>
      <c r="J21" s="304"/>
    </row>
    <row r="22" spans="2:12" ht="15" customHeight="1">
      <c r="B22" s="305"/>
      <c r="C22" s="312" t="s">
        <v>381</v>
      </c>
      <c r="D22" s="307">
        <v>151901.78628084</v>
      </c>
      <c r="E22" s="308">
        <v>146450.162254</v>
      </c>
      <c r="F22" s="309">
        <v>191571.63107318</v>
      </c>
      <c r="G22" s="308">
        <v>196356.909056</v>
      </c>
      <c r="H22" s="326">
        <v>-3.588913705570846</v>
      </c>
      <c r="I22" s="327">
        <v>2.497905329725995</v>
      </c>
      <c r="J22" s="304"/>
      <c r="L22" s="338"/>
    </row>
    <row r="23" spans="2:10" ht="15" customHeight="1">
      <c r="B23" s="313"/>
      <c r="C23" s="339" t="s">
        <v>384</v>
      </c>
      <c r="D23" s="315">
        <v>22.8284022080982</v>
      </c>
      <c r="E23" s="308">
        <v>21.734853814755734</v>
      </c>
      <c r="F23" s="309">
        <v>23.25260487442159</v>
      </c>
      <c r="G23" s="316">
        <v>23.305586682040968</v>
      </c>
      <c r="H23" s="326" t="s">
        <v>96</v>
      </c>
      <c r="I23" s="327" t="s">
        <v>96</v>
      </c>
      <c r="J23" s="304"/>
    </row>
    <row r="24" spans="2:10" ht="15" customHeight="1">
      <c r="B24" s="340" t="s">
        <v>385</v>
      </c>
      <c r="C24" s="341"/>
      <c r="D24" s="342"/>
      <c r="E24" s="343"/>
      <c r="F24" s="343"/>
      <c r="G24" s="309"/>
      <c r="H24" s="344"/>
      <c r="I24" s="345"/>
      <c r="J24" s="304"/>
    </row>
    <row r="25" spans="2:10" ht="15" customHeight="1">
      <c r="B25" s="346"/>
      <c r="C25" s="337" t="s">
        <v>386</v>
      </c>
      <c r="D25" s="307">
        <v>11.466384480852438</v>
      </c>
      <c r="E25" s="308">
        <v>11.808597556273702</v>
      </c>
      <c r="F25" s="308">
        <v>12.978223696560523</v>
      </c>
      <c r="G25" s="347">
        <v>13.8</v>
      </c>
      <c r="H25" s="326" t="s">
        <v>96</v>
      </c>
      <c r="I25" s="327" t="s">
        <v>96</v>
      </c>
      <c r="J25" s="304"/>
    </row>
    <row r="26" spans="2:10" ht="15" customHeight="1">
      <c r="B26" s="348"/>
      <c r="C26" s="349" t="s">
        <v>387</v>
      </c>
      <c r="D26" s="315">
        <v>9.974219048524375</v>
      </c>
      <c r="E26" s="308">
        <v>10.109895435565111</v>
      </c>
      <c r="F26" s="316">
        <v>11.190818568106023</v>
      </c>
      <c r="G26" s="347">
        <v>11.7</v>
      </c>
      <c r="H26" s="350" t="s">
        <v>96</v>
      </c>
      <c r="I26" s="331" t="s">
        <v>96</v>
      </c>
      <c r="J26" s="304"/>
    </row>
    <row r="27" spans="2:10" ht="15" customHeight="1">
      <c r="B27" s="351" t="s">
        <v>388</v>
      </c>
      <c r="C27" s="294"/>
      <c r="D27" s="307">
        <v>665407</v>
      </c>
      <c r="E27" s="320">
        <v>673803.2999999999</v>
      </c>
      <c r="F27" s="308">
        <v>823871.7</v>
      </c>
      <c r="G27" s="320">
        <v>842531.5</v>
      </c>
      <c r="H27" s="326">
        <v>1.2618292263231154</v>
      </c>
      <c r="I27" s="327">
        <v>2.2648914873517327</v>
      </c>
      <c r="J27" s="304"/>
    </row>
    <row r="28" spans="2:10" ht="15" customHeight="1">
      <c r="B28" s="352" t="s">
        <v>389</v>
      </c>
      <c r="C28" s="306"/>
      <c r="D28" s="307">
        <v>21352.1</v>
      </c>
      <c r="E28" s="308">
        <v>21608.5</v>
      </c>
      <c r="F28" s="308">
        <v>23623</v>
      </c>
      <c r="G28" s="308">
        <v>25888.1</v>
      </c>
      <c r="H28" s="326">
        <v>1.2008186548395798</v>
      </c>
      <c r="I28" s="327">
        <v>9.588536595690627</v>
      </c>
      <c r="J28" s="304"/>
    </row>
    <row r="29" spans="2:10" ht="15" customHeight="1">
      <c r="B29" s="352" t="s">
        <v>390</v>
      </c>
      <c r="C29" s="306"/>
      <c r="D29" s="307">
        <v>686759.1</v>
      </c>
      <c r="E29" s="308">
        <v>695411.7999999999</v>
      </c>
      <c r="F29" s="308">
        <v>847494.7</v>
      </c>
      <c r="G29" s="308">
        <v>868419.6</v>
      </c>
      <c r="H29" s="326">
        <v>1.2599323401757658</v>
      </c>
      <c r="I29" s="327">
        <v>2.4690301898053093</v>
      </c>
      <c r="J29" s="304"/>
    </row>
    <row r="30" spans="2:10" ht="15" customHeight="1">
      <c r="B30" s="352" t="s">
        <v>391</v>
      </c>
      <c r="C30" s="306"/>
      <c r="D30" s="307">
        <v>87539.20000000001</v>
      </c>
      <c r="E30" s="308">
        <v>90175.09999999999</v>
      </c>
      <c r="F30" s="308">
        <v>100392.1</v>
      </c>
      <c r="G30" s="308">
        <v>107033.90000000001</v>
      </c>
      <c r="H30" s="326">
        <v>3.0111081663985857</v>
      </c>
      <c r="I30" s="327">
        <v>6.615859216014016</v>
      </c>
      <c r="J30" s="304"/>
    </row>
    <row r="31" spans="2:10" ht="15" customHeight="1">
      <c r="B31" s="352" t="s">
        <v>392</v>
      </c>
      <c r="C31" s="306"/>
      <c r="D31" s="307">
        <v>599219.8999999999</v>
      </c>
      <c r="E31" s="308">
        <v>605236.7</v>
      </c>
      <c r="F31" s="308">
        <v>747102.6</v>
      </c>
      <c r="G31" s="308">
        <v>761385.7</v>
      </c>
      <c r="H31" s="326">
        <v>1.0041055045067822</v>
      </c>
      <c r="I31" s="327">
        <v>1.911798995211626</v>
      </c>
      <c r="J31" s="304"/>
    </row>
    <row r="32" spans="2:10" ht="15" customHeight="1">
      <c r="B32" s="352" t="s">
        <v>393</v>
      </c>
      <c r="C32" s="306"/>
      <c r="D32" s="307">
        <v>-130981.69999999995</v>
      </c>
      <c r="E32" s="308">
        <v>-6016.800000000047</v>
      </c>
      <c r="F32" s="308">
        <v>-147882.70000000007</v>
      </c>
      <c r="G32" s="308">
        <v>-14283.099999999977</v>
      </c>
      <c r="H32" s="326" t="s">
        <v>96</v>
      </c>
      <c r="I32" s="311" t="s">
        <v>96</v>
      </c>
      <c r="J32" s="304"/>
    </row>
    <row r="33" spans="2:10" ht="15" customHeight="1">
      <c r="B33" s="352" t="s">
        <v>394</v>
      </c>
      <c r="C33" s="306"/>
      <c r="D33" s="307">
        <v>3854.6</v>
      </c>
      <c r="E33" s="308">
        <v>3244</v>
      </c>
      <c r="F33" s="308">
        <v>3031</v>
      </c>
      <c r="G33" s="308">
        <v>9330.2</v>
      </c>
      <c r="H33" s="326" t="s">
        <v>96</v>
      </c>
      <c r="I33" s="311" t="s">
        <v>96</v>
      </c>
      <c r="J33" s="304"/>
    </row>
    <row r="34" spans="2:10" ht="15" customHeight="1" thickBot="1">
      <c r="B34" s="353" t="s">
        <v>395</v>
      </c>
      <c r="C34" s="354"/>
      <c r="D34" s="355">
        <v>-127127.09999999995</v>
      </c>
      <c r="E34" s="355">
        <v>-2772.8000000000466</v>
      </c>
      <c r="F34" s="356">
        <v>-144851.70000000007</v>
      </c>
      <c r="G34" s="356">
        <v>-4952.899999999976</v>
      </c>
      <c r="H34" s="357" t="s">
        <v>96</v>
      </c>
      <c r="I34" s="358" t="s">
        <v>96</v>
      </c>
      <c r="J34" s="304"/>
    </row>
    <row r="35" spans="2:9" ht="15" customHeight="1" thickTop="1">
      <c r="B35" s="359" t="s">
        <v>396</v>
      </c>
      <c r="C35" s="57"/>
      <c r="D35" s="57"/>
      <c r="E35" s="57"/>
      <c r="F35" s="57"/>
      <c r="G35" s="57"/>
      <c r="H35" s="57"/>
      <c r="I35" s="57"/>
    </row>
    <row r="36" spans="2:9" ht="15" customHeight="1">
      <c r="B36" s="360" t="s">
        <v>397</v>
      </c>
      <c r="C36" s="57"/>
      <c r="D36" s="57"/>
      <c r="E36" s="57"/>
      <c r="F36" s="57"/>
      <c r="G36" s="57"/>
      <c r="H36" s="57"/>
      <c r="I36" s="57"/>
    </row>
    <row r="37" spans="2:9" ht="15" customHeight="1">
      <c r="B37" s="361" t="s">
        <v>398</v>
      </c>
      <c r="C37" s="360"/>
      <c r="D37" s="57"/>
      <c r="E37" s="57"/>
      <c r="F37" s="57"/>
      <c r="G37" s="57"/>
      <c r="H37" s="57"/>
      <c r="I37" s="57"/>
    </row>
    <row r="38" spans="2:9" ht="15" customHeight="1">
      <c r="B38" s="362" t="s">
        <v>399</v>
      </c>
      <c r="C38" s="360"/>
      <c r="D38" s="57"/>
      <c r="E38" s="57"/>
      <c r="F38" s="57"/>
      <c r="G38" s="57"/>
      <c r="H38" s="57"/>
      <c r="I38" s="57"/>
    </row>
    <row r="39" spans="2:9" ht="15" customHeight="1">
      <c r="B39" s="360" t="s">
        <v>400</v>
      </c>
      <c r="C39" s="57"/>
      <c r="D39" s="363">
        <v>95.9</v>
      </c>
      <c r="E39" s="364">
        <v>96.92</v>
      </c>
      <c r="F39" s="364">
        <v>101.14</v>
      </c>
      <c r="G39" s="364">
        <v>103.71</v>
      </c>
      <c r="H39" s="57"/>
      <c r="I39" s="57"/>
    </row>
  </sheetData>
  <sheetProtection/>
  <mergeCells count="2">
    <mergeCell ref="B1:I1"/>
    <mergeCell ref="B3:I3"/>
  </mergeCells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38"/>
  <sheetViews>
    <sheetView zoomScalePageLayoutView="0" workbookViewId="0" topLeftCell="A1">
      <selection activeCell="L30" sqref="L30"/>
    </sheetView>
  </sheetViews>
  <sheetFormatPr defaultColWidth="9.140625" defaultRowHeight="12.75"/>
  <cols>
    <col min="2" max="2" width="11.7109375" style="0" customWidth="1"/>
    <col min="3" max="3" width="23.140625" style="0" bestFit="1" customWidth="1"/>
    <col min="4" max="9" width="11.7109375" style="0" customWidth="1"/>
  </cols>
  <sheetData>
    <row r="1" spans="2:9" ht="12.75">
      <c r="B1" s="1662" t="s">
        <v>460</v>
      </c>
      <c r="C1" s="1662"/>
      <c r="D1" s="1662"/>
      <c r="E1" s="1662"/>
      <c r="F1" s="1662"/>
      <c r="G1" s="1662"/>
      <c r="H1" s="1662"/>
      <c r="I1" s="1662"/>
    </row>
    <row r="2" spans="2:9" ht="15.75">
      <c r="B2" s="275" t="s">
        <v>19</v>
      </c>
      <c r="C2" s="276"/>
      <c r="D2" s="276"/>
      <c r="E2" s="276"/>
      <c r="F2" s="276"/>
      <c r="G2" s="276"/>
      <c r="H2" s="276"/>
      <c r="I2" s="276"/>
    </row>
    <row r="3" spans="2:9" ht="13.5" customHeight="1" thickBot="1">
      <c r="B3" s="1713" t="s">
        <v>401</v>
      </c>
      <c r="C3" s="1713"/>
      <c r="D3" s="1713"/>
      <c r="E3" s="1713"/>
      <c r="F3" s="1713"/>
      <c r="G3" s="1713"/>
      <c r="H3" s="1713"/>
      <c r="I3" s="1713"/>
    </row>
    <row r="4" spans="2:9" ht="15" customHeight="1" thickTop="1">
      <c r="B4" s="278"/>
      <c r="C4" s="279"/>
      <c r="D4" s="365"/>
      <c r="E4" s="366"/>
      <c r="F4" s="366"/>
      <c r="G4" s="366"/>
      <c r="H4" s="367" t="s">
        <v>58</v>
      </c>
      <c r="I4" s="282"/>
    </row>
    <row r="5" spans="2:9" ht="15" customHeight="1">
      <c r="B5" s="368"/>
      <c r="C5" s="284"/>
      <c r="D5" s="1120" t="s">
        <v>377</v>
      </c>
      <c r="E5" s="285" t="s">
        <v>378</v>
      </c>
      <c r="F5" s="285" t="s">
        <v>377</v>
      </c>
      <c r="G5" s="285" t="s">
        <v>378</v>
      </c>
      <c r="H5" s="286" t="s">
        <v>379</v>
      </c>
      <c r="I5" s="287"/>
    </row>
    <row r="6" spans="2:9" ht="15" customHeight="1">
      <c r="B6" s="369"/>
      <c r="C6" s="289"/>
      <c r="D6" s="1121">
        <v>2014</v>
      </c>
      <c r="E6" s="290">
        <v>2014</v>
      </c>
      <c r="F6" s="290">
        <v>2015</v>
      </c>
      <c r="G6" s="290">
        <v>2015</v>
      </c>
      <c r="H6" s="291" t="s">
        <v>61</v>
      </c>
      <c r="I6" s="292" t="s">
        <v>62</v>
      </c>
    </row>
    <row r="7" spans="2:9" ht="15" customHeight="1">
      <c r="B7" s="370"/>
      <c r="C7" s="306"/>
      <c r="D7" s="371"/>
      <c r="E7" s="372"/>
      <c r="F7" s="372"/>
      <c r="G7" s="372"/>
      <c r="H7" s="371"/>
      <c r="I7" s="373"/>
    </row>
    <row r="8" spans="2:9" ht="15" customHeight="1">
      <c r="B8" s="298" t="s">
        <v>363</v>
      </c>
      <c r="C8" s="299"/>
      <c r="D8" s="1122">
        <v>5968.726798748697</v>
      </c>
      <c r="E8" s="374">
        <v>5977.916838629797</v>
      </c>
      <c r="F8" s="374">
        <v>6949.541229978247</v>
      </c>
      <c r="G8" s="375">
        <v>6952.982354642755</v>
      </c>
      <c r="H8" s="375">
        <v>0.15396985305184785</v>
      </c>
      <c r="I8" s="376">
        <v>0.049515853646056485</v>
      </c>
    </row>
    <row r="9" spans="2:9" ht="15" customHeight="1">
      <c r="B9" s="370"/>
      <c r="C9" s="306" t="s">
        <v>380</v>
      </c>
      <c r="D9" s="397">
        <v>4443.512760366632</v>
      </c>
      <c r="E9" s="377">
        <v>4525.0839635369375</v>
      </c>
      <c r="F9" s="377">
        <v>5116.24153576053</v>
      </c>
      <c r="G9" s="378">
        <v>5115.084282557132</v>
      </c>
      <c r="H9" s="378">
        <v>1.835736894869953</v>
      </c>
      <c r="I9" s="379">
        <v>-0.0226192058234318</v>
      </c>
    </row>
    <row r="10" spans="2:9" ht="15" customHeight="1">
      <c r="B10" s="370"/>
      <c r="C10" s="312" t="s">
        <v>381</v>
      </c>
      <c r="D10" s="397">
        <v>1525.2140383820645</v>
      </c>
      <c r="E10" s="377">
        <v>1452.83287509286</v>
      </c>
      <c r="F10" s="377">
        <v>1833.2996942177178</v>
      </c>
      <c r="G10" s="378">
        <v>1837.8980720856234</v>
      </c>
      <c r="H10" s="378">
        <v>-4.745639724506205</v>
      </c>
      <c r="I10" s="379">
        <v>0.2508252132703177</v>
      </c>
    </row>
    <row r="11" spans="2:9" ht="15" customHeight="1">
      <c r="B11" s="370"/>
      <c r="C11" s="306"/>
      <c r="D11" s="397"/>
      <c r="E11" s="377"/>
      <c r="F11" s="377"/>
      <c r="G11" s="378"/>
      <c r="H11" s="378"/>
      <c r="I11" s="379"/>
    </row>
    <row r="12" spans="2:9" ht="15" customHeight="1">
      <c r="B12" s="380"/>
      <c r="C12" s="314"/>
      <c r="D12" s="1123"/>
      <c r="E12" s="381"/>
      <c r="F12" s="381"/>
      <c r="G12" s="382"/>
      <c r="H12" s="382"/>
      <c r="I12" s="383"/>
    </row>
    <row r="13" spans="2:9" ht="15" customHeight="1">
      <c r="B13" s="384" t="s">
        <v>382</v>
      </c>
      <c r="C13" s="294"/>
      <c r="D13" s="1122">
        <v>969.8237747653806</v>
      </c>
      <c r="E13" s="374">
        <v>974.2426743706148</v>
      </c>
      <c r="F13" s="374">
        <v>1196.313031441566</v>
      </c>
      <c r="G13" s="375">
        <v>1170.9353003567642</v>
      </c>
      <c r="H13" s="375">
        <v>0.45563943885613867</v>
      </c>
      <c r="I13" s="376">
        <v>-2.121328650430357</v>
      </c>
    </row>
    <row r="14" spans="2:9" ht="15" customHeight="1">
      <c r="B14" s="370"/>
      <c r="C14" s="306" t="s">
        <v>380</v>
      </c>
      <c r="D14" s="397">
        <v>911.0775808133473</v>
      </c>
      <c r="E14" s="377">
        <v>916.0338423442013</v>
      </c>
      <c r="F14" s="377">
        <v>1135.4894206051017</v>
      </c>
      <c r="G14" s="378">
        <v>1115.5067013788448</v>
      </c>
      <c r="H14" s="378">
        <v>0.543999944157278</v>
      </c>
      <c r="I14" s="379">
        <v>-1.759833148917238</v>
      </c>
    </row>
    <row r="15" spans="2:9" ht="15" customHeight="1">
      <c r="B15" s="370"/>
      <c r="C15" s="312" t="s">
        <v>381</v>
      </c>
      <c r="D15" s="397">
        <v>58.746193952033366</v>
      </c>
      <c r="E15" s="377">
        <v>58.20883202641354</v>
      </c>
      <c r="F15" s="377">
        <v>60.823610836464304</v>
      </c>
      <c r="G15" s="378">
        <v>55.4285989779192</v>
      </c>
      <c r="H15" s="378">
        <v>-0.9147178556939082</v>
      </c>
      <c r="I15" s="379">
        <v>-8.869930252991082</v>
      </c>
    </row>
    <row r="16" spans="2:9" ht="15" customHeight="1">
      <c r="B16" s="370"/>
      <c r="C16" s="306"/>
      <c r="D16" s="1124"/>
      <c r="E16" s="385"/>
      <c r="F16" s="385"/>
      <c r="G16" s="386"/>
      <c r="H16" s="386"/>
      <c r="I16" s="387"/>
    </row>
    <row r="17" spans="2:9" ht="15" customHeight="1">
      <c r="B17" s="380"/>
      <c r="C17" s="314"/>
      <c r="D17" s="1123"/>
      <c r="E17" s="381"/>
      <c r="F17" s="381"/>
      <c r="G17" s="382"/>
      <c r="H17" s="382"/>
      <c r="I17" s="383"/>
    </row>
    <row r="18" spans="2:9" ht="15" customHeight="1">
      <c r="B18" s="384" t="s">
        <v>383</v>
      </c>
      <c r="C18" s="1126"/>
      <c r="D18" s="1122">
        <v>6938.550573514077</v>
      </c>
      <c r="E18" s="374">
        <v>6952.159513000412</v>
      </c>
      <c r="F18" s="374">
        <v>8145.854261419814</v>
      </c>
      <c r="G18" s="375">
        <v>8123.917654999518</v>
      </c>
      <c r="H18" s="375">
        <v>0.19613519195613094</v>
      </c>
      <c r="I18" s="376">
        <v>-0.26929780126549474</v>
      </c>
    </row>
    <row r="19" spans="2:9" ht="15" customHeight="1">
      <c r="B19" s="370"/>
      <c r="C19" s="306"/>
      <c r="D19" s="1125"/>
      <c r="E19" s="388"/>
      <c r="F19" s="388"/>
      <c r="G19" s="389"/>
      <c r="H19" s="389"/>
      <c r="I19" s="390"/>
    </row>
    <row r="20" spans="2:9" ht="15" customHeight="1">
      <c r="B20" s="370"/>
      <c r="C20" s="306" t="s">
        <v>380</v>
      </c>
      <c r="D20" s="397">
        <v>5354.590341179979</v>
      </c>
      <c r="E20" s="377">
        <v>5441.117805881138</v>
      </c>
      <c r="F20" s="377">
        <v>6251.730956365631</v>
      </c>
      <c r="G20" s="378">
        <v>6230.5909839359765</v>
      </c>
      <c r="H20" s="378">
        <v>1.6159492918760066</v>
      </c>
      <c r="I20" s="379">
        <v>-0.33814590834445823</v>
      </c>
    </row>
    <row r="21" spans="2:9" ht="15" customHeight="1">
      <c r="B21" s="370"/>
      <c r="C21" s="337" t="s">
        <v>384</v>
      </c>
      <c r="D21" s="397">
        <v>77.1715977919018</v>
      </c>
      <c r="E21" s="377">
        <v>78.26514618524428</v>
      </c>
      <c r="F21" s="377">
        <v>76.74739512557841</v>
      </c>
      <c r="G21" s="378">
        <v>76.69441331795905</v>
      </c>
      <c r="H21" s="378" t="s">
        <v>96</v>
      </c>
      <c r="I21" s="379" t="s">
        <v>96</v>
      </c>
    </row>
    <row r="22" spans="2:9" ht="15" customHeight="1">
      <c r="B22" s="370"/>
      <c r="C22" s="312" t="s">
        <v>381</v>
      </c>
      <c r="D22" s="397">
        <v>1583.9602323340978</v>
      </c>
      <c r="E22" s="377">
        <v>1511.0417071192735</v>
      </c>
      <c r="F22" s="377">
        <v>1894.1233050541823</v>
      </c>
      <c r="G22" s="378">
        <v>1893.3266710635428</v>
      </c>
      <c r="H22" s="378">
        <v>-4.603557824641385</v>
      </c>
      <c r="I22" s="379">
        <v>-0.04205819064227967</v>
      </c>
    </row>
    <row r="23" spans="2:9" ht="15" customHeight="1">
      <c r="B23" s="313"/>
      <c r="C23" s="339" t="s">
        <v>384</v>
      </c>
      <c r="D23" s="1123">
        <v>22.8284022080982</v>
      </c>
      <c r="E23" s="381">
        <v>21.734853814755734</v>
      </c>
      <c r="F23" s="381">
        <v>23.25260487442159</v>
      </c>
      <c r="G23" s="382">
        <v>23.305586682040968</v>
      </c>
      <c r="H23" s="382" t="s">
        <v>96</v>
      </c>
      <c r="I23" s="383" t="s">
        <v>96</v>
      </c>
    </row>
    <row r="24" spans="2:9" ht="15" customHeight="1">
      <c r="B24" s="340" t="s">
        <v>385</v>
      </c>
      <c r="C24" s="1127"/>
      <c r="D24" s="1124"/>
      <c r="E24" s="385"/>
      <c r="F24" s="385"/>
      <c r="G24" s="386"/>
      <c r="H24" s="386"/>
      <c r="I24" s="387"/>
    </row>
    <row r="25" spans="2:9" ht="15" customHeight="1">
      <c r="B25" s="391"/>
      <c r="C25" s="337" t="s">
        <v>386</v>
      </c>
      <c r="D25" s="397">
        <v>11.466384480852438</v>
      </c>
      <c r="E25" s="377">
        <v>11.808597556273702</v>
      </c>
      <c r="F25" s="377">
        <v>12.978223696560523</v>
      </c>
      <c r="G25" s="378">
        <f>ReserveRs!G25</f>
        <v>13.8</v>
      </c>
      <c r="H25" s="378" t="s">
        <v>96</v>
      </c>
      <c r="I25" s="379" t="s">
        <v>96</v>
      </c>
    </row>
    <row r="26" spans="2:9" ht="15" customHeight="1">
      <c r="B26" s="392"/>
      <c r="C26" s="339" t="s">
        <v>387</v>
      </c>
      <c r="D26" s="1123">
        <v>9.974219048524375</v>
      </c>
      <c r="E26" s="381">
        <v>10.109895435565111</v>
      </c>
      <c r="F26" s="381">
        <v>11.190818568106023</v>
      </c>
      <c r="G26" s="378">
        <f>ReserveRs!G26</f>
        <v>11.7</v>
      </c>
      <c r="H26" s="382" t="s">
        <v>96</v>
      </c>
      <c r="I26" s="383" t="s">
        <v>96</v>
      </c>
    </row>
    <row r="27" spans="2:9" ht="15" customHeight="1">
      <c r="B27" s="351" t="s">
        <v>388</v>
      </c>
      <c r="C27" s="294"/>
      <c r="D27" s="393">
        <v>6938.550573514077</v>
      </c>
      <c r="E27" s="393">
        <v>6952.159513000412</v>
      </c>
      <c r="F27" s="393">
        <v>8145.854261419814</v>
      </c>
      <c r="G27" s="394">
        <v>8123.917654999518</v>
      </c>
      <c r="H27" s="395">
        <v>0.19613519195613094</v>
      </c>
      <c r="I27" s="396">
        <v>-0.26929780126549474</v>
      </c>
    </row>
    <row r="28" spans="2:9" ht="15" customHeight="1">
      <c r="B28" s="352" t="s">
        <v>389</v>
      </c>
      <c r="C28" s="306"/>
      <c r="D28" s="397">
        <v>222.64963503649633</v>
      </c>
      <c r="E28" s="397">
        <v>222.95191910854314</v>
      </c>
      <c r="F28" s="397">
        <v>233.56733241052007</v>
      </c>
      <c r="G28" s="398">
        <v>249.62009449426284</v>
      </c>
      <c r="H28" s="378">
        <v>0.13576670448942707</v>
      </c>
      <c r="I28" s="399">
        <v>6.872862706471423</v>
      </c>
    </row>
    <row r="29" spans="2:9" ht="15" customHeight="1">
      <c r="B29" s="352" t="s">
        <v>402</v>
      </c>
      <c r="C29" s="371"/>
      <c r="D29" s="397">
        <v>7161.200208550573</v>
      </c>
      <c r="E29" s="397">
        <v>7175.111432108955</v>
      </c>
      <c r="F29" s="397">
        <v>8379.421593830333</v>
      </c>
      <c r="G29" s="398">
        <v>8373.53774949378</v>
      </c>
      <c r="H29" s="378">
        <v>0.19425826891101394</v>
      </c>
      <c r="I29" s="399">
        <v>-0.07021778616420704</v>
      </c>
    </row>
    <row r="30" spans="2:9" ht="15" customHeight="1">
      <c r="B30" s="352" t="s">
        <v>391</v>
      </c>
      <c r="C30" s="371"/>
      <c r="D30" s="397">
        <v>912.8175182481752</v>
      </c>
      <c r="E30" s="397">
        <v>930.407552620718</v>
      </c>
      <c r="F30" s="397">
        <v>992.6052995847341</v>
      </c>
      <c r="G30" s="398">
        <v>1032.0499469675058</v>
      </c>
      <c r="H30" s="378">
        <v>1.9270044692284642</v>
      </c>
      <c r="I30" s="379">
        <v>3.973850169777819</v>
      </c>
    </row>
    <row r="31" spans="2:9" ht="15" customHeight="1">
      <c r="B31" s="352" t="s">
        <v>403</v>
      </c>
      <c r="C31" s="371"/>
      <c r="D31" s="397">
        <v>6248.382690302397</v>
      </c>
      <c r="E31" s="397">
        <v>6244.703879488237</v>
      </c>
      <c r="F31" s="397">
        <v>7386.8162942456</v>
      </c>
      <c r="G31" s="398">
        <v>7341.487802526275</v>
      </c>
      <c r="H31" s="378">
        <v>-0.05887620839661167</v>
      </c>
      <c r="I31" s="399">
        <v>-0.6136404360649408</v>
      </c>
    </row>
    <row r="32" spans="2:9" ht="15" customHeight="1">
      <c r="B32" s="352" t="s">
        <v>393</v>
      </c>
      <c r="C32" s="371"/>
      <c r="D32" s="397">
        <v>-1365.8154327424395</v>
      </c>
      <c r="E32" s="397">
        <v>-62.080066033842826</v>
      </c>
      <c r="F32" s="397">
        <v>-1462.1583943049245</v>
      </c>
      <c r="G32" s="378">
        <v>-137.72153119274878</v>
      </c>
      <c r="H32" s="400" t="s">
        <v>96</v>
      </c>
      <c r="I32" s="379" t="s">
        <v>96</v>
      </c>
    </row>
    <row r="33" spans="2:9" ht="15" customHeight="1">
      <c r="B33" s="352" t="s">
        <v>394</v>
      </c>
      <c r="C33" s="371"/>
      <c r="D33" s="397">
        <v>40.19395203336809</v>
      </c>
      <c r="E33" s="397">
        <v>33.47090383821708</v>
      </c>
      <c r="F33" s="397">
        <v>29.968360688155034</v>
      </c>
      <c r="G33" s="378">
        <v>89.96432359463891</v>
      </c>
      <c r="H33" s="400" t="s">
        <v>96</v>
      </c>
      <c r="I33" s="379" t="s">
        <v>96</v>
      </c>
    </row>
    <row r="34" spans="2:9" ht="15" customHeight="1" thickBot="1">
      <c r="B34" s="353" t="s">
        <v>395</v>
      </c>
      <c r="C34" s="1128"/>
      <c r="D34" s="401">
        <v>-1325.6214807090714</v>
      </c>
      <c r="E34" s="401">
        <v>-28.60916219562574</v>
      </c>
      <c r="F34" s="401">
        <v>-1432.1900336167696</v>
      </c>
      <c r="G34" s="402">
        <v>-47.757207598109886</v>
      </c>
      <c r="H34" s="403" t="s">
        <v>96</v>
      </c>
      <c r="I34" s="404" t="s">
        <v>96</v>
      </c>
    </row>
    <row r="35" spans="2:9" ht="16.5" thickTop="1">
      <c r="B35" s="57" t="s">
        <v>397</v>
      </c>
      <c r="C35" s="360"/>
      <c r="D35" s="57"/>
      <c r="E35" s="57"/>
      <c r="F35" s="57"/>
      <c r="G35" s="2"/>
      <c r="H35" s="2"/>
      <c r="I35" s="2"/>
    </row>
    <row r="36" spans="2:9" ht="15.75">
      <c r="B36" s="405" t="s">
        <v>398</v>
      </c>
      <c r="C36" s="406"/>
      <c r="D36" s="407"/>
      <c r="E36" s="407"/>
      <c r="F36" s="407"/>
      <c r="G36" s="408"/>
      <c r="H36" s="408"/>
      <c r="I36" s="409"/>
    </row>
    <row r="37" spans="2:9" ht="15.75">
      <c r="B37" s="410" t="s">
        <v>399</v>
      </c>
      <c r="C37" s="406"/>
      <c r="D37" s="411"/>
      <c r="E37" s="411"/>
      <c r="F37" s="411"/>
      <c r="G37" s="412"/>
      <c r="H37" s="408"/>
      <c r="I37" s="409"/>
    </row>
    <row r="38" spans="2:9" ht="15.75">
      <c r="B38" s="406" t="s">
        <v>400</v>
      </c>
      <c r="C38" s="412"/>
      <c r="D38" s="413">
        <f>ReserveRs!D39</f>
        <v>95.9</v>
      </c>
      <c r="E38" s="413">
        <f>ReserveRs!E39</f>
        <v>96.92</v>
      </c>
      <c r="F38" s="413">
        <f>ReserveRs!F39</f>
        <v>101.14</v>
      </c>
      <c r="G38" s="413">
        <f>ReserveRs!G39</f>
        <v>103.71</v>
      </c>
      <c r="H38" s="412"/>
      <c r="I38" s="414"/>
    </row>
  </sheetData>
  <sheetProtection/>
  <mergeCells count="2">
    <mergeCell ref="B1:I1"/>
    <mergeCell ref="B3:I3"/>
  </mergeCells>
  <printOptions horizontalCentered="1"/>
  <pageMargins left="0.75" right="0.75" top="1" bottom="1" header="0.5" footer="0.5"/>
  <pageSetup fitToHeight="1" fitToWidth="1" horizontalDpi="600" verticalDpi="600" orientation="portrait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5"/>
  <sheetViews>
    <sheetView zoomScalePageLayoutView="0" workbookViewId="0" topLeftCell="A22">
      <selection activeCell="A63" sqref="A63"/>
    </sheetView>
  </sheetViews>
  <sheetFormatPr defaultColWidth="9.140625" defaultRowHeight="12.75"/>
  <cols>
    <col min="1" max="1" width="21.7109375" style="1355" customWidth="1"/>
    <col min="2" max="2" width="6.421875" style="1353" customWidth="1"/>
    <col min="3" max="3" width="6.8515625" style="1353" bestFit="1" customWidth="1"/>
    <col min="4" max="4" width="6.28125" style="1353" customWidth="1"/>
    <col min="5" max="5" width="6.7109375" style="1353" customWidth="1"/>
    <col min="6" max="6" width="7.57421875" style="1353" customWidth="1"/>
    <col min="7" max="7" width="6.28125" style="1353" customWidth="1"/>
    <col min="8" max="8" width="6.421875" style="1353" customWidth="1"/>
    <col min="9" max="11" width="8.421875" style="1353" bestFit="1" customWidth="1"/>
    <col min="12" max="12" width="8.57421875" style="1353" bestFit="1" customWidth="1"/>
    <col min="13" max="16384" width="9.140625" style="1353" customWidth="1"/>
  </cols>
  <sheetData>
    <row r="1" spans="1:12" ht="14.25">
      <c r="A1" s="1575" t="s">
        <v>1206</v>
      </c>
      <c r="B1" s="1575"/>
      <c r="C1" s="1575"/>
      <c r="D1" s="1575"/>
      <c r="E1" s="1575"/>
      <c r="F1" s="1575"/>
      <c r="G1" s="1575"/>
      <c r="H1" s="1575"/>
      <c r="I1" s="1575"/>
      <c r="J1" s="1575"/>
      <c r="K1" s="1575"/>
      <c r="L1" s="1575"/>
    </row>
    <row r="2" spans="1:12" ht="15.75">
      <c r="A2" s="1584" t="s">
        <v>1214</v>
      </c>
      <c r="B2" s="1584"/>
      <c r="C2" s="1584"/>
      <c r="D2" s="1584"/>
      <c r="E2" s="1584"/>
      <c r="F2" s="1584"/>
      <c r="G2" s="1584"/>
      <c r="H2" s="1584"/>
      <c r="I2" s="1584"/>
      <c r="J2" s="1584"/>
      <c r="K2" s="1584"/>
      <c r="L2" s="1584"/>
    </row>
    <row r="3" spans="1:12" ht="14.25">
      <c r="A3" s="1586" t="s">
        <v>1207</v>
      </c>
      <c r="B3" s="1586"/>
      <c r="C3" s="1586"/>
      <c r="D3" s="1586"/>
      <c r="E3" s="1586"/>
      <c r="F3" s="1586"/>
      <c r="G3" s="1586"/>
      <c r="H3" s="1586"/>
      <c r="I3" s="1586"/>
      <c r="J3" s="1586"/>
      <c r="K3" s="1586"/>
      <c r="L3" s="1586"/>
    </row>
    <row r="4" spans="1:12" ht="12" customHeight="1">
      <c r="A4" s="1585" t="s">
        <v>1101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</row>
    <row r="5" spans="1:12" ht="21" customHeight="1">
      <c r="A5" s="1576" t="s">
        <v>1173</v>
      </c>
      <c r="B5" s="1576" t="s">
        <v>1174</v>
      </c>
      <c r="C5" s="1368" t="s">
        <v>55</v>
      </c>
      <c r="D5" s="1581" t="s">
        <v>61</v>
      </c>
      <c r="E5" s="1582"/>
      <c r="F5" s="1581" t="s">
        <v>62</v>
      </c>
      <c r="G5" s="1583"/>
      <c r="H5" s="1582"/>
      <c r="I5" s="1578" t="s">
        <v>444</v>
      </c>
      <c r="J5" s="1579"/>
      <c r="K5" s="1579"/>
      <c r="L5" s="1580"/>
    </row>
    <row r="6" spans="1:12" ht="14.25">
      <c r="A6" s="1577"/>
      <c r="B6" s="1577"/>
      <c r="C6" s="1369" t="s">
        <v>1175</v>
      </c>
      <c r="D6" s="1369" t="s">
        <v>1176</v>
      </c>
      <c r="E6" s="1369" t="s">
        <v>1175</v>
      </c>
      <c r="F6" s="1369" t="s">
        <v>1177</v>
      </c>
      <c r="G6" s="1369" t="s">
        <v>1176</v>
      </c>
      <c r="H6" s="1369" t="s">
        <v>1175</v>
      </c>
      <c r="I6" s="1371" t="s">
        <v>1107</v>
      </c>
      <c r="J6" s="1371" t="s">
        <v>1107</v>
      </c>
      <c r="K6" s="1371" t="s">
        <v>1108</v>
      </c>
      <c r="L6" s="1371" t="s">
        <v>1108</v>
      </c>
    </row>
    <row r="7" spans="1:12" ht="14.25">
      <c r="A7" s="1370">
        <v>1</v>
      </c>
      <c r="B7" s="1370">
        <v>2</v>
      </c>
      <c r="C7" s="1370">
        <v>3</v>
      </c>
      <c r="D7" s="1370">
        <v>4</v>
      </c>
      <c r="E7" s="1370">
        <v>5</v>
      </c>
      <c r="F7" s="1370">
        <v>6</v>
      </c>
      <c r="G7" s="1370">
        <v>7</v>
      </c>
      <c r="H7" s="1370">
        <v>8</v>
      </c>
      <c r="I7" s="1369" t="s">
        <v>1109</v>
      </c>
      <c r="J7" s="1369" t="s">
        <v>1110</v>
      </c>
      <c r="K7" s="1369" t="s">
        <v>1111</v>
      </c>
      <c r="L7" s="1369" t="s">
        <v>1112</v>
      </c>
    </row>
    <row r="8" spans="1:12" s="1354" customFormat="1" ht="14.25">
      <c r="A8" s="1364" t="s">
        <v>1150</v>
      </c>
      <c r="B8" s="1390">
        <v>99.99999999999997</v>
      </c>
      <c r="C8" s="1386">
        <v>92.78348056605688</v>
      </c>
      <c r="D8" s="1386">
        <v>98.26821833350851</v>
      </c>
      <c r="E8" s="1386">
        <v>99.74224160851114</v>
      </c>
      <c r="F8" s="1386">
        <v>100.72789219077212</v>
      </c>
      <c r="G8" s="1386">
        <v>101.76742155441693</v>
      </c>
      <c r="H8" s="1386">
        <v>106.64466772167701</v>
      </c>
      <c r="I8" s="1386">
        <v>7.5</v>
      </c>
      <c r="J8" s="1386">
        <v>1.5</v>
      </c>
      <c r="K8" s="1386">
        <v>6.920263673497473</v>
      </c>
      <c r="L8" s="1386">
        <v>4.792541751342426</v>
      </c>
    </row>
    <row r="9" spans="1:12" ht="11.25" customHeight="1">
      <c r="A9" s="1365"/>
      <c r="B9" s="1387"/>
      <c r="C9" s="1387"/>
      <c r="D9" s="1387"/>
      <c r="E9" s="1387"/>
      <c r="F9" s="1387"/>
      <c r="G9" s="1387"/>
      <c r="H9" s="1387"/>
      <c r="I9" s="1387"/>
      <c r="J9" s="1387"/>
      <c r="K9" s="1387"/>
      <c r="L9" s="1387"/>
    </row>
    <row r="10" spans="1:12" ht="12.75" customHeight="1">
      <c r="A10" s="1375" t="s">
        <v>1178</v>
      </c>
      <c r="B10" s="1390">
        <v>43.90670407751991</v>
      </c>
      <c r="C10" s="1386">
        <v>90.05500799527056</v>
      </c>
      <c r="D10" s="1386">
        <v>96.79381811736566</v>
      </c>
      <c r="E10" s="1386">
        <v>99.60083884276925</v>
      </c>
      <c r="F10" s="1386">
        <v>100.92151654260718</v>
      </c>
      <c r="G10" s="1386">
        <v>103.37927691214448</v>
      </c>
      <c r="H10" s="1386">
        <v>106.84448845068805</v>
      </c>
      <c r="I10" s="1386">
        <v>10.6</v>
      </c>
      <c r="J10" s="1386">
        <v>2.9</v>
      </c>
      <c r="K10" s="1386">
        <v>7.272679318849612</v>
      </c>
      <c r="L10" s="1386">
        <v>3.351940197345769</v>
      </c>
    </row>
    <row r="11" spans="1:12" ht="14.25" customHeight="1">
      <c r="A11" s="1376" t="s">
        <v>1179</v>
      </c>
      <c r="B11" s="1391">
        <v>11.327471455849718</v>
      </c>
      <c r="C11" s="1388">
        <v>84.90829340139669</v>
      </c>
      <c r="D11" s="1388">
        <v>92.77172155876742</v>
      </c>
      <c r="E11" s="1388">
        <v>94.16329738214893</v>
      </c>
      <c r="F11" s="1388">
        <v>102.60882575538292</v>
      </c>
      <c r="G11" s="1388">
        <v>102.72140545235446</v>
      </c>
      <c r="H11" s="1388">
        <v>102.70341262835228</v>
      </c>
      <c r="I11" s="1388">
        <v>10.9</v>
      </c>
      <c r="J11" s="1388">
        <v>1.5</v>
      </c>
      <c r="K11" s="1388">
        <v>9.06947343989502</v>
      </c>
      <c r="L11" s="1388">
        <v>-0.017516138844626994</v>
      </c>
    </row>
    <row r="12" spans="1:12" ht="12.75" customHeight="1">
      <c r="A12" s="1376" t="s">
        <v>1180</v>
      </c>
      <c r="B12" s="1391">
        <v>1.8432739527405493</v>
      </c>
      <c r="C12" s="1388">
        <v>86.095548659526</v>
      </c>
      <c r="D12" s="1388">
        <v>92.90390536032936</v>
      </c>
      <c r="E12" s="1388">
        <v>92.81100145496903</v>
      </c>
      <c r="F12" s="1388">
        <v>111.37375348579808</v>
      </c>
      <c r="G12" s="1388">
        <v>112.44181127074427</v>
      </c>
      <c r="H12" s="1388">
        <v>117.33332074333471</v>
      </c>
      <c r="I12" s="1388">
        <v>7.8</v>
      </c>
      <c r="J12" s="1388">
        <v>-0.1</v>
      </c>
      <c r="K12" s="1388">
        <v>26.421780719889824</v>
      </c>
      <c r="L12" s="1388">
        <v>4.3502585179923585</v>
      </c>
    </row>
    <row r="13" spans="1:12" ht="11.25" customHeight="1">
      <c r="A13" s="1376" t="s">
        <v>144</v>
      </c>
      <c r="B13" s="1391">
        <v>5.522252490954871</v>
      </c>
      <c r="C13" s="1388">
        <v>97.40797917622305</v>
      </c>
      <c r="D13" s="1388">
        <v>96.14184426492034</v>
      </c>
      <c r="E13" s="1388">
        <v>110.94768828171806</v>
      </c>
      <c r="F13" s="1388">
        <v>88.6741920560971</v>
      </c>
      <c r="G13" s="1388">
        <v>101.5300396656344</v>
      </c>
      <c r="H13" s="1388">
        <v>112.56077994504925</v>
      </c>
      <c r="I13" s="1388">
        <v>13.9</v>
      </c>
      <c r="J13" s="1388">
        <v>15.4</v>
      </c>
      <c r="K13" s="1388">
        <v>1.4539209318496376</v>
      </c>
      <c r="L13" s="1388">
        <v>10.86450898250608</v>
      </c>
    </row>
    <row r="14" spans="1:12" ht="13.5" customHeight="1">
      <c r="A14" s="1376" t="s">
        <v>1181</v>
      </c>
      <c r="B14" s="1391">
        <v>6.751851493144633</v>
      </c>
      <c r="C14" s="1388">
        <v>93.09678568013292</v>
      </c>
      <c r="D14" s="1388">
        <v>100.71132316516815</v>
      </c>
      <c r="E14" s="1388">
        <v>103.43052889062768</v>
      </c>
      <c r="F14" s="1388">
        <v>99.132429035847</v>
      </c>
      <c r="G14" s="1388">
        <v>105.17523348206272</v>
      </c>
      <c r="H14" s="1388">
        <v>110.98609256918199</v>
      </c>
      <c r="I14" s="1388">
        <v>11.1</v>
      </c>
      <c r="J14" s="1388">
        <v>2.7</v>
      </c>
      <c r="K14" s="1388">
        <v>7.304964752277272</v>
      </c>
      <c r="L14" s="1388">
        <v>5.524931007745565</v>
      </c>
    </row>
    <row r="15" spans="1:12" ht="12.75" customHeight="1">
      <c r="A15" s="1376" t="s">
        <v>1182</v>
      </c>
      <c r="B15" s="1391">
        <v>5.241977489182917</v>
      </c>
      <c r="C15" s="1388">
        <v>89.47556466765225</v>
      </c>
      <c r="D15" s="1388">
        <v>97.10182686925592</v>
      </c>
      <c r="E15" s="1388">
        <v>97.97574331107921</v>
      </c>
      <c r="F15" s="1388">
        <v>104.05850046783864</v>
      </c>
      <c r="G15" s="1388">
        <v>104.05595987253697</v>
      </c>
      <c r="H15" s="1388">
        <v>107.04797904827933</v>
      </c>
      <c r="I15" s="1388">
        <v>9.5</v>
      </c>
      <c r="J15" s="1388">
        <v>0.9</v>
      </c>
      <c r="K15" s="1388">
        <v>9.259675334531721</v>
      </c>
      <c r="L15" s="1388">
        <v>2.875394335324401</v>
      </c>
    </row>
    <row r="16" spans="1:12" ht="11.25" customHeight="1">
      <c r="A16" s="1376" t="s">
        <v>1183</v>
      </c>
      <c r="B16" s="1391">
        <v>2.945893652720196</v>
      </c>
      <c r="C16" s="1388">
        <v>99.57667193543942</v>
      </c>
      <c r="D16" s="1388">
        <v>99.47729401933617</v>
      </c>
      <c r="E16" s="1388">
        <v>99.67624860737484</v>
      </c>
      <c r="F16" s="1388">
        <v>100.96913109758195</v>
      </c>
      <c r="G16" s="1388">
        <v>100.9574780350382</v>
      </c>
      <c r="H16" s="1388">
        <v>106.15912591697122</v>
      </c>
      <c r="I16" s="1388">
        <v>0.1</v>
      </c>
      <c r="J16" s="1388">
        <v>0.2</v>
      </c>
      <c r="K16" s="1388">
        <v>6.503933886128138</v>
      </c>
      <c r="L16" s="1388">
        <v>5.1523155918452375</v>
      </c>
    </row>
    <row r="17" spans="1:12" ht="12" customHeight="1">
      <c r="A17" s="1376" t="s">
        <v>1184</v>
      </c>
      <c r="B17" s="1391">
        <v>2.0772774012511777</v>
      </c>
      <c r="C17" s="1388">
        <v>82.63848974488488</v>
      </c>
      <c r="D17" s="1388">
        <v>102.20859975412131</v>
      </c>
      <c r="E17" s="1388">
        <v>102.7196427528919</v>
      </c>
      <c r="F17" s="1388">
        <v>116.64898295535377</v>
      </c>
      <c r="G17" s="1388">
        <v>108.69787299728758</v>
      </c>
      <c r="H17" s="1388">
        <v>104.60189140739593</v>
      </c>
      <c r="I17" s="1388">
        <v>24.3</v>
      </c>
      <c r="J17" s="1388">
        <v>0.5</v>
      </c>
      <c r="K17" s="1388">
        <v>1.8324135521305038</v>
      </c>
      <c r="L17" s="1388">
        <v>-3.7682260719065397</v>
      </c>
    </row>
    <row r="18" spans="1:12" ht="12" customHeight="1">
      <c r="A18" s="1376" t="s">
        <v>1185</v>
      </c>
      <c r="B18" s="1391">
        <v>1.7394372712817594</v>
      </c>
      <c r="C18" s="1388">
        <v>100.70797637867872</v>
      </c>
      <c r="D18" s="1388">
        <v>100.40494335045803</v>
      </c>
      <c r="E18" s="1388">
        <v>100.10372852040665</v>
      </c>
      <c r="F18" s="1388">
        <v>98.8994886166269</v>
      </c>
      <c r="G18" s="1388">
        <v>98.94842786532234</v>
      </c>
      <c r="H18" s="1388">
        <v>99.80294001783663</v>
      </c>
      <c r="I18" s="1388">
        <v>-0.6</v>
      </c>
      <c r="J18" s="1388">
        <v>-0.3</v>
      </c>
      <c r="K18" s="1388">
        <v>-0.3004768224079726</v>
      </c>
      <c r="L18" s="1388">
        <v>0.863593460703953</v>
      </c>
    </row>
    <row r="19" spans="1:12" ht="12.75" customHeight="1">
      <c r="A19" s="1376" t="s">
        <v>1186</v>
      </c>
      <c r="B19" s="1391">
        <v>1.2110076444090159</v>
      </c>
      <c r="C19" s="1388">
        <v>97.58002369690598</v>
      </c>
      <c r="D19" s="1388">
        <v>98.63754119509906</v>
      </c>
      <c r="E19" s="1388">
        <v>100.11710431302554</v>
      </c>
      <c r="F19" s="1388">
        <v>101.46130292607978</v>
      </c>
      <c r="G19" s="1388">
        <v>103.33918073180314</v>
      </c>
      <c r="H19" s="1388">
        <v>109.89419830203627</v>
      </c>
      <c r="I19" s="1388">
        <v>2.6</v>
      </c>
      <c r="J19" s="1388">
        <v>1.5</v>
      </c>
      <c r="K19" s="1388">
        <v>9.765657982318118</v>
      </c>
      <c r="L19" s="1388">
        <v>6.343206442912887</v>
      </c>
    </row>
    <row r="20" spans="1:12" ht="13.5" customHeight="1">
      <c r="A20" s="1376" t="s">
        <v>1187</v>
      </c>
      <c r="B20" s="1391">
        <v>1.2400327680173575</v>
      </c>
      <c r="C20" s="1388">
        <v>98.29363824511991</v>
      </c>
      <c r="D20" s="1388">
        <v>97.8055864166933</v>
      </c>
      <c r="E20" s="1388">
        <v>98.49022552161014</v>
      </c>
      <c r="F20" s="1388">
        <v>100.9982220340486</v>
      </c>
      <c r="G20" s="1388">
        <v>101.06756853855127</v>
      </c>
      <c r="H20" s="1388">
        <v>102.97938793545964</v>
      </c>
      <c r="I20" s="1388">
        <v>0.2</v>
      </c>
      <c r="J20" s="1388">
        <v>0.7</v>
      </c>
      <c r="K20" s="1388">
        <v>4.557977596329607</v>
      </c>
      <c r="L20" s="1388">
        <v>1.8916250035035915</v>
      </c>
    </row>
    <row r="21" spans="1:12" ht="12" customHeight="1">
      <c r="A21" s="1376" t="s">
        <v>1188</v>
      </c>
      <c r="B21" s="1391">
        <v>0.6754565700448879</v>
      </c>
      <c r="C21" s="1388">
        <v>83.42476622638983</v>
      </c>
      <c r="D21" s="1388">
        <v>99.60917087430946</v>
      </c>
      <c r="E21" s="1388">
        <v>99.60917087430946</v>
      </c>
      <c r="F21" s="1388">
        <v>100.33827347494147</v>
      </c>
      <c r="G21" s="1388">
        <v>100.33827347494147</v>
      </c>
      <c r="H21" s="1388">
        <v>107.9501175670976</v>
      </c>
      <c r="I21" s="1388">
        <v>19.4</v>
      </c>
      <c r="J21" s="1388">
        <v>0</v>
      </c>
      <c r="K21" s="1388">
        <v>8.373673447511237</v>
      </c>
      <c r="L21" s="1388">
        <v>7.58618205051846</v>
      </c>
    </row>
    <row r="22" spans="1:12" ht="11.25" customHeight="1">
      <c r="A22" s="1376" t="s">
        <v>1189</v>
      </c>
      <c r="B22" s="1391">
        <v>0.4099136577310656</v>
      </c>
      <c r="C22" s="1388">
        <v>80.72279495571468</v>
      </c>
      <c r="D22" s="1388">
        <v>99.69265177030762</v>
      </c>
      <c r="E22" s="1388">
        <v>99.69265177030762</v>
      </c>
      <c r="F22" s="1388">
        <v>100.29707703552576</v>
      </c>
      <c r="G22" s="1388">
        <v>100.29707703552576</v>
      </c>
      <c r="H22" s="1388">
        <v>106.30125328581705</v>
      </c>
      <c r="I22" s="1388">
        <v>23.5</v>
      </c>
      <c r="J22" s="1388">
        <v>0</v>
      </c>
      <c r="K22" s="1388">
        <v>6.628975554522995</v>
      </c>
      <c r="L22" s="1388">
        <v>5.986392054241605</v>
      </c>
    </row>
    <row r="23" spans="1:12" ht="12" customHeight="1">
      <c r="A23" s="1376" t="s">
        <v>1190</v>
      </c>
      <c r="B23" s="1391">
        <v>2.9208582301917625</v>
      </c>
      <c r="C23" s="1388">
        <v>90.74899326317993</v>
      </c>
      <c r="D23" s="1388">
        <v>95.18442792902451</v>
      </c>
      <c r="E23" s="1388">
        <v>97.37366977139206</v>
      </c>
      <c r="F23" s="1388">
        <v>102.21873397464537</v>
      </c>
      <c r="G23" s="1388">
        <v>102.30587347840842</v>
      </c>
      <c r="H23" s="1388">
        <v>103.56499943408072</v>
      </c>
      <c r="I23" s="1388">
        <v>7.3</v>
      </c>
      <c r="J23" s="1388">
        <v>2.3</v>
      </c>
      <c r="K23" s="1388">
        <v>6.358320146734002</v>
      </c>
      <c r="L23" s="1388">
        <v>1.2307464985752148</v>
      </c>
    </row>
    <row r="24" spans="1:12" ht="10.5" customHeight="1">
      <c r="A24" s="1376"/>
      <c r="B24" s="1388"/>
      <c r="C24" s="1388"/>
      <c r="D24" s="1388"/>
      <c r="E24" s="1388"/>
      <c r="F24" s="1388"/>
      <c r="G24" s="1388"/>
      <c r="H24" s="1388"/>
      <c r="I24" s="1388"/>
      <c r="J24" s="1388"/>
      <c r="K24" s="1388"/>
      <c r="L24" s="1388"/>
    </row>
    <row r="25" spans="1:12" ht="13.5" customHeight="1">
      <c r="A25" s="1363" t="s">
        <v>1191</v>
      </c>
      <c r="B25" s="1392">
        <v>56.09329592248007</v>
      </c>
      <c r="C25" s="1389">
        <v>95.09815605683478</v>
      </c>
      <c r="D25" s="1389">
        <v>99.65375634698256</v>
      </c>
      <c r="E25" s="1389">
        <v>99.85306385967652</v>
      </c>
      <c r="F25" s="1389">
        <v>100.57659306953202</v>
      </c>
      <c r="G25" s="1389">
        <v>100.52330562571437</v>
      </c>
      <c r="H25" s="1389">
        <v>106.4885199732175</v>
      </c>
      <c r="I25" s="1389">
        <v>5</v>
      </c>
      <c r="J25" s="1389">
        <v>0.2</v>
      </c>
      <c r="K25" s="1389">
        <v>6.645220343830189</v>
      </c>
      <c r="L25" s="1389">
        <v>5.934160551498223</v>
      </c>
    </row>
    <row r="26" spans="1:12" ht="14.25">
      <c r="A26" s="1376" t="s">
        <v>1192</v>
      </c>
      <c r="B26" s="1391">
        <v>7.192605863960603</v>
      </c>
      <c r="C26" s="1388">
        <v>91.78646749344855</v>
      </c>
      <c r="D26" s="1388">
        <v>99.22117136041788</v>
      </c>
      <c r="E26" s="1388">
        <v>99.22117136041788</v>
      </c>
      <c r="F26" s="1388">
        <v>100.50435420019166</v>
      </c>
      <c r="G26" s="1388">
        <v>100.50435420019166</v>
      </c>
      <c r="H26" s="1388">
        <v>108.84754385055648</v>
      </c>
      <c r="I26" s="1388">
        <v>8.1</v>
      </c>
      <c r="J26" s="1388">
        <v>0</v>
      </c>
      <c r="K26" s="1388">
        <v>9.701933930180175</v>
      </c>
      <c r="L26" s="1388">
        <v>8.301321586273033</v>
      </c>
    </row>
    <row r="27" spans="1:12" ht="14.25">
      <c r="A27" s="1376" t="s">
        <v>1193</v>
      </c>
      <c r="B27" s="1391">
        <v>20.303751734225116</v>
      </c>
      <c r="C27" s="1388">
        <v>97.14738824071077</v>
      </c>
      <c r="D27" s="1388">
        <v>99.67069702618377</v>
      </c>
      <c r="E27" s="1388">
        <v>99.77036772320994</v>
      </c>
      <c r="F27" s="1388">
        <v>100.3991224246276</v>
      </c>
      <c r="G27" s="1388">
        <v>100.39974960617894</v>
      </c>
      <c r="H27" s="1388">
        <v>109.37764534568845</v>
      </c>
      <c r="I27" s="1388">
        <v>2.7</v>
      </c>
      <c r="J27" s="1388">
        <v>0.1</v>
      </c>
      <c r="K27" s="1388">
        <v>9.629389809539134</v>
      </c>
      <c r="L27" s="1388">
        <v>8.942149531971523</v>
      </c>
    </row>
    <row r="28" spans="1:12" ht="22.5">
      <c r="A28" s="1376" t="s">
        <v>1194</v>
      </c>
      <c r="B28" s="1391">
        <v>4.297340397933096</v>
      </c>
      <c r="C28" s="1388">
        <v>93.72635033742522</v>
      </c>
      <c r="D28" s="1388">
        <v>98.39399726657986</v>
      </c>
      <c r="E28" s="1388">
        <v>98.78757325564618</v>
      </c>
      <c r="F28" s="1388">
        <v>100.79247404419209</v>
      </c>
      <c r="G28" s="1388">
        <v>100.79379742488284</v>
      </c>
      <c r="H28" s="1388">
        <v>102.83117535888219</v>
      </c>
      <c r="I28" s="1388">
        <v>5.4</v>
      </c>
      <c r="J28" s="1388">
        <v>0.4</v>
      </c>
      <c r="K28" s="1388">
        <v>4.093229512554004</v>
      </c>
      <c r="L28" s="1388">
        <v>2.0213326474952282</v>
      </c>
    </row>
    <row r="29" spans="1:12" ht="14.25">
      <c r="A29" s="1376" t="s">
        <v>1195</v>
      </c>
      <c r="B29" s="1391">
        <v>3.465436846450275</v>
      </c>
      <c r="C29" s="1388">
        <v>95.16541057952196</v>
      </c>
      <c r="D29" s="1388">
        <v>99.73335028733902</v>
      </c>
      <c r="E29" s="1388">
        <v>99.73335028733902</v>
      </c>
      <c r="F29" s="1388">
        <v>100.34984540063698</v>
      </c>
      <c r="G29" s="1388">
        <v>100.34984540063698</v>
      </c>
      <c r="H29" s="1388">
        <v>101.5926323334026</v>
      </c>
      <c r="I29" s="1388">
        <v>4.8</v>
      </c>
      <c r="J29" s="1388">
        <v>0</v>
      </c>
      <c r="K29" s="1388">
        <v>1.8642530715220715</v>
      </c>
      <c r="L29" s="1388">
        <v>1.2384542575067456</v>
      </c>
    </row>
    <row r="30" spans="1:12" ht="11.25" customHeight="1">
      <c r="A30" s="1376" t="s">
        <v>332</v>
      </c>
      <c r="B30" s="1391">
        <v>5.338597609223288</v>
      </c>
      <c r="C30" s="1388">
        <v>99.50696042529869</v>
      </c>
      <c r="D30" s="1388">
        <v>102.88007772785119</v>
      </c>
      <c r="E30" s="1388">
        <v>103.18871796103473</v>
      </c>
      <c r="F30" s="1388">
        <v>97.19536702547538</v>
      </c>
      <c r="G30" s="1388">
        <v>97.19536702547538</v>
      </c>
      <c r="H30" s="1388">
        <v>99.06337814280302</v>
      </c>
      <c r="I30" s="1388">
        <v>3.7</v>
      </c>
      <c r="J30" s="1388">
        <v>0.3</v>
      </c>
      <c r="K30" s="1388">
        <v>-3.9978593588007243</v>
      </c>
      <c r="L30" s="1388">
        <v>1.9219137439318672</v>
      </c>
    </row>
    <row r="31" spans="1:12" ht="11.25" customHeight="1">
      <c r="A31" s="1376" t="s">
        <v>1196</v>
      </c>
      <c r="B31" s="1391">
        <v>2.8164791031022305</v>
      </c>
      <c r="C31" s="1388">
        <v>100.46237884089216</v>
      </c>
      <c r="D31" s="1388">
        <v>99.96006694668769</v>
      </c>
      <c r="E31" s="1388">
        <v>99.96006694668769</v>
      </c>
      <c r="F31" s="1388">
        <v>100.11984326864079</v>
      </c>
      <c r="G31" s="1388">
        <v>100.11984326864079</v>
      </c>
      <c r="H31" s="1388">
        <v>103.49775063752847</v>
      </c>
      <c r="I31" s="1388">
        <v>-0.5</v>
      </c>
      <c r="J31" s="1388">
        <v>0</v>
      </c>
      <c r="K31" s="1388">
        <v>3.539096960316712</v>
      </c>
      <c r="L31" s="1388">
        <v>3.3738640199666463</v>
      </c>
    </row>
    <row r="32" spans="1:12" ht="13.5" customHeight="1">
      <c r="A32" s="1376" t="s">
        <v>1197</v>
      </c>
      <c r="B32" s="1391">
        <v>2.4593631437248074</v>
      </c>
      <c r="C32" s="1388">
        <v>94.6688421952285</v>
      </c>
      <c r="D32" s="1388">
        <v>98.69929785304517</v>
      </c>
      <c r="E32" s="1388">
        <v>99.68629083157562</v>
      </c>
      <c r="F32" s="1388">
        <v>100.13040557268401</v>
      </c>
      <c r="G32" s="1388">
        <v>100.13040557268401</v>
      </c>
      <c r="H32" s="1388">
        <v>102.8633480349388</v>
      </c>
      <c r="I32" s="1388">
        <v>5.3</v>
      </c>
      <c r="J32" s="1388">
        <v>1</v>
      </c>
      <c r="K32" s="1388">
        <v>3.1870552880044016</v>
      </c>
      <c r="L32" s="1388">
        <v>2.7293831944692926</v>
      </c>
    </row>
    <row r="33" spans="1:12" ht="9.75" customHeight="1">
      <c r="A33" s="1376" t="s">
        <v>1158</v>
      </c>
      <c r="B33" s="1391">
        <v>7.409382629723125</v>
      </c>
      <c r="C33" s="1388">
        <v>93.65031214187539</v>
      </c>
      <c r="D33" s="1388">
        <v>98.80107930967853</v>
      </c>
      <c r="E33" s="1388">
        <v>98.80107930967853</v>
      </c>
      <c r="F33" s="1388">
        <v>103.93320992416425</v>
      </c>
      <c r="G33" s="1388">
        <v>103.93320992416425</v>
      </c>
      <c r="H33" s="1388">
        <v>110.77111030684812</v>
      </c>
      <c r="I33" s="1388">
        <v>5.5</v>
      </c>
      <c r="J33" s="1388">
        <v>0</v>
      </c>
      <c r="K33" s="1388">
        <v>12.115283639413661</v>
      </c>
      <c r="L33" s="1388">
        <v>6.579129411737796</v>
      </c>
    </row>
    <row r="34" spans="1:12" ht="16.5" customHeight="1">
      <c r="A34" s="1376" t="s">
        <v>1198</v>
      </c>
      <c r="B34" s="1391">
        <v>2.8103385941375256</v>
      </c>
      <c r="C34" s="1388">
        <v>93.79535468803644</v>
      </c>
      <c r="D34" s="1388">
        <v>99.85569072652785</v>
      </c>
      <c r="E34" s="1388">
        <v>100.45482487088702</v>
      </c>
      <c r="F34" s="1388">
        <v>100.67353365640977</v>
      </c>
      <c r="G34" s="1388">
        <v>99.60774605032525</v>
      </c>
      <c r="H34" s="1388">
        <v>101.72211816425303</v>
      </c>
      <c r="I34" s="1388">
        <v>7.1</v>
      </c>
      <c r="J34" s="1388">
        <v>0.6</v>
      </c>
      <c r="K34" s="1388">
        <v>1.2615554255306733</v>
      </c>
      <c r="L34" s="1388">
        <v>2.1226984825653403</v>
      </c>
    </row>
    <row r="35" spans="1:12" ht="10.5" customHeight="1">
      <c r="A35" s="1372"/>
      <c r="B35" s="1373"/>
      <c r="C35" s="1374"/>
      <c r="D35" s="1374"/>
      <c r="E35" s="1374"/>
      <c r="F35" s="1374"/>
      <c r="G35" s="1374"/>
      <c r="H35" s="1374"/>
      <c r="I35" s="1374"/>
      <c r="J35" s="1374"/>
      <c r="K35" s="1374"/>
      <c r="L35" s="1374"/>
    </row>
    <row r="36" spans="1:12" ht="14.25">
      <c r="A36" s="1572" t="s">
        <v>1199</v>
      </c>
      <c r="B36" s="1573"/>
      <c r="C36" s="1573"/>
      <c r="D36" s="1573"/>
      <c r="E36" s="1573"/>
      <c r="F36" s="1573"/>
      <c r="G36" s="1573"/>
      <c r="H36" s="1573"/>
      <c r="I36" s="1573"/>
      <c r="J36" s="1573"/>
      <c r="K36" s="1573"/>
      <c r="L36" s="1574"/>
    </row>
    <row r="37" spans="1:12" ht="14.25">
      <c r="A37" s="1363" t="s">
        <v>1150</v>
      </c>
      <c r="B37" s="1392">
        <v>100.00000000000006</v>
      </c>
      <c r="C37" s="1389">
        <v>92.74557072555181</v>
      </c>
      <c r="D37" s="1389">
        <v>98.30848106405593</v>
      </c>
      <c r="E37" s="1389">
        <v>99.97972524214487</v>
      </c>
      <c r="F37" s="1389">
        <v>100.25265770655604</v>
      </c>
      <c r="G37" s="1389">
        <v>101.43490910529674</v>
      </c>
      <c r="H37" s="1389">
        <v>108.24122373112213</v>
      </c>
      <c r="I37" s="1389">
        <v>7.8</v>
      </c>
      <c r="J37" s="1389">
        <v>1.7</v>
      </c>
      <c r="K37" s="1389">
        <v>8.26317382746194</v>
      </c>
      <c r="L37" s="1389">
        <v>6.710031769003663</v>
      </c>
    </row>
    <row r="38" spans="1:12" ht="14.25">
      <c r="A38" s="1376" t="s">
        <v>1178</v>
      </c>
      <c r="B38" s="1391">
        <v>39.79527504727523</v>
      </c>
      <c r="C38" s="1388">
        <v>89.52496751823713</v>
      </c>
      <c r="D38" s="1388">
        <v>96.98538147809025</v>
      </c>
      <c r="E38" s="1388">
        <v>100.08891368538913</v>
      </c>
      <c r="F38" s="1388">
        <v>100.2252332677071</v>
      </c>
      <c r="G38" s="1388">
        <v>103.2785209308687</v>
      </c>
      <c r="H38" s="1388">
        <v>107.89604256215219</v>
      </c>
      <c r="I38" s="1388">
        <v>11.8</v>
      </c>
      <c r="J38" s="1388">
        <v>3.2</v>
      </c>
      <c r="K38" s="1388">
        <v>7.800193437310469</v>
      </c>
      <c r="L38" s="1388">
        <v>4.470940898131488</v>
      </c>
    </row>
    <row r="39" spans="1:12" ht="14.25">
      <c r="A39" s="1376" t="s">
        <v>1191</v>
      </c>
      <c r="B39" s="1391">
        <v>60.20472495272482</v>
      </c>
      <c r="C39" s="1388">
        <v>95.78870293959825</v>
      </c>
      <c r="D39" s="1388">
        <v>99.60879079362013</v>
      </c>
      <c r="E39" s="1388">
        <v>99.90761716600097</v>
      </c>
      <c r="F39" s="1388">
        <v>100.27078935802193</v>
      </c>
      <c r="G39" s="1388">
        <v>100.23438612942219</v>
      </c>
      <c r="H39" s="1388">
        <v>108.469994207137</v>
      </c>
      <c r="I39" s="1388">
        <v>4.3</v>
      </c>
      <c r="J39" s="1388">
        <v>0.3</v>
      </c>
      <c r="K39" s="1388">
        <v>8.570294522097612</v>
      </c>
      <c r="L39" s="1388">
        <v>8.216350092752634</v>
      </c>
    </row>
    <row r="40" spans="1:12" ht="9" customHeight="1">
      <c r="A40" s="1372"/>
      <c r="B40" s="1374"/>
      <c r="C40" s="1374"/>
      <c r="D40" s="1374"/>
      <c r="E40" s="1374"/>
      <c r="F40" s="1374"/>
      <c r="G40" s="1374"/>
      <c r="H40" s="1374"/>
      <c r="I40" s="1374"/>
      <c r="J40" s="1374"/>
      <c r="K40" s="1374"/>
      <c r="L40" s="1374"/>
    </row>
    <row r="41" spans="1:12" ht="14.25">
      <c r="A41" s="1572" t="s">
        <v>1200</v>
      </c>
      <c r="B41" s="1573"/>
      <c r="C41" s="1573"/>
      <c r="D41" s="1573"/>
      <c r="E41" s="1573"/>
      <c r="F41" s="1573"/>
      <c r="G41" s="1573"/>
      <c r="H41" s="1573"/>
      <c r="I41" s="1573"/>
      <c r="J41" s="1573"/>
      <c r="K41" s="1573"/>
      <c r="L41" s="1574"/>
    </row>
    <row r="42" spans="1:12" ht="14.25">
      <c r="A42" s="1363" t="s">
        <v>1150</v>
      </c>
      <c r="B42" s="1392">
        <v>100.00000000000013</v>
      </c>
      <c r="C42" s="1389">
        <v>92.73306079076286</v>
      </c>
      <c r="D42" s="1389">
        <v>98.49458231918302</v>
      </c>
      <c r="E42" s="1389">
        <v>99.8735064716516</v>
      </c>
      <c r="F42" s="1389">
        <v>100.66569990447157</v>
      </c>
      <c r="G42" s="1389">
        <v>101.73026165345607</v>
      </c>
      <c r="H42" s="1389">
        <v>105.70325608074438</v>
      </c>
      <c r="I42" s="1389">
        <v>7.7</v>
      </c>
      <c r="J42" s="1389">
        <v>1.4</v>
      </c>
      <c r="K42" s="1389">
        <v>5.837133204837983</v>
      </c>
      <c r="L42" s="1389">
        <v>3.90542043509366</v>
      </c>
    </row>
    <row r="43" spans="1:12" ht="14.25">
      <c r="A43" s="1376" t="s">
        <v>1178</v>
      </c>
      <c r="B43" s="1391">
        <v>44.14724006962079</v>
      </c>
      <c r="C43" s="1388">
        <v>89.19966593345886</v>
      </c>
      <c r="D43" s="1388">
        <v>97.09574531083702</v>
      </c>
      <c r="E43" s="1388">
        <v>99.81442617954046</v>
      </c>
      <c r="F43" s="1388">
        <v>100.7875502576609</v>
      </c>
      <c r="G43" s="1388">
        <v>103.29347933449586</v>
      </c>
      <c r="H43" s="1388">
        <v>106.37473236777308</v>
      </c>
      <c r="I43" s="1388">
        <v>11.9</v>
      </c>
      <c r="J43" s="1388">
        <v>2.8</v>
      </c>
      <c r="K43" s="1388">
        <v>6.572503033211177</v>
      </c>
      <c r="L43" s="1388">
        <v>2.983008272283257</v>
      </c>
    </row>
    <row r="44" spans="1:12" ht="14.25">
      <c r="A44" s="1376" t="s">
        <v>1191</v>
      </c>
      <c r="B44" s="1391">
        <v>55.852759930379335</v>
      </c>
      <c r="C44" s="1388">
        <v>95.52603209074029</v>
      </c>
      <c r="D44" s="1388">
        <v>99.72078799093248</v>
      </c>
      <c r="E44" s="1388">
        <v>99.92022956691434</v>
      </c>
      <c r="F44" s="1388">
        <v>100.56949097471077</v>
      </c>
      <c r="G44" s="1388">
        <v>100.51141787202617</v>
      </c>
      <c r="H44" s="1388">
        <v>105.17550711002961</v>
      </c>
      <c r="I44" s="1388">
        <v>4.6</v>
      </c>
      <c r="J44" s="1388">
        <v>0.2</v>
      </c>
      <c r="K44" s="1388">
        <v>5.259473047543324</v>
      </c>
      <c r="L44" s="1388">
        <v>4.640357619809805</v>
      </c>
    </row>
    <row r="45" spans="1:12" ht="8.25" customHeight="1">
      <c r="A45" s="1372"/>
      <c r="B45" s="1374"/>
      <c r="C45" s="1374"/>
      <c r="D45" s="1374"/>
      <c r="E45" s="1374"/>
      <c r="F45" s="1374"/>
      <c r="G45" s="1374"/>
      <c r="H45" s="1374"/>
      <c r="I45" s="1374"/>
      <c r="J45" s="1374"/>
      <c r="K45" s="1374"/>
      <c r="L45" s="1374"/>
    </row>
    <row r="46" spans="1:12" ht="15.75" customHeight="1">
      <c r="A46" s="1572" t="s">
        <v>1201</v>
      </c>
      <c r="B46" s="1573"/>
      <c r="C46" s="1573"/>
      <c r="D46" s="1573"/>
      <c r="E46" s="1573"/>
      <c r="F46" s="1573"/>
      <c r="G46" s="1573"/>
      <c r="H46" s="1573"/>
      <c r="I46" s="1573"/>
      <c r="J46" s="1573"/>
      <c r="K46" s="1573"/>
      <c r="L46" s="1574"/>
    </row>
    <row r="47" spans="1:12" ht="12.75" customHeight="1">
      <c r="A47" s="1363" t="s">
        <v>1150</v>
      </c>
      <c r="B47" s="1392">
        <v>99.99999999999997</v>
      </c>
      <c r="C47" s="1389">
        <v>93.1269103255013</v>
      </c>
      <c r="D47" s="1389">
        <v>97.99449045099594</v>
      </c>
      <c r="E47" s="1389">
        <v>99.36641331730988</v>
      </c>
      <c r="F47" s="1389">
        <v>101.33996629987983</v>
      </c>
      <c r="G47" s="1389">
        <v>102.20832052641644</v>
      </c>
      <c r="H47" s="1389">
        <v>106.5597944747831</v>
      </c>
      <c r="I47" s="1389">
        <v>6.7</v>
      </c>
      <c r="J47" s="1389">
        <v>1.4</v>
      </c>
      <c r="K47" s="1389">
        <v>7.239248069166365</v>
      </c>
      <c r="L47" s="1389">
        <v>4.257455680667405</v>
      </c>
    </row>
    <row r="48" spans="1:12" ht="13.5" customHeight="1">
      <c r="A48" s="1376" t="s">
        <v>1178</v>
      </c>
      <c r="B48" s="1391">
        <v>46.846002470362876</v>
      </c>
      <c r="C48" s="1388">
        <v>92.52691126548858</v>
      </c>
      <c r="D48" s="1388">
        <v>96.21360063563925</v>
      </c>
      <c r="E48" s="1388">
        <v>99.00379505407278</v>
      </c>
      <c r="F48" s="1388">
        <v>101.76407301353362</v>
      </c>
      <c r="G48" s="1388">
        <v>103.71023426797694</v>
      </c>
      <c r="H48" s="1388">
        <v>106.85181906897492</v>
      </c>
      <c r="I48" s="1388">
        <v>7</v>
      </c>
      <c r="J48" s="1388">
        <v>2.9</v>
      </c>
      <c r="K48" s="1388">
        <v>7.926993112350672</v>
      </c>
      <c r="L48" s="1388">
        <v>3.029194585445083</v>
      </c>
    </row>
    <row r="49" spans="1:12" ht="13.5" customHeight="1">
      <c r="A49" s="1376" t="s">
        <v>1191</v>
      </c>
      <c r="B49" s="1391">
        <v>53.15399752963709</v>
      </c>
      <c r="C49" s="1388">
        <v>93.77902084319965</v>
      </c>
      <c r="D49" s="1388">
        <v>99.58751164467655</v>
      </c>
      <c r="E49" s="1388">
        <v>99.68709915632122</v>
      </c>
      <c r="F49" s="1388">
        <v>100.96765554852065</v>
      </c>
      <c r="G49" s="1388">
        <v>100.9026869976135</v>
      </c>
      <c r="H49" s="1388">
        <v>106.30308731437596</v>
      </c>
      <c r="I49" s="1388">
        <v>6.3</v>
      </c>
      <c r="J49" s="1388">
        <v>0.1</v>
      </c>
      <c r="K49" s="1388">
        <v>6.636754619251263</v>
      </c>
      <c r="L49" s="1388">
        <v>5.352087716841652</v>
      </c>
    </row>
    <row r="50" spans="1:12" ht="12" customHeight="1">
      <c r="A50" s="1372"/>
      <c r="B50" s="1374"/>
      <c r="C50" s="1374"/>
      <c r="D50" s="1374"/>
      <c r="E50" s="1374"/>
      <c r="F50" s="1374"/>
      <c r="G50" s="1374"/>
      <c r="H50" s="1374"/>
      <c r="I50" s="1374"/>
      <c r="J50" s="1374"/>
      <c r="K50" s="1374"/>
      <c r="L50" s="1374"/>
    </row>
    <row r="51" spans="1:12" ht="15" customHeight="1">
      <c r="A51" s="1572" t="s">
        <v>1202</v>
      </c>
      <c r="B51" s="1573"/>
      <c r="C51" s="1573"/>
      <c r="D51" s="1573"/>
      <c r="E51" s="1573"/>
      <c r="F51" s="1573"/>
      <c r="G51" s="1573"/>
      <c r="H51" s="1573"/>
      <c r="I51" s="1573"/>
      <c r="J51" s="1573"/>
      <c r="K51" s="1573"/>
      <c r="L51" s="1574"/>
    </row>
    <row r="52" spans="1:12" ht="13.5" customHeight="1">
      <c r="A52" s="1363" t="s">
        <v>1150</v>
      </c>
      <c r="B52" s="1392">
        <v>100</v>
      </c>
      <c r="C52" s="1389"/>
      <c r="D52" s="1389"/>
      <c r="E52" s="1389">
        <v>98.31828981622343</v>
      </c>
      <c r="F52" s="1389">
        <v>101.33698470322969</v>
      </c>
      <c r="G52" s="1389">
        <v>101.92806150957982</v>
      </c>
      <c r="H52" s="1389">
        <v>105.65944508536641</v>
      </c>
      <c r="I52" s="1389"/>
      <c r="J52" s="1389"/>
      <c r="K52" s="1389">
        <v>7.466723925797609</v>
      </c>
      <c r="L52" s="1389">
        <v>3.6608010792355685</v>
      </c>
    </row>
    <row r="53" spans="1:12" ht="12.75" customHeight="1">
      <c r="A53" s="1376" t="s">
        <v>1178</v>
      </c>
      <c r="B53" s="1391">
        <v>59.350478015238</v>
      </c>
      <c r="C53" s="1388"/>
      <c r="D53" s="1388"/>
      <c r="E53" s="1388">
        <v>97.574542587139</v>
      </c>
      <c r="F53" s="1388">
        <v>101.58807871923189</v>
      </c>
      <c r="G53" s="1388">
        <v>102.64360391112949</v>
      </c>
      <c r="H53" s="1388">
        <v>104.59494503306546</v>
      </c>
      <c r="I53" s="1388"/>
      <c r="J53" s="1388"/>
      <c r="K53" s="1388">
        <v>7.19491197169269</v>
      </c>
      <c r="L53" s="1388">
        <v>1.9010839911909727</v>
      </c>
    </row>
    <row r="54" spans="1:12" ht="12" customHeight="1">
      <c r="A54" s="1376" t="s">
        <v>1191</v>
      </c>
      <c r="B54" s="1391">
        <v>40.649521984762025</v>
      </c>
      <c r="C54" s="1388"/>
      <c r="D54" s="1388"/>
      <c r="E54" s="1388">
        <v>99.41439363748107</v>
      </c>
      <c r="F54" s="1388">
        <v>100.9714881618319</v>
      </c>
      <c r="G54" s="1388">
        <v>100.89227994531566</v>
      </c>
      <c r="H54" s="1388">
        <v>107.23315893599478</v>
      </c>
      <c r="I54" s="1388"/>
      <c r="J54" s="1388"/>
      <c r="K54" s="1388">
        <v>7.864822197704257</v>
      </c>
      <c r="L54" s="1388">
        <v>6.284800972002927</v>
      </c>
    </row>
    <row r="55" spans="1:12" ht="12" customHeight="1">
      <c r="A55" s="1366"/>
      <c r="B55" s="1367"/>
      <c r="C55" s="1367"/>
      <c r="D55" s="1367"/>
      <c r="E55" s="1367"/>
      <c r="F55" s="1367"/>
      <c r="G55" s="1367"/>
      <c r="H55" s="1367"/>
      <c r="I55" s="1367"/>
      <c r="J55" s="1367"/>
      <c r="K55" s="1367"/>
      <c r="L55" s="1367"/>
    </row>
  </sheetData>
  <sheetProtection/>
  <mergeCells count="13">
    <mergeCell ref="A36:L36"/>
    <mergeCell ref="A41:L41"/>
    <mergeCell ref="A46:L46"/>
    <mergeCell ref="A51:L51"/>
    <mergeCell ref="A1:L1"/>
    <mergeCell ref="B5:B6"/>
    <mergeCell ref="I5:L5"/>
    <mergeCell ref="A5:A6"/>
    <mergeCell ref="D5:E5"/>
    <mergeCell ref="F5:H5"/>
    <mergeCell ref="A2:L2"/>
    <mergeCell ref="A4:L4"/>
    <mergeCell ref="A3:L3"/>
  </mergeCells>
  <printOptions horizontalCentered="1"/>
  <pageMargins left="0.75" right="0.7" top="0.75" bottom="0.75" header="0.3" footer="0.3"/>
  <pageSetup horizontalDpi="600" verticalDpi="600" orientation="portrait" scale="8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5"/>
  <sheetViews>
    <sheetView zoomScalePageLayoutView="0" workbookViewId="0" topLeftCell="A37">
      <selection activeCell="J40" sqref="J40"/>
    </sheetView>
  </sheetViews>
  <sheetFormatPr defaultColWidth="9.140625" defaultRowHeight="12.75"/>
  <cols>
    <col min="1" max="1" width="14.57421875" style="57" customWidth="1"/>
    <col min="2" max="2" width="13.7109375" style="57" bestFit="1" customWidth="1"/>
    <col min="3" max="3" width="12.57421875" style="57" customWidth="1"/>
    <col min="4" max="4" width="10.8515625" style="57" customWidth="1"/>
    <col min="5" max="5" width="10.7109375" style="57" customWidth="1"/>
    <col min="6" max="6" width="10.8515625" style="57" customWidth="1"/>
    <col min="7" max="7" width="10.57421875" style="57" customWidth="1"/>
    <col min="8" max="8" width="10.140625" style="57" customWidth="1"/>
    <col min="9" max="16384" width="9.140625" style="57" customWidth="1"/>
  </cols>
  <sheetData>
    <row r="1" spans="1:8" ht="12.75">
      <c r="A1" s="1662" t="s">
        <v>461</v>
      </c>
      <c r="B1" s="1662"/>
      <c r="C1" s="1662"/>
      <c r="D1" s="1662"/>
      <c r="E1" s="1662"/>
      <c r="F1" s="1662"/>
      <c r="G1" s="1662"/>
      <c r="H1" s="1662"/>
    </row>
    <row r="2" spans="1:8" ht="16.5" thickBot="1">
      <c r="A2" s="1728" t="s">
        <v>404</v>
      </c>
      <c r="B2" s="1729"/>
      <c r="C2" s="1729"/>
      <c r="D2" s="1729"/>
      <c r="E2" s="1729"/>
      <c r="F2" s="1729"/>
      <c r="G2" s="1729"/>
      <c r="H2" s="1729"/>
    </row>
    <row r="3" spans="1:8" ht="13.5" thickTop="1">
      <c r="A3" s="1730" t="s">
        <v>405</v>
      </c>
      <c r="B3" s="1732" t="s">
        <v>292</v>
      </c>
      <c r="C3" s="1734" t="s">
        <v>407</v>
      </c>
      <c r="D3" s="1734"/>
      <c r="E3" s="1734"/>
      <c r="F3" s="1735" t="s">
        <v>408</v>
      </c>
      <c r="G3" s="1734"/>
      <c r="H3" s="1736"/>
    </row>
    <row r="4" spans="1:8" ht="13.5" thickBot="1">
      <c r="A4" s="1731"/>
      <c r="B4" s="1733"/>
      <c r="C4" s="415" t="s">
        <v>409</v>
      </c>
      <c r="D4" s="415" t="s">
        <v>410</v>
      </c>
      <c r="E4" s="415" t="s">
        <v>411</v>
      </c>
      <c r="F4" s="416" t="s">
        <v>409</v>
      </c>
      <c r="G4" s="415" t="s">
        <v>410</v>
      </c>
      <c r="H4" s="417" t="s">
        <v>411</v>
      </c>
    </row>
    <row r="5" spans="1:8" ht="12.75">
      <c r="A5" s="305" t="s">
        <v>298</v>
      </c>
      <c r="B5" s="418" t="s">
        <v>412</v>
      </c>
      <c r="C5" s="419">
        <v>72.1</v>
      </c>
      <c r="D5" s="419">
        <v>72.7</v>
      </c>
      <c r="E5" s="419">
        <v>72.4</v>
      </c>
      <c r="F5" s="419">
        <v>71.1071875</v>
      </c>
      <c r="G5" s="419">
        <v>71.7071875</v>
      </c>
      <c r="H5" s="420">
        <v>71.4071875</v>
      </c>
    </row>
    <row r="6" spans="1:8" ht="12.75">
      <c r="A6" s="305"/>
      <c r="B6" s="418" t="s">
        <v>413</v>
      </c>
      <c r="C6" s="419">
        <v>75.6</v>
      </c>
      <c r="D6" s="419">
        <v>76.2</v>
      </c>
      <c r="E6" s="419">
        <v>75.9</v>
      </c>
      <c r="F6" s="419">
        <v>73.61709677419353</v>
      </c>
      <c r="G6" s="419">
        <v>74.21709677419355</v>
      </c>
      <c r="H6" s="420">
        <v>73.91709677419354</v>
      </c>
    </row>
    <row r="7" spans="1:8" ht="12.75">
      <c r="A7" s="305"/>
      <c r="B7" s="418" t="s">
        <v>414</v>
      </c>
      <c r="C7" s="419">
        <v>78.1</v>
      </c>
      <c r="D7" s="419">
        <v>78.7</v>
      </c>
      <c r="E7" s="419">
        <v>78.4</v>
      </c>
      <c r="F7" s="419">
        <v>77.85466666666666</v>
      </c>
      <c r="G7" s="419">
        <v>78.45466666666667</v>
      </c>
      <c r="H7" s="420">
        <v>78.15466666666666</v>
      </c>
    </row>
    <row r="8" spans="1:8" ht="12.75">
      <c r="A8" s="305"/>
      <c r="B8" s="418" t="s">
        <v>415</v>
      </c>
      <c r="C8" s="419">
        <v>80.74</v>
      </c>
      <c r="D8" s="419">
        <v>81.34</v>
      </c>
      <c r="E8" s="419">
        <v>81.04</v>
      </c>
      <c r="F8" s="419">
        <v>78.98333333333333</v>
      </c>
      <c r="G8" s="419">
        <v>79.58333333333333</v>
      </c>
      <c r="H8" s="420">
        <v>79.28333333333333</v>
      </c>
    </row>
    <row r="9" spans="1:8" ht="12.75">
      <c r="A9" s="305"/>
      <c r="B9" s="418" t="s">
        <v>416</v>
      </c>
      <c r="C9" s="419">
        <v>85.51</v>
      </c>
      <c r="D9" s="419">
        <v>86.11</v>
      </c>
      <c r="E9" s="419">
        <v>85.81</v>
      </c>
      <c r="F9" s="419">
        <v>82.69724137931034</v>
      </c>
      <c r="G9" s="419">
        <v>83.29724137931034</v>
      </c>
      <c r="H9" s="420">
        <v>82.99724137931034</v>
      </c>
    </row>
    <row r="10" spans="1:8" ht="12.75">
      <c r="A10" s="305"/>
      <c r="B10" s="418" t="s">
        <v>417</v>
      </c>
      <c r="C10" s="419">
        <v>81.9</v>
      </c>
      <c r="D10" s="419">
        <v>82.5</v>
      </c>
      <c r="E10" s="419">
        <v>82.2</v>
      </c>
      <c r="F10" s="419">
        <v>84.16366666666666</v>
      </c>
      <c r="G10" s="419">
        <v>84.76366666666667</v>
      </c>
      <c r="H10" s="420">
        <v>84.46366666666665</v>
      </c>
    </row>
    <row r="11" spans="1:8" ht="12.75">
      <c r="A11" s="305"/>
      <c r="B11" s="418" t="s">
        <v>418</v>
      </c>
      <c r="C11" s="419">
        <v>79.05</v>
      </c>
      <c r="D11" s="419">
        <v>79.65</v>
      </c>
      <c r="E11" s="419">
        <v>79.35</v>
      </c>
      <c r="F11" s="419">
        <v>79.45551724137931</v>
      </c>
      <c r="G11" s="419">
        <v>80.0555172413793</v>
      </c>
      <c r="H11" s="420">
        <v>79.75551724137931</v>
      </c>
    </row>
    <row r="12" spans="1:8" ht="12.75">
      <c r="A12" s="305"/>
      <c r="B12" s="418" t="s">
        <v>419</v>
      </c>
      <c r="C12" s="419">
        <v>79.55</v>
      </c>
      <c r="D12" s="419">
        <v>80.15</v>
      </c>
      <c r="E12" s="419">
        <v>79.85</v>
      </c>
      <c r="F12" s="419">
        <v>78.76</v>
      </c>
      <c r="G12" s="419">
        <v>79.36</v>
      </c>
      <c r="H12" s="420">
        <v>79.06</v>
      </c>
    </row>
    <row r="13" spans="1:8" ht="12.75">
      <c r="A13" s="305"/>
      <c r="B13" s="418" t="s">
        <v>420</v>
      </c>
      <c r="C13" s="419">
        <v>82.13</v>
      </c>
      <c r="D13" s="419">
        <v>82.73</v>
      </c>
      <c r="E13" s="419">
        <v>82.43</v>
      </c>
      <c r="F13" s="419">
        <v>80.99233333333332</v>
      </c>
      <c r="G13" s="419">
        <v>81.59233333333334</v>
      </c>
      <c r="H13" s="420">
        <v>81.29233333333333</v>
      </c>
    </row>
    <row r="14" spans="1:8" ht="12.75">
      <c r="A14" s="305"/>
      <c r="B14" s="418" t="s">
        <v>421</v>
      </c>
      <c r="C14" s="419">
        <v>85.32</v>
      </c>
      <c r="D14" s="419">
        <v>85.92</v>
      </c>
      <c r="E14" s="419">
        <v>85.62</v>
      </c>
      <c r="F14" s="419">
        <v>83.74677419354839</v>
      </c>
      <c r="G14" s="419">
        <v>84.34677419354838</v>
      </c>
      <c r="H14" s="420">
        <v>84.04677419354839</v>
      </c>
    </row>
    <row r="15" spans="1:8" ht="12.75">
      <c r="A15" s="305"/>
      <c r="B15" s="418" t="s">
        <v>422</v>
      </c>
      <c r="C15" s="421">
        <v>88.6</v>
      </c>
      <c r="D15" s="419">
        <v>89.2</v>
      </c>
      <c r="E15" s="421">
        <v>88.9</v>
      </c>
      <c r="F15" s="419">
        <v>88.0559375</v>
      </c>
      <c r="G15" s="421">
        <v>88.6559375</v>
      </c>
      <c r="H15" s="420">
        <v>88.3559375</v>
      </c>
    </row>
    <row r="16" spans="1:8" ht="12.75">
      <c r="A16" s="305"/>
      <c r="B16" s="422" t="s">
        <v>423</v>
      </c>
      <c r="C16" s="423">
        <v>88.6</v>
      </c>
      <c r="D16" s="423">
        <v>89.2</v>
      </c>
      <c r="E16" s="423">
        <v>88.9</v>
      </c>
      <c r="F16" s="423">
        <v>89.20290322580645</v>
      </c>
      <c r="G16" s="423">
        <v>89.80290322580646</v>
      </c>
      <c r="H16" s="424">
        <v>89.50290322580645</v>
      </c>
    </row>
    <row r="17" spans="1:8" ht="12.75">
      <c r="A17" s="425"/>
      <c r="B17" s="426" t="s">
        <v>424</v>
      </c>
      <c r="C17" s="427">
        <v>81.43333333333332</v>
      </c>
      <c r="D17" s="427">
        <v>82.03333333333335</v>
      </c>
      <c r="E17" s="427">
        <v>81.73333333333333</v>
      </c>
      <c r="F17" s="427">
        <v>80.71972148451984</v>
      </c>
      <c r="G17" s="427">
        <v>81.31972148451985</v>
      </c>
      <c r="H17" s="428">
        <v>81.0197214845198</v>
      </c>
    </row>
    <row r="18" spans="1:8" ht="12.75">
      <c r="A18" s="305" t="s">
        <v>299</v>
      </c>
      <c r="B18" s="418" t="s">
        <v>412</v>
      </c>
      <c r="C18" s="429">
        <v>88.75</v>
      </c>
      <c r="D18" s="429">
        <v>89.35</v>
      </c>
      <c r="E18" s="429">
        <v>89.05</v>
      </c>
      <c r="F18" s="430">
        <v>88.4484375</v>
      </c>
      <c r="G18" s="429">
        <v>89.0484375</v>
      </c>
      <c r="H18" s="431">
        <v>88.7484375</v>
      </c>
    </row>
    <row r="19" spans="1:8" ht="12.75">
      <c r="A19" s="305"/>
      <c r="B19" s="418" t="s">
        <v>413</v>
      </c>
      <c r="C19" s="429">
        <v>87.23</v>
      </c>
      <c r="D19" s="429">
        <v>87.83</v>
      </c>
      <c r="E19" s="429">
        <v>87.53</v>
      </c>
      <c r="F19" s="430">
        <v>88.50096774193551</v>
      </c>
      <c r="G19" s="429">
        <v>89.10096774193548</v>
      </c>
      <c r="H19" s="431">
        <v>88.8009677419355</v>
      </c>
    </row>
    <row r="20" spans="1:8" ht="12.75">
      <c r="A20" s="305"/>
      <c r="B20" s="418" t="s">
        <v>414</v>
      </c>
      <c r="C20" s="429">
        <v>84.6</v>
      </c>
      <c r="D20" s="429">
        <v>85.2</v>
      </c>
      <c r="E20" s="429">
        <v>84.9</v>
      </c>
      <c r="F20" s="430">
        <v>84.46933333333332</v>
      </c>
      <c r="G20" s="429">
        <v>85.06933333333333</v>
      </c>
      <c r="H20" s="431">
        <v>84.76933333333332</v>
      </c>
    </row>
    <row r="21" spans="1:8" ht="12.75">
      <c r="A21" s="305"/>
      <c r="B21" s="418" t="s">
        <v>415</v>
      </c>
      <c r="C21" s="429">
        <v>87.64</v>
      </c>
      <c r="D21" s="429">
        <v>88.24</v>
      </c>
      <c r="E21" s="429">
        <v>87.94</v>
      </c>
      <c r="F21" s="430">
        <v>85.92666666666668</v>
      </c>
      <c r="G21" s="429">
        <v>86.52666666666666</v>
      </c>
      <c r="H21" s="431">
        <v>86.22666666666666</v>
      </c>
    </row>
    <row r="22" spans="1:8" ht="12.75">
      <c r="A22" s="305"/>
      <c r="B22" s="418" t="s">
        <v>416</v>
      </c>
      <c r="C22" s="429">
        <v>86.61</v>
      </c>
      <c r="D22" s="429">
        <v>87.21</v>
      </c>
      <c r="E22" s="429">
        <v>86.91</v>
      </c>
      <c r="F22" s="430">
        <v>87.38366666666667</v>
      </c>
      <c r="G22" s="429">
        <v>87.98366666666668</v>
      </c>
      <c r="H22" s="431">
        <v>87.68366666666668</v>
      </c>
    </row>
    <row r="23" spans="1:8" ht="12.75">
      <c r="A23" s="305"/>
      <c r="B23" s="418" t="s">
        <v>417</v>
      </c>
      <c r="C23" s="429">
        <v>87.1</v>
      </c>
      <c r="D23" s="429">
        <v>87.7</v>
      </c>
      <c r="E23" s="429">
        <v>87.4</v>
      </c>
      <c r="F23" s="430">
        <v>87.40275862068967</v>
      </c>
      <c r="G23" s="429">
        <v>88.00275862068963</v>
      </c>
      <c r="H23" s="431">
        <v>87.70275862068965</v>
      </c>
    </row>
    <row r="24" spans="1:8" ht="12.75">
      <c r="A24" s="305"/>
      <c r="B24" s="418" t="s">
        <v>418</v>
      </c>
      <c r="C24" s="429">
        <v>85.3</v>
      </c>
      <c r="D24" s="429">
        <v>85.9</v>
      </c>
      <c r="E24" s="429">
        <v>85.6</v>
      </c>
      <c r="F24" s="430">
        <v>85.64689655172413</v>
      </c>
      <c r="G24" s="429">
        <v>86.24689655172415</v>
      </c>
      <c r="H24" s="431">
        <v>85.94689655172414</v>
      </c>
    </row>
    <row r="25" spans="1:8" ht="12.75">
      <c r="A25" s="305"/>
      <c r="B25" s="418" t="s">
        <v>419</v>
      </c>
      <c r="C25" s="429">
        <v>86.77</v>
      </c>
      <c r="D25" s="429">
        <v>87.37</v>
      </c>
      <c r="E25" s="429">
        <v>87.07</v>
      </c>
      <c r="F25" s="430">
        <v>86.57233333333333</v>
      </c>
      <c r="G25" s="429">
        <v>87.17233333333334</v>
      </c>
      <c r="H25" s="431">
        <v>86.87233333333333</v>
      </c>
    </row>
    <row r="26" spans="1:8" ht="12.75">
      <c r="A26" s="305"/>
      <c r="B26" s="418" t="s">
        <v>420</v>
      </c>
      <c r="C26" s="429">
        <v>86.86</v>
      </c>
      <c r="D26" s="429">
        <v>87.46</v>
      </c>
      <c r="E26" s="429">
        <v>87.16</v>
      </c>
      <c r="F26" s="430">
        <v>86.68645161290321</v>
      </c>
      <c r="G26" s="429">
        <v>87.29100000000001</v>
      </c>
      <c r="H26" s="431">
        <v>86.98872580645161</v>
      </c>
    </row>
    <row r="27" spans="1:8" ht="12.75">
      <c r="A27" s="305"/>
      <c r="B27" s="418" t="s">
        <v>421</v>
      </c>
      <c r="C27" s="429">
        <v>87.61</v>
      </c>
      <c r="D27" s="429">
        <v>88.21</v>
      </c>
      <c r="E27" s="429">
        <v>87.91</v>
      </c>
      <c r="F27" s="430">
        <v>86.4558064516129</v>
      </c>
      <c r="G27" s="429">
        <v>87.0558064516129</v>
      </c>
      <c r="H27" s="431">
        <v>86.7558064516129</v>
      </c>
    </row>
    <row r="28" spans="1:8" ht="12.75">
      <c r="A28" s="305"/>
      <c r="B28" s="418" t="s">
        <v>422</v>
      </c>
      <c r="C28" s="429">
        <v>92.72</v>
      </c>
      <c r="D28" s="429">
        <v>93.32</v>
      </c>
      <c r="E28" s="429">
        <v>93.02</v>
      </c>
      <c r="F28" s="430">
        <v>89.45870967741936</v>
      </c>
      <c r="G28" s="429">
        <v>90.05870967741934</v>
      </c>
      <c r="H28" s="431">
        <v>89.75870967741935</v>
      </c>
    </row>
    <row r="29" spans="1:8" ht="12.75">
      <c r="A29" s="305"/>
      <c r="B29" s="422" t="s">
        <v>423</v>
      </c>
      <c r="C29" s="429">
        <v>95</v>
      </c>
      <c r="D29" s="429">
        <v>95.6</v>
      </c>
      <c r="E29" s="429">
        <v>95.3</v>
      </c>
      <c r="F29" s="430">
        <v>94.91548387096775</v>
      </c>
      <c r="G29" s="429">
        <v>95.51548387096774</v>
      </c>
      <c r="H29" s="431">
        <v>95.21548387096774</v>
      </c>
    </row>
    <row r="30" spans="1:8" ht="12.75">
      <c r="A30" s="432"/>
      <c r="B30" s="433" t="s">
        <v>424</v>
      </c>
      <c r="C30" s="434">
        <v>88.01583333333333</v>
      </c>
      <c r="D30" s="434">
        <v>88.61583333333333</v>
      </c>
      <c r="E30" s="434">
        <v>88.31583333333333</v>
      </c>
      <c r="F30" s="435">
        <v>87.65562600227105</v>
      </c>
      <c r="G30" s="434">
        <v>88.2560050345291</v>
      </c>
      <c r="H30" s="436">
        <v>87.95581551840007</v>
      </c>
    </row>
    <row r="31" spans="1:10" ht="12.75">
      <c r="A31" s="437" t="s">
        <v>55</v>
      </c>
      <c r="B31" s="418" t="s">
        <v>412</v>
      </c>
      <c r="C31" s="438">
        <v>97.96</v>
      </c>
      <c r="D31" s="438">
        <v>98.56</v>
      </c>
      <c r="E31" s="438">
        <v>98.26</v>
      </c>
      <c r="F31" s="438">
        <v>96.0121875</v>
      </c>
      <c r="G31" s="438">
        <v>96.6121875</v>
      </c>
      <c r="H31" s="439">
        <v>96.3121875</v>
      </c>
      <c r="J31" s="157"/>
    </row>
    <row r="32" spans="1:11" ht="12.75">
      <c r="A32" s="440"/>
      <c r="B32" s="418" t="s">
        <v>413</v>
      </c>
      <c r="C32" s="429">
        <v>101.29</v>
      </c>
      <c r="D32" s="429">
        <v>101.89</v>
      </c>
      <c r="E32" s="429">
        <v>101.59</v>
      </c>
      <c r="F32" s="429">
        <v>103.24870967741936</v>
      </c>
      <c r="G32" s="429">
        <v>103.84870967741935</v>
      </c>
      <c r="H32" s="431">
        <v>103.54870967741935</v>
      </c>
      <c r="J32" s="157"/>
      <c r="K32" s="157"/>
    </row>
    <row r="33" spans="1:11" ht="12.75">
      <c r="A33" s="440"/>
      <c r="B33" s="418" t="s">
        <v>414</v>
      </c>
      <c r="C33" s="429">
        <v>98.64</v>
      </c>
      <c r="D33" s="429">
        <v>99.24</v>
      </c>
      <c r="E33" s="429">
        <v>99.23967741935485</v>
      </c>
      <c r="F33" s="429">
        <v>98.93967741935484</v>
      </c>
      <c r="G33" s="429">
        <v>99.53967741935485</v>
      </c>
      <c r="H33" s="431">
        <v>98.74</v>
      </c>
      <c r="J33" s="157"/>
      <c r="K33" s="157"/>
    </row>
    <row r="34" spans="1:11" ht="12.75">
      <c r="A34" s="440"/>
      <c r="B34" s="418" t="s">
        <v>415</v>
      </c>
      <c r="C34" s="429">
        <v>100.73</v>
      </c>
      <c r="D34" s="429">
        <v>101.33</v>
      </c>
      <c r="E34" s="429">
        <v>101.03</v>
      </c>
      <c r="F34" s="429">
        <v>98.80310344827586</v>
      </c>
      <c r="G34" s="429">
        <v>99.40310344827586</v>
      </c>
      <c r="H34" s="431">
        <v>99.10310344827586</v>
      </c>
      <c r="J34" s="157"/>
      <c r="K34" s="157"/>
    </row>
    <row r="35" spans="1:11" ht="12.75">
      <c r="A35" s="440"/>
      <c r="B35" s="418" t="s">
        <v>416</v>
      </c>
      <c r="C35" s="429">
        <v>99.11</v>
      </c>
      <c r="D35" s="429">
        <v>99.71</v>
      </c>
      <c r="E35" s="429">
        <v>99.41</v>
      </c>
      <c r="F35" s="429">
        <v>99.2683333333333</v>
      </c>
      <c r="G35" s="429">
        <v>99.86833333333334</v>
      </c>
      <c r="H35" s="431">
        <v>99.56833333333333</v>
      </c>
      <c r="J35" s="157"/>
      <c r="K35" s="157"/>
    </row>
    <row r="36" spans="1:11" ht="12.75">
      <c r="A36" s="440"/>
      <c r="B36" s="418" t="s">
        <v>417</v>
      </c>
      <c r="C36" s="429">
        <v>98.14</v>
      </c>
      <c r="D36" s="429">
        <v>98.74</v>
      </c>
      <c r="E36" s="429">
        <v>98.44</v>
      </c>
      <c r="F36" s="429">
        <v>98.89533333333334</v>
      </c>
      <c r="G36" s="429">
        <v>99.49533333333332</v>
      </c>
      <c r="H36" s="431">
        <v>99.19533333333334</v>
      </c>
      <c r="J36" s="157"/>
      <c r="K36" s="157"/>
    </row>
    <row r="37" spans="1:11" ht="12.75">
      <c r="A37" s="441"/>
      <c r="B37" s="442" t="s">
        <v>418</v>
      </c>
      <c r="C37" s="443">
        <v>99.26</v>
      </c>
      <c r="D37" s="443">
        <v>99.86</v>
      </c>
      <c r="E37" s="443">
        <v>99.56</v>
      </c>
      <c r="F37" s="443">
        <v>99.27</v>
      </c>
      <c r="G37" s="443">
        <v>99.87</v>
      </c>
      <c r="H37" s="444">
        <v>99.57</v>
      </c>
      <c r="I37" s="445"/>
      <c r="J37" s="157"/>
      <c r="K37" s="157"/>
    </row>
    <row r="38" spans="1:11" ht="12.75">
      <c r="A38" s="441"/>
      <c r="B38" s="442" t="s">
        <v>419</v>
      </c>
      <c r="C38" s="443">
        <v>97.58</v>
      </c>
      <c r="D38" s="443">
        <v>98.18</v>
      </c>
      <c r="E38" s="443">
        <v>97.88</v>
      </c>
      <c r="F38" s="443">
        <v>98.50866666666667</v>
      </c>
      <c r="G38" s="443">
        <v>99.10866666666668</v>
      </c>
      <c r="H38" s="444">
        <v>98.80866666666668</v>
      </c>
      <c r="I38" s="445"/>
      <c r="J38" s="157"/>
      <c r="K38" s="157"/>
    </row>
    <row r="39" spans="1:11" ht="12.75">
      <c r="A39" s="440"/>
      <c r="B39" s="418" t="s">
        <v>420</v>
      </c>
      <c r="C39" s="429">
        <v>95.99</v>
      </c>
      <c r="D39" s="429">
        <v>96.59</v>
      </c>
      <c r="E39" s="429">
        <v>96.29</v>
      </c>
      <c r="F39" s="429">
        <v>96.41466666666666</v>
      </c>
      <c r="G39" s="429">
        <v>97.01466666666668</v>
      </c>
      <c r="H39" s="431">
        <v>96.71466666666667</v>
      </c>
      <c r="J39" s="157"/>
      <c r="K39" s="157"/>
    </row>
    <row r="40" spans="1:11" ht="12.75">
      <c r="A40" s="440"/>
      <c r="B40" s="418" t="s">
        <v>421</v>
      </c>
      <c r="C40" s="429">
        <v>95.2</v>
      </c>
      <c r="D40" s="429">
        <v>95.8</v>
      </c>
      <c r="E40" s="429">
        <v>95.5</v>
      </c>
      <c r="F40" s="429">
        <v>96.2209677419355</v>
      </c>
      <c r="G40" s="429">
        <v>96.82096774193548</v>
      </c>
      <c r="H40" s="431">
        <v>96.5209677419355</v>
      </c>
      <c r="J40" s="157"/>
      <c r="K40" s="157"/>
    </row>
    <row r="41" spans="1:11" ht="12.75">
      <c r="A41" s="440"/>
      <c r="B41" s="418" t="s">
        <v>422</v>
      </c>
      <c r="C41" s="429">
        <v>95.32</v>
      </c>
      <c r="D41" s="429">
        <v>95.92</v>
      </c>
      <c r="E41" s="429">
        <v>95.62</v>
      </c>
      <c r="F41" s="429">
        <v>94.15225806451613</v>
      </c>
      <c r="G41" s="429">
        <v>94.75225806451614</v>
      </c>
      <c r="H41" s="431">
        <v>94.45225806451614</v>
      </c>
      <c r="J41" s="157"/>
      <c r="K41" s="157"/>
    </row>
    <row r="42" spans="1:11" ht="12.75">
      <c r="A42" s="446"/>
      <c r="B42" s="422" t="s">
        <v>423</v>
      </c>
      <c r="C42" s="447">
        <v>95.9</v>
      </c>
      <c r="D42" s="447">
        <v>96.5</v>
      </c>
      <c r="E42" s="447">
        <v>96.2</v>
      </c>
      <c r="F42" s="447">
        <v>95.7140625</v>
      </c>
      <c r="G42" s="447">
        <v>96.3140625</v>
      </c>
      <c r="H42" s="448">
        <v>96.0140625</v>
      </c>
      <c r="J42" s="157"/>
      <c r="K42" s="157"/>
    </row>
    <row r="43" spans="1:9" ht="12.75">
      <c r="A43" s="432"/>
      <c r="B43" s="449" t="s">
        <v>424</v>
      </c>
      <c r="C43" s="450">
        <v>97.92666666666668</v>
      </c>
      <c r="D43" s="450">
        <v>98.52666666666666</v>
      </c>
      <c r="E43" s="450">
        <v>98.25163978494624</v>
      </c>
      <c r="F43" s="450">
        <v>97.95399719595848</v>
      </c>
      <c r="G43" s="450">
        <v>98.55399719595847</v>
      </c>
      <c r="H43" s="451">
        <v>98.21235741101223</v>
      </c>
      <c r="I43" s="452"/>
    </row>
    <row r="44" spans="1:17" ht="12.75">
      <c r="A44" s="305" t="s">
        <v>61</v>
      </c>
      <c r="B44" s="418" t="s">
        <v>412</v>
      </c>
      <c r="C44" s="453">
        <v>96.92</v>
      </c>
      <c r="D44" s="453">
        <v>97.52</v>
      </c>
      <c r="E44" s="453">
        <v>97.22</v>
      </c>
      <c r="F44" s="453">
        <v>96.7141935483871</v>
      </c>
      <c r="G44" s="453">
        <v>97.3141935483871</v>
      </c>
      <c r="H44" s="454">
        <v>97.0141935483871</v>
      </c>
      <c r="J44" s="157"/>
      <c r="K44" s="157"/>
      <c r="L44" s="452"/>
      <c r="M44" s="452"/>
      <c r="N44" s="452"/>
      <c r="O44" s="452"/>
      <c r="P44" s="452"/>
      <c r="Q44" s="452"/>
    </row>
    <row r="45" spans="1:17" ht="12.75">
      <c r="A45" s="305"/>
      <c r="B45" s="418" t="s">
        <v>413</v>
      </c>
      <c r="C45" s="430">
        <v>97.52</v>
      </c>
      <c r="D45" s="430">
        <v>98.12</v>
      </c>
      <c r="E45" s="430">
        <v>97.82</v>
      </c>
      <c r="F45" s="430">
        <v>96.64225806451614</v>
      </c>
      <c r="G45" s="430">
        <v>97.24225806451611</v>
      </c>
      <c r="H45" s="455">
        <v>96.94225806451612</v>
      </c>
      <c r="J45" s="157"/>
      <c r="K45" s="157"/>
      <c r="L45" s="452"/>
      <c r="M45" s="452"/>
      <c r="N45" s="452"/>
      <c r="O45" s="452"/>
      <c r="P45" s="452"/>
      <c r="Q45" s="452"/>
    </row>
    <row r="46" spans="1:11" ht="12.75">
      <c r="A46" s="305"/>
      <c r="B46" s="418" t="s">
        <v>414</v>
      </c>
      <c r="C46" s="430">
        <v>98.64</v>
      </c>
      <c r="D46" s="430">
        <v>99.24</v>
      </c>
      <c r="E46" s="430">
        <v>98.94</v>
      </c>
      <c r="F46" s="430">
        <v>97.7341935483871</v>
      </c>
      <c r="G46" s="430">
        <v>98.3341935483871</v>
      </c>
      <c r="H46" s="455">
        <v>98.0341935483871</v>
      </c>
      <c r="J46" s="157"/>
      <c r="K46" s="157"/>
    </row>
    <row r="47" spans="1:11" ht="12.75">
      <c r="A47" s="305"/>
      <c r="B47" s="418" t="s">
        <v>415</v>
      </c>
      <c r="C47" s="430">
        <v>98.46</v>
      </c>
      <c r="D47" s="430">
        <v>99.06</v>
      </c>
      <c r="E47" s="430">
        <v>98.76</v>
      </c>
      <c r="F47" s="430">
        <v>97.99633333333331</v>
      </c>
      <c r="G47" s="430">
        <v>98.59633333333333</v>
      </c>
      <c r="H47" s="455">
        <v>98.29633333333332</v>
      </c>
      <c r="J47" s="157"/>
      <c r="K47" s="157"/>
    </row>
    <row r="48" spans="1:11" ht="12.75">
      <c r="A48" s="305"/>
      <c r="B48" s="418" t="s">
        <v>416</v>
      </c>
      <c r="C48" s="430">
        <v>99.37</v>
      </c>
      <c r="D48" s="430">
        <v>99.97</v>
      </c>
      <c r="E48" s="430">
        <v>99.67</v>
      </c>
      <c r="F48" s="430">
        <v>98.79517241379308</v>
      </c>
      <c r="G48" s="430">
        <v>99.3951724137931</v>
      </c>
      <c r="H48" s="455">
        <v>99.0951724137931</v>
      </c>
      <c r="J48" s="157"/>
      <c r="K48" s="157"/>
    </row>
    <row r="49" spans="1:17" ht="12.75">
      <c r="A49" s="305"/>
      <c r="B49" s="418" t="s">
        <v>417</v>
      </c>
      <c r="C49" s="430">
        <v>99.13</v>
      </c>
      <c r="D49" s="430">
        <v>99.73</v>
      </c>
      <c r="E49" s="430">
        <v>99.43</v>
      </c>
      <c r="F49" s="430">
        <v>100.75700000000002</v>
      </c>
      <c r="G49" s="430">
        <v>101.357</v>
      </c>
      <c r="H49" s="455">
        <v>101.05700000000002</v>
      </c>
      <c r="J49" s="157"/>
      <c r="K49" s="157"/>
      <c r="L49" s="452"/>
      <c r="M49" s="452"/>
      <c r="N49" s="452"/>
      <c r="O49" s="452"/>
      <c r="P49" s="452"/>
      <c r="Q49" s="452"/>
    </row>
    <row r="50" spans="1:11" ht="12.75">
      <c r="A50" s="305"/>
      <c r="B50" s="418" t="s">
        <v>425</v>
      </c>
      <c r="C50" s="430">
        <v>99.31</v>
      </c>
      <c r="D50" s="430">
        <v>99.91</v>
      </c>
      <c r="E50" s="430">
        <v>99.61</v>
      </c>
      <c r="F50" s="430">
        <v>98.53</v>
      </c>
      <c r="G50" s="430">
        <v>99.13</v>
      </c>
      <c r="H50" s="455">
        <v>98.83</v>
      </c>
      <c r="J50" s="157"/>
      <c r="K50" s="157"/>
    </row>
    <row r="51" spans="1:11" ht="12.75">
      <c r="A51" s="305"/>
      <c r="B51" s="418" t="s">
        <v>419</v>
      </c>
      <c r="C51" s="430">
        <v>100.45</v>
      </c>
      <c r="D51" s="430">
        <v>101.05</v>
      </c>
      <c r="E51" s="430">
        <v>100.75</v>
      </c>
      <c r="F51" s="430">
        <v>99.25366666666669</v>
      </c>
      <c r="G51" s="430">
        <v>99.85366666666665</v>
      </c>
      <c r="H51" s="455">
        <v>99.55366666666667</v>
      </c>
      <c r="J51" s="157"/>
      <c r="K51" s="157"/>
    </row>
    <row r="52" spans="1:11" ht="12.75">
      <c r="A52" s="305"/>
      <c r="B52" s="418" t="s">
        <v>420</v>
      </c>
      <c r="C52" s="430">
        <v>99.4</v>
      </c>
      <c r="D52" s="430">
        <v>100</v>
      </c>
      <c r="E52" s="430">
        <v>99.7</v>
      </c>
      <c r="F52" s="430">
        <v>99.667</v>
      </c>
      <c r="G52" s="430">
        <v>100.26700000000001</v>
      </c>
      <c r="H52" s="455">
        <v>99.96700000000001</v>
      </c>
      <c r="J52" s="157"/>
      <c r="K52" s="157"/>
    </row>
    <row r="53" spans="1:11" ht="12.75">
      <c r="A53" s="305"/>
      <c r="B53" s="418" t="s">
        <v>421</v>
      </c>
      <c r="C53" s="430">
        <v>102.16</v>
      </c>
      <c r="D53" s="430">
        <v>102.76</v>
      </c>
      <c r="E53" s="430">
        <v>102.46000000000001</v>
      </c>
      <c r="F53" s="430">
        <v>100.94516129032259</v>
      </c>
      <c r="G53" s="430">
        <v>101.54516129032258</v>
      </c>
      <c r="H53" s="455">
        <v>101.24516129032259</v>
      </c>
      <c r="J53" s="157"/>
      <c r="K53" s="157"/>
    </row>
    <row r="54" spans="1:11" ht="12.75">
      <c r="A54" s="440"/>
      <c r="B54" s="418" t="s">
        <v>426</v>
      </c>
      <c r="C54" s="430">
        <v>102.2</v>
      </c>
      <c r="D54" s="430">
        <v>102.8</v>
      </c>
      <c r="E54" s="430">
        <v>102.5</v>
      </c>
      <c r="F54" s="430">
        <v>101.78375</v>
      </c>
      <c r="G54" s="430">
        <v>102.38374999999999</v>
      </c>
      <c r="H54" s="455">
        <v>102.08375</v>
      </c>
      <c r="J54" s="157"/>
      <c r="K54" s="157"/>
    </row>
    <row r="55" spans="1:11" ht="12.75">
      <c r="A55" s="440"/>
      <c r="B55" s="422" t="s">
        <v>423</v>
      </c>
      <c r="C55" s="429">
        <v>101.14</v>
      </c>
      <c r="D55" s="429">
        <v>101.74</v>
      </c>
      <c r="E55" s="429">
        <v>101.44</v>
      </c>
      <c r="F55" s="429">
        <v>101.45258064516129</v>
      </c>
      <c r="G55" s="429">
        <v>102.0525806451613</v>
      </c>
      <c r="H55" s="431">
        <v>101.75258064516129</v>
      </c>
      <c r="J55" s="157"/>
      <c r="K55" s="157"/>
    </row>
    <row r="56" spans="1:11" ht="12.75">
      <c r="A56" s="432"/>
      <c r="B56" s="449" t="s">
        <v>424</v>
      </c>
      <c r="C56" s="450">
        <f aca="true" t="shared" si="0" ref="C56:H56">AVERAGE(C44:C55)</f>
        <v>99.55833333333334</v>
      </c>
      <c r="D56" s="449">
        <f t="shared" si="0"/>
        <v>100.15833333333332</v>
      </c>
      <c r="E56" s="450">
        <f t="shared" si="0"/>
        <v>99.85833333333335</v>
      </c>
      <c r="F56" s="450">
        <f t="shared" si="0"/>
        <v>99.18927579254729</v>
      </c>
      <c r="G56" s="449">
        <f t="shared" si="0"/>
        <v>99.78927579254726</v>
      </c>
      <c r="H56" s="436">
        <f t="shared" si="0"/>
        <v>99.48927579254728</v>
      </c>
      <c r="J56" s="157"/>
      <c r="K56" s="157"/>
    </row>
    <row r="57" spans="1:11" ht="13.5" thickBot="1">
      <c r="A57" s="456" t="s">
        <v>62</v>
      </c>
      <c r="B57" s="457" t="s">
        <v>412</v>
      </c>
      <c r="C57" s="458">
        <v>103.71</v>
      </c>
      <c r="D57" s="459">
        <v>104.31</v>
      </c>
      <c r="E57" s="459">
        <v>104.00999999999999</v>
      </c>
      <c r="F57" s="459">
        <v>102.12375000000002</v>
      </c>
      <c r="G57" s="459">
        <v>102.72375</v>
      </c>
      <c r="H57" s="460">
        <v>102.42375000000001</v>
      </c>
      <c r="J57" s="157"/>
      <c r="K57" s="157"/>
    </row>
    <row r="58" spans="1:11" ht="13.5" thickTop="1">
      <c r="A58" s="461" t="s">
        <v>427</v>
      </c>
      <c r="I58" s="462"/>
      <c r="J58" s="157"/>
      <c r="K58" s="462"/>
    </row>
    <row r="59" spans="1:11" ht="27" customHeight="1">
      <c r="A59" s="1662" t="s">
        <v>441</v>
      </c>
      <c r="B59" s="1662"/>
      <c r="C59" s="1662"/>
      <c r="D59" s="1662"/>
      <c r="E59" s="1662"/>
      <c r="F59" s="1662"/>
      <c r="G59" s="1662"/>
      <c r="H59" s="1662"/>
      <c r="I59" s="1662"/>
      <c r="J59" s="1662"/>
      <c r="K59" s="1662"/>
    </row>
    <row r="60" spans="1:11" ht="13.5" customHeight="1">
      <c r="A60" s="1662" t="s">
        <v>22</v>
      </c>
      <c r="B60" s="1662"/>
      <c r="C60" s="1662"/>
      <c r="D60" s="1662"/>
      <c r="E60" s="1662"/>
      <c r="F60" s="1662"/>
      <c r="G60" s="1662"/>
      <c r="H60" s="1662"/>
      <c r="I60" s="1662"/>
      <c r="J60" s="1662"/>
      <c r="K60" s="1662"/>
    </row>
    <row r="61" spans="1:8" ht="16.5" thickBot="1">
      <c r="A61" s="463"/>
      <c r="B61" s="463"/>
      <c r="C61" s="463"/>
      <c r="D61" s="463"/>
      <c r="E61" s="463"/>
      <c r="F61" s="463"/>
      <c r="G61" s="463"/>
      <c r="H61" s="463"/>
    </row>
    <row r="62" spans="1:11" ht="13.5" thickTop="1">
      <c r="A62" s="1714"/>
      <c r="B62" s="1716" t="s">
        <v>428</v>
      </c>
      <c r="C62" s="1717"/>
      <c r="D62" s="1718"/>
      <c r="E62" s="1716" t="s">
        <v>429</v>
      </c>
      <c r="F62" s="1717"/>
      <c r="G62" s="1718"/>
      <c r="H62" s="1722" t="s">
        <v>58</v>
      </c>
      <c r="I62" s="1723"/>
      <c r="J62" s="1723"/>
      <c r="K62" s="1724"/>
    </row>
    <row r="63" spans="1:11" ht="12.75">
      <c r="A63" s="1715"/>
      <c r="B63" s="1719"/>
      <c r="C63" s="1720"/>
      <c r="D63" s="1721"/>
      <c r="E63" s="1719"/>
      <c r="F63" s="1720"/>
      <c r="G63" s="1721"/>
      <c r="H63" s="1725" t="s">
        <v>430</v>
      </c>
      <c r="I63" s="1726"/>
      <c r="J63" s="1725" t="s">
        <v>431</v>
      </c>
      <c r="K63" s="1727"/>
    </row>
    <row r="64" spans="1:11" ht="12.75">
      <c r="A64" s="464"/>
      <c r="B64" s="465" t="s">
        <v>432</v>
      </c>
      <c r="C64" s="466" t="s">
        <v>433</v>
      </c>
      <c r="D64" s="466" t="s">
        <v>434</v>
      </c>
      <c r="E64" s="466">
        <v>2013</v>
      </c>
      <c r="F64" s="466">
        <v>2014</v>
      </c>
      <c r="G64" s="466">
        <v>2015</v>
      </c>
      <c r="H64" s="467">
        <v>2014</v>
      </c>
      <c r="I64" s="467">
        <v>2015</v>
      </c>
      <c r="J64" s="467">
        <v>2014</v>
      </c>
      <c r="K64" s="468">
        <v>2015</v>
      </c>
    </row>
    <row r="65" spans="1:11" ht="12.75">
      <c r="A65" s="469" t="s">
        <v>435</v>
      </c>
      <c r="B65" s="470">
        <v>109.05</v>
      </c>
      <c r="C65" s="470">
        <v>104.73</v>
      </c>
      <c r="D65" s="470">
        <v>57.31</v>
      </c>
      <c r="E65" s="471">
        <v>111.58</v>
      </c>
      <c r="F65" s="471">
        <v>101.13</v>
      </c>
      <c r="G65" s="471">
        <v>47.77</v>
      </c>
      <c r="H65" s="472">
        <f>C65/B65*100-100</f>
        <v>-3.961485557083904</v>
      </c>
      <c r="I65" s="472">
        <f>D65/C65*100-100</f>
        <v>-45.2783347655877</v>
      </c>
      <c r="J65" s="472">
        <f>F65/E65*100-100</f>
        <v>-9.365477684172802</v>
      </c>
      <c r="K65" s="473">
        <f>G65/F65*100-100</f>
        <v>-52.76376940571541</v>
      </c>
    </row>
    <row r="66" spans="1:11" ht="13.5" thickBot="1">
      <c r="A66" s="474" t="s">
        <v>436</v>
      </c>
      <c r="B66" s="475">
        <v>1284.75</v>
      </c>
      <c r="C66" s="475">
        <v>1310</v>
      </c>
      <c r="D66" s="475">
        <v>1144.4</v>
      </c>
      <c r="E66" s="475">
        <v>1329.75</v>
      </c>
      <c r="F66" s="475">
        <v>1296</v>
      </c>
      <c r="G66" s="475">
        <v>1118.8</v>
      </c>
      <c r="H66" s="476">
        <f>C66/B66*100-100</f>
        <v>1.9653629110721909</v>
      </c>
      <c r="I66" s="476">
        <f>D66/C66*100-100</f>
        <v>-12.641221374045799</v>
      </c>
      <c r="J66" s="476">
        <f>F66/E66*100-100</f>
        <v>-2.53807106598984</v>
      </c>
      <c r="K66" s="477">
        <f>G66/F66*100-100</f>
        <v>-13.672839506172835</v>
      </c>
    </row>
    <row r="67" ht="13.5" thickTop="1">
      <c r="A67" s="461" t="s">
        <v>437</v>
      </c>
    </row>
    <row r="68" ht="12.75">
      <c r="A68" s="461" t="s">
        <v>438</v>
      </c>
    </row>
    <row r="69" spans="1:7" ht="12.75">
      <c r="A69" s="461" t="s">
        <v>439</v>
      </c>
      <c r="B69" s="478"/>
      <c r="C69" s="478"/>
      <c r="D69" s="478"/>
      <c r="E69" s="478"/>
      <c r="F69" s="478"/>
      <c r="G69" s="478"/>
    </row>
    <row r="70" ht="12.75">
      <c r="A70" s="461" t="s">
        <v>440</v>
      </c>
    </row>
    <row r="72" spans="9:10" ht="12.75">
      <c r="I72" s="157"/>
      <c r="J72" s="157"/>
    </row>
    <row r="73" spans="9:10" ht="12.75">
      <c r="I73" s="157"/>
      <c r="J73" s="157"/>
    </row>
    <row r="74" spans="9:10" ht="12.75">
      <c r="I74" s="157"/>
      <c r="J74" s="157"/>
    </row>
    <row r="75" spans="9:10" ht="12.75">
      <c r="I75" s="157"/>
      <c r="J75" s="157"/>
    </row>
  </sheetData>
  <sheetProtection/>
  <mergeCells count="14">
    <mergeCell ref="A1:H1"/>
    <mergeCell ref="A2:H2"/>
    <mergeCell ref="A3:A4"/>
    <mergeCell ref="B3:B4"/>
    <mergeCell ref="C3:E3"/>
    <mergeCell ref="F3:H3"/>
    <mergeCell ref="A59:K59"/>
    <mergeCell ref="A60:K60"/>
    <mergeCell ref="A62:A63"/>
    <mergeCell ref="B62:D63"/>
    <mergeCell ref="E62:G63"/>
    <mergeCell ref="H62:K62"/>
    <mergeCell ref="H63:I63"/>
    <mergeCell ref="J63:K63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8"/>
  <sheetViews>
    <sheetView workbookViewId="0" topLeftCell="A1">
      <selection activeCell="A45" sqref="A45"/>
    </sheetView>
  </sheetViews>
  <sheetFormatPr defaultColWidth="9.140625" defaultRowHeight="17.25" customHeight="1"/>
  <cols>
    <col min="1" max="1" width="35.7109375" style="693" customWidth="1"/>
    <col min="2" max="8" width="10.7109375" style="693" customWidth="1"/>
    <col min="9" max="16384" width="9.140625" style="693" customWidth="1"/>
  </cols>
  <sheetData>
    <row r="1" spans="1:8" ht="17.25" customHeight="1">
      <c r="A1" s="1662" t="s">
        <v>447</v>
      </c>
      <c r="B1" s="1662"/>
      <c r="C1" s="1662"/>
      <c r="D1" s="1662"/>
      <c r="E1" s="1662"/>
      <c r="F1" s="1662"/>
      <c r="G1" s="1662"/>
      <c r="H1" s="1662"/>
    </row>
    <row r="2" spans="1:8" ht="17.25" customHeight="1">
      <c r="A2" s="1744" t="s">
        <v>791</v>
      </c>
      <c r="B2" s="1744"/>
      <c r="C2" s="1744"/>
      <c r="D2" s="1744"/>
      <c r="E2" s="1744"/>
      <c r="F2" s="1744"/>
      <c r="G2" s="1744"/>
      <c r="H2" s="1744"/>
    </row>
    <row r="3" spans="1:8" ht="17.25" customHeight="1">
      <c r="A3" s="1745" t="s">
        <v>1097</v>
      </c>
      <c r="B3" s="1745"/>
      <c r="C3" s="1745"/>
      <c r="D3" s="1745"/>
      <c r="E3" s="1745"/>
      <c r="F3" s="1745"/>
      <c r="G3" s="1745"/>
      <c r="H3" s="1745"/>
    </row>
    <row r="4" spans="1:8" ht="17.25" customHeight="1">
      <c r="A4" s="1746" t="s">
        <v>53</v>
      </c>
      <c r="B4" s="1746"/>
      <c r="C4" s="1746"/>
      <c r="D4" s="1746"/>
      <c r="E4" s="1746"/>
      <c r="F4" s="1746"/>
      <c r="G4" s="1746"/>
      <c r="H4" s="1746"/>
    </row>
    <row r="5" spans="1:8" ht="12.75" customHeight="1" thickBot="1">
      <c r="A5" s="694"/>
      <c r="B5" s="1752"/>
      <c r="C5" s="1752"/>
      <c r="D5" s="1752"/>
      <c r="E5" s="694"/>
      <c r="F5" s="694"/>
      <c r="G5" s="1753" t="s">
        <v>465</v>
      </c>
      <c r="H5" s="1753"/>
    </row>
    <row r="6" spans="1:8" ht="17.25" customHeight="1" thickTop="1">
      <c r="A6" s="1754" t="s">
        <v>792</v>
      </c>
      <c r="B6" s="1756" t="s">
        <v>472</v>
      </c>
      <c r="C6" s="1757"/>
      <c r="D6" s="1757"/>
      <c r="E6" s="1757"/>
      <c r="F6" s="1757"/>
      <c r="G6" s="1737" t="s">
        <v>793</v>
      </c>
      <c r="H6" s="1738"/>
    </row>
    <row r="7" spans="1:8" ht="15.75">
      <c r="A7" s="1755"/>
      <c r="B7" s="1741" t="s">
        <v>55</v>
      </c>
      <c r="C7" s="1742"/>
      <c r="D7" s="1743" t="s">
        <v>61</v>
      </c>
      <c r="E7" s="1742"/>
      <c r="F7" s="695" t="s">
        <v>57</v>
      </c>
      <c r="G7" s="1739"/>
      <c r="H7" s="1740"/>
    </row>
    <row r="8" spans="1:8" ht="17.25" customHeight="1">
      <c r="A8" s="696"/>
      <c r="B8" s="697" t="s">
        <v>53</v>
      </c>
      <c r="C8" s="698" t="s">
        <v>319</v>
      </c>
      <c r="D8" s="698" t="s">
        <v>53</v>
      </c>
      <c r="E8" s="698" t="s">
        <v>319</v>
      </c>
      <c r="F8" s="698" t="s">
        <v>53</v>
      </c>
      <c r="G8" s="699" t="s">
        <v>61</v>
      </c>
      <c r="H8" s="700" t="s">
        <v>62</v>
      </c>
    </row>
    <row r="9" spans="1:8" ht="17.25" customHeight="1">
      <c r="A9" s="701" t="s">
        <v>794</v>
      </c>
      <c r="B9" s="702">
        <v>6400.299999999999</v>
      </c>
      <c r="C9" s="702">
        <v>417327.5</v>
      </c>
      <c r="D9" s="702">
        <v>910.1</v>
      </c>
      <c r="E9" s="702">
        <v>499956.1</v>
      </c>
      <c r="F9" s="702">
        <v>133</v>
      </c>
      <c r="G9" s="703">
        <v>-85.78035404590409</v>
      </c>
      <c r="H9" s="704">
        <v>-85.38622129436325</v>
      </c>
    </row>
    <row r="10" spans="1:8" s="706" customFormat="1" ht="17.25" customHeight="1">
      <c r="A10" s="701" t="s">
        <v>795</v>
      </c>
      <c r="B10" s="705">
        <v>4817.3</v>
      </c>
      <c r="C10" s="705">
        <v>296552.2</v>
      </c>
      <c r="D10" s="705">
        <v>877.6</v>
      </c>
      <c r="E10" s="705">
        <v>328982.4</v>
      </c>
      <c r="F10" s="705">
        <v>111.4</v>
      </c>
      <c r="G10" s="703">
        <v>-81.78232619932328</v>
      </c>
      <c r="H10" s="704">
        <v>-87.30628988149499</v>
      </c>
    </row>
    <row r="11" spans="1:8" ht="17.25" customHeight="1">
      <c r="A11" s="707" t="s">
        <v>796</v>
      </c>
      <c r="B11" s="708">
        <v>3745.1</v>
      </c>
      <c r="C11" s="708">
        <v>268110.5</v>
      </c>
      <c r="D11" s="708">
        <v>844.5</v>
      </c>
      <c r="E11" s="708">
        <v>304959.3</v>
      </c>
      <c r="F11" s="708">
        <v>111.4</v>
      </c>
      <c r="G11" s="709">
        <v>-77.45053536621185</v>
      </c>
      <c r="H11" s="710">
        <v>-86.80876258140911</v>
      </c>
    </row>
    <row r="12" spans="1:8" ht="17.25" customHeight="1">
      <c r="A12" s="707" t="s">
        <v>797</v>
      </c>
      <c r="B12" s="708">
        <v>0</v>
      </c>
      <c r="C12" s="708">
        <v>4209.599999999999</v>
      </c>
      <c r="D12" s="708">
        <v>6.4</v>
      </c>
      <c r="E12" s="708">
        <v>3557.4</v>
      </c>
      <c r="F12" s="708">
        <v>0</v>
      </c>
      <c r="G12" s="709" t="s">
        <v>96</v>
      </c>
      <c r="H12" s="710">
        <v>-100</v>
      </c>
    </row>
    <row r="13" spans="1:8" ht="17.25" customHeight="1">
      <c r="A13" s="707" t="s">
        <v>798</v>
      </c>
      <c r="B13" s="708">
        <v>1072.2</v>
      </c>
      <c r="C13" s="708">
        <v>24232.1</v>
      </c>
      <c r="D13" s="708">
        <v>26.7</v>
      </c>
      <c r="E13" s="708">
        <v>20465.7</v>
      </c>
      <c r="F13" s="708">
        <v>0</v>
      </c>
      <c r="G13" s="709">
        <v>-97.50979294907667</v>
      </c>
      <c r="H13" s="710">
        <v>-100</v>
      </c>
    </row>
    <row r="14" spans="1:8" s="706" customFormat="1" ht="17.25" customHeight="1">
      <c r="A14" s="701" t="s">
        <v>799</v>
      </c>
      <c r="B14" s="705">
        <v>142.4</v>
      </c>
      <c r="C14" s="705">
        <v>61360</v>
      </c>
      <c r="D14" s="705">
        <v>32.5</v>
      </c>
      <c r="E14" s="705">
        <v>77671.59999999999</v>
      </c>
      <c r="F14" s="705">
        <v>21.6</v>
      </c>
      <c r="G14" s="703">
        <v>-77.17696629213484</v>
      </c>
      <c r="H14" s="704">
        <v>-33.53846153846153</v>
      </c>
    </row>
    <row r="15" spans="1:8" ht="17.25" customHeight="1">
      <c r="A15" s="707" t="s">
        <v>796</v>
      </c>
      <c r="B15" s="708">
        <v>142.4</v>
      </c>
      <c r="C15" s="708">
        <v>733.4</v>
      </c>
      <c r="D15" s="708">
        <v>3.8</v>
      </c>
      <c r="E15" s="708">
        <v>65947.7</v>
      </c>
      <c r="F15" s="708">
        <v>21.6</v>
      </c>
      <c r="G15" s="709">
        <v>-97.3314606741573</v>
      </c>
      <c r="H15" s="710">
        <v>468.42105263157896</v>
      </c>
    </row>
    <row r="16" spans="1:8" ht="17.25" customHeight="1">
      <c r="A16" s="707" t="s">
        <v>797</v>
      </c>
      <c r="B16" s="708">
        <v>0</v>
      </c>
      <c r="C16" s="708">
        <v>7109.2</v>
      </c>
      <c r="D16" s="708">
        <v>2.9</v>
      </c>
      <c r="E16" s="708">
        <v>7540.9</v>
      </c>
      <c r="F16" s="708">
        <v>0</v>
      </c>
      <c r="G16" s="709" t="s">
        <v>96</v>
      </c>
      <c r="H16" s="710">
        <v>-100</v>
      </c>
    </row>
    <row r="17" spans="1:8" ht="17.25" customHeight="1">
      <c r="A17" s="707" t="s">
        <v>798</v>
      </c>
      <c r="B17" s="708">
        <v>0</v>
      </c>
      <c r="C17" s="708">
        <v>110164</v>
      </c>
      <c r="D17" s="708">
        <v>25.8</v>
      </c>
      <c r="E17" s="708">
        <v>4183</v>
      </c>
      <c r="F17" s="708">
        <v>0</v>
      </c>
      <c r="G17" s="709" t="s">
        <v>96</v>
      </c>
      <c r="H17" s="710">
        <v>-100</v>
      </c>
    </row>
    <row r="18" spans="1:8" s="706" customFormat="1" ht="17.25" customHeight="1">
      <c r="A18" s="711" t="s">
        <v>800</v>
      </c>
      <c r="B18" s="705">
        <v>1440.6</v>
      </c>
      <c r="C18" s="705">
        <v>125922.10000000002</v>
      </c>
      <c r="D18" s="705">
        <v>0</v>
      </c>
      <c r="E18" s="705">
        <v>93302.1</v>
      </c>
      <c r="F18" s="705">
        <v>0</v>
      </c>
      <c r="G18" s="709">
        <v>-100</v>
      </c>
      <c r="H18" s="710" t="s">
        <v>96</v>
      </c>
    </row>
    <row r="19" spans="1:8" ht="17.25" customHeight="1">
      <c r="A19" s="707" t="s">
        <v>796</v>
      </c>
      <c r="B19" s="708">
        <v>1440.6</v>
      </c>
      <c r="C19" s="708">
        <v>3122.6</v>
      </c>
      <c r="D19" s="708">
        <v>0</v>
      </c>
      <c r="E19" s="708">
        <v>87750.5</v>
      </c>
      <c r="F19" s="708">
        <v>0</v>
      </c>
      <c r="G19" s="709">
        <v>-100</v>
      </c>
      <c r="H19" s="710" t="s">
        <v>96</v>
      </c>
    </row>
    <row r="20" spans="1:8" ht="17.25" customHeight="1">
      <c r="A20" s="707" t="s">
        <v>797</v>
      </c>
      <c r="B20" s="708">
        <v>0</v>
      </c>
      <c r="C20" s="708">
        <v>117352.70000000001</v>
      </c>
      <c r="D20" s="708">
        <v>0</v>
      </c>
      <c r="E20" s="708">
        <v>4051.6</v>
      </c>
      <c r="F20" s="708">
        <v>0</v>
      </c>
      <c r="G20" s="709" t="s">
        <v>96</v>
      </c>
      <c r="H20" s="710" t="s">
        <v>96</v>
      </c>
    </row>
    <row r="21" spans="1:8" ht="17.25" customHeight="1">
      <c r="A21" s="712" t="s">
        <v>798</v>
      </c>
      <c r="B21" s="713">
        <v>0</v>
      </c>
      <c r="C21" s="713">
        <v>5446.8</v>
      </c>
      <c r="D21" s="713">
        <v>0</v>
      </c>
      <c r="E21" s="713">
        <v>1500</v>
      </c>
      <c r="F21" s="713">
        <v>0</v>
      </c>
      <c r="G21" s="714" t="s">
        <v>96</v>
      </c>
      <c r="H21" s="715" t="s">
        <v>96</v>
      </c>
    </row>
    <row r="22" spans="1:8" s="719" customFormat="1" ht="18" customHeight="1">
      <c r="A22" s="716" t="s">
        <v>801</v>
      </c>
      <c r="B22" s="717">
        <v>210.1</v>
      </c>
      <c r="C22" s="718">
        <v>138.39999999999998</v>
      </c>
      <c r="D22" s="717">
        <v>0</v>
      </c>
      <c r="E22" s="717">
        <v>0</v>
      </c>
      <c r="F22" s="717">
        <v>0</v>
      </c>
      <c r="G22" s="703">
        <v>-100</v>
      </c>
      <c r="H22" s="710" t="s">
        <v>96</v>
      </c>
    </row>
    <row r="23" spans="1:8" s="719" customFormat="1" ht="18" customHeight="1">
      <c r="A23" s="720" t="s">
        <v>802</v>
      </c>
      <c r="B23" s="708">
        <v>40.6</v>
      </c>
      <c r="C23" s="721">
        <v>9.200000000000001</v>
      </c>
      <c r="D23" s="722">
        <v>0</v>
      </c>
      <c r="E23" s="722">
        <v>0</v>
      </c>
      <c r="F23" s="722">
        <v>0</v>
      </c>
      <c r="G23" s="709">
        <v>-100</v>
      </c>
      <c r="H23" s="723" t="s">
        <v>96</v>
      </c>
    </row>
    <row r="24" spans="1:8" s="719" customFormat="1" ht="18" customHeight="1">
      <c r="A24" s="720" t="s">
        <v>803</v>
      </c>
      <c r="B24" s="708">
        <v>169.5</v>
      </c>
      <c r="C24" s="721">
        <v>129.2</v>
      </c>
      <c r="D24" s="722">
        <v>0</v>
      </c>
      <c r="E24" s="722">
        <v>0</v>
      </c>
      <c r="F24" s="722">
        <v>0</v>
      </c>
      <c r="G24" s="709">
        <v>-100</v>
      </c>
      <c r="H24" s="723" t="s">
        <v>96</v>
      </c>
    </row>
    <row r="25" spans="1:8" s="727" customFormat="1" ht="22.5" customHeight="1" thickBot="1">
      <c r="A25" s="724" t="s">
        <v>804</v>
      </c>
      <c r="B25" s="713">
        <v>0</v>
      </c>
      <c r="C25" s="721">
        <v>0</v>
      </c>
      <c r="D25" s="725">
        <v>0</v>
      </c>
      <c r="E25" s="725">
        <v>0</v>
      </c>
      <c r="F25" s="725">
        <v>0</v>
      </c>
      <c r="G25" s="709" t="s">
        <v>96</v>
      </c>
      <c r="H25" s="726" t="s">
        <v>96</v>
      </c>
    </row>
    <row r="26" spans="1:8" ht="17.25" customHeight="1" thickBot="1">
      <c r="A26" s="728" t="s">
        <v>805</v>
      </c>
      <c r="B26" s="729">
        <v>6610.4</v>
      </c>
      <c r="C26" s="729">
        <v>417465.9</v>
      </c>
      <c r="D26" s="729">
        <v>910.1</v>
      </c>
      <c r="E26" s="729">
        <v>499956.1</v>
      </c>
      <c r="F26" s="729">
        <v>133</v>
      </c>
      <c r="G26" s="730">
        <v>-86.23230061720925</v>
      </c>
      <c r="H26" s="731">
        <v>-85.38622129436325</v>
      </c>
    </row>
    <row r="27" spans="1:8" ht="17.25" customHeight="1" thickBot="1">
      <c r="A27" s="728" t="s">
        <v>806</v>
      </c>
      <c r="B27" s="732">
        <v>28736.500000000004</v>
      </c>
      <c r="C27" s="733">
        <v>403715</v>
      </c>
      <c r="D27" s="732">
        <v>29165.4</v>
      </c>
      <c r="E27" s="732">
        <v>461340.60000000003</v>
      </c>
      <c r="F27" s="732">
        <v>32101.30000000001</v>
      </c>
      <c r="G27" s="730">
        <v>1.492526925686846</v>
      </c>
      <c r="H27" s="731">
        <v>10.066380025646865</v>
      </c>
    </row>
    <row r="28" spans="1:8" ht="17.25" customHeight="1">
      <c r="A28" s="720" t="s">
        <v>807</v>
      </c>
      <c r="B28" s="734">
        <v>27596.4</v>
      </c>
      <c r="C28" s="735">
        <v>393560.30000000005</v>
      </c>
      <c r="D28" s="734">
        <v>28054.6</v>
      </c>
      <c r="E28" s="734">
        <v>434793.60000000003</v>
      </c>
      <c r="F28" s="734">
        <v>32122.400000000005</v>
      </c>
      <c r="G28" s="703">
        <v>1.6603614964270719</v>
      </c>
      <c r="H28" s="704">
        <v>14.49958295609278</v>
      </c>
    </row>
    <row r="29" spans="1:8" ht="17.25" customHeight="1">
      <c r="A29" s="736" t="s">
        <v>808</v>
      </c>
      <c r="B29" s="737">
        <v>24678.5</v>
      </c>
      <c r="C29" s="738">
        <v>356619.60000000003</v>
      </c>
      <c r="D29" s="737">
        <v>26741.8</v>
      </c>
      <c r="E29" s="737">
        <v>405846.4</v>
      </c>
      <c r="F29" s="737">
        <v>30204.2</v>
      </c>
      <c r="G29" s="739">
        <v>8.360718844338194</v>
      </c>
      <c r="H29" s="740">
        <v>12.947520361381805</v>
      </c>
    </row>
    <row r="30" spans="1:8" ht="17.25" customHeight="1">
      <c r="A30" s="736" t="s">
        <v>809</v>
      </c>
      <c r="B30" s="737">
        <v>2917.9</v>
      </c>
      <c r="C30" s="738">
        <v>36940.7</v>
      </c>
      <c r="D30" s="737">
        <v>1312.8</v>
      </c>
      <c r="E30" s="737">
        <v>28947.199999999993</v>
      </c>
      <c r="F30" s="737">
        <v>1918.2000000000044</v>
      </c>
      <c r="G30" s="739">
        <v>-55.008739161725906</v>
      </c>
      <c r="H30" s="740">
        <v>46.11517367458899</v>
      </c>
    </row>
    <row r="31" spans="1:8" ht="17.25" customHeight="1">
      <c r="A31" s="720" t="s">
        <v>810</v>
      </c>
      <c r="B31" s="708">
        <v>1482</v>
      </c>
      <c r="C31" s="721">
        <v>8084.4</v>
      </c>
      <c r="D31" s="708">
        <v>1198.6</v>
      </c>
      <c r="E31" s="708">
        <v>11145.699999999999</v>
      </c>
      <c r="F31" s="708">
        <v>443.80000000000155</v>
      </c>
      <c r="G31" s="709">
        <v>-19.122807017543863</v>
      </c>
      <c r="H31" s="710">
        <v>-62.97346904722163</v>
      </c>
    </row>
    <row r="32" spans="1:8" ht="17.25" customHeight="1">
      <c r="A32" s="720" t="s">
        <v>811</v>
      </c>
      <c r="B32" s="708">
        <v>-7.099999999999966</v>
      </c>
      <c r="C32" s="721">
        <v>-63.400000000000034</v>
      </c>
      <c r="D32" s="708">
        <v>-27.8</v>
      </c>
      <c r="E32" s="708">
        <v>-26.499999999999943</v>
      </c>
      <c r="F32" s="708">
        <v>17.900000000000034</v>
      </c>
      <c r="G32" s="709">
        <v>291.54929577464975</v>
      </c>
      <c r="H32" s="710">
        <v>-164.38848920863322</v>
      </c>
    </row>
    <row r="33" spans="1:8" ht="17.25" customHeight="1">
      <c r="A33" s="720" t="s">
        <v>812</v>
      </c>
      <c r="B33" s="708">
        <v>780.3</v>
      </c>
      <c r="C33" s="721">
        <v>-44.7</v>
      </c>
      <c r="D33" s="708">
        <v>1101.4</v>
      </c>
      <c r="E33" s="708">
        <v>24.299999999999997</v>
      </c>
      <c r="F33" s="708">
        <v>962.4000000000001</v>
      </c>
      <c r="G33" s="709">
        <v>41.15083942073562</v>
      </c>
      <c r="H33" s="710">
        <v>-12.620301434537865</v>
      </c>
    </row>
    <row r="34" spans="1:8" ht="17.25" customHeight="1">
      <c r="A34" s="720" t="s">
        <v>813</v>
      </c>
      <c r="B34" s="708">
        <v>-172.5</v>
      </c>
      <c r="C34" s="721">
        <v>136.60000000000002</v>
      </c>
      <c r="D34" s="708">
        <v>89.4</v>
      </c>
      <c r="E34" s="708">
        <v>268.19999999999993</v>
      </c>
      <c r="F34" s="708">
        <v>874.4000000000001</v>
      </c>
      <c r="G34" s="709">
        <v>-151.82608695652175</v>
      </c>
      <c r="H34" s="710">
        <v>878.0760626398211</v>
      </c>
    </row>
    <row r="35" spans="1:8" ht="17.25" customHeight="1">
      <c r="A35" s="720" t="s">
        <v>814</v>
      </c>
      <c r="B35" s="708">
        <v>0</v>
      </c>
      <c r="C35" s="721">
        <v>0</v>
      </c>
      <c r="D35" s="708">
        <v>0</v>
      </c>
      <c r="E35" s="708">
        <v>10000</v>
      </c>
      <c r="F35" s="708">
        <v>0</v>
      </c>
      <c r="G35" s="709" t="s">
        <v>96</v>
      </c>
      <c r="H35" s="710" t="s">
        <v>96</v>
      </c>
    </row>
    <row r="36" spans="1:8" ht="17.25" customHeight="1" thickBot="1">
      <c r="A36" s="720" t="s">
        <v>815</v>
      </c>
      <c r="B36" s="741">
        <v>-942.5999999999995</v>
      </c>
      <c r="C36" s="742">
        <v>2041.7999999999993</v>
      </c>
      <c r="D36" s="741">
        <v>-1250.8</v>
      </c>
      <c r="E36" s="741">
        <v>5135.299999999999</v>
      </c>
      <c r="F36" s="741">
        <v>-2319.6000000000004</v>
      </c>
      <c r="G36" s="709">
        <v>32.696796095905</v>
      </c>
      <c r="H36" s="710">
        <v>85.44931244003843</v>
      </c>
    </row>
    <row r="37" spans="1:8" ht="17.25" customHeight="1" thickBot="1">
      <c r="A37" s="743" t="s">
        <v>816</v>
      </c>
      <c r="B37" s="732">
        <v>22126.100000000006</v>
      </c>
      <c r="C37" s="733">
        <v>-13750.900000000023</v>
      </c>
      <c r="D37" s="732">
        <v>28255.300000000003</v>
      </c>
      <c r="E37" s="732">
        <v>-38615.49999999994</v>
      </c>
      <c r="F37" s="732">
        <v>31968.30000000001</v>
      </c>
      <c r="G37" s="730">
        <v>27.701221634178623</v>
      </c>
      <c r="H37" s="731">
        <v>13.140897459945577</v>
      </c>
    </row>
    <row r="38" spans="1:8" ht="17.25" customHeight="1" thickBot="1">
      <c r="A38" s="743" t="s">
        <v>817</v>
      </c>
      <c r="B38" s="744">
        <v>-22126.1</v>
      </c>
      <c r="C38" s="745">
        <v>13750.904999999959</v>
      </c>
      <c r="D38" s="744">
        <v>-28255.300000000003</v>
      </c>
      <c r="E38" s="744">
        <v>38615.499999999985</v>
      </c>
      <c r="F38" s="744">
        <v>-31968.300000000007</v>
      </c>
      <c r="G38" s="730">
        <v>27.70122163417865</v>
      </c>
      <c r="H38" s="731">
        <v>13.140897459945563</v>
      </c>
    </row>
    <row r="39" spans="1:8" ht="17.25" customHeight="1">
      <c r="A39" s="746" t="s">
        <v>818</v>
      </c>
      <c r="B39" s="747">
        <v>-22734.8</v>
      </c>
      <c r="C39" s="735">
        <v>-1901.795000000042</v>
      </c>
      <c r="D39" s="747">
        <v>-28262.300000000003</v>
      </c>
      <c r="E39" s="747">
        <v>24790.29999999999</v>
      </c>
      <c r="F39" s="747">
        <v>-32758.700000000004</v>
      </c>
      <c r="G39" s="709">
        <v>24.312947551770876</v>
      </c>
      <c r="H39" s="710">
        <v>15.909533194396772</v>
      </c>
    </row>
    <row r="40" spans="1:8" ht="17.25" customHeight="1">
      <c r="A40" s="749" t="s">
        <v>819</v>
      </c>
      <c r="B40" s="708">
        <v>0</v>
      </c>
      <c r="C40" s="721">
        <v>19982.805</v>
      </c>
      <c r="D40" s="708">
        <v>0</v>
      </c>
      <c r="E40" s="708">
        <v>42423.1</v>
      </c>
      <c r="F40" s="708">
        <v>0</v>
      </c>
      <c r="G40" s="748" t="s">
        <v>96</v>
      </c>
      <c r="H40" s="710" t="s">
        <v>96</v>
      </c>
    </row>
    <row r="41" spans="1:8" ht="17.25" customHeight="1">
      <c r="A41" s="707" t="s">
        <v>820</v>
      </c>
      <c r="B41" s="747">
        <v>0</v>
      </c>
      <c r="C41" s="735">
        <v>10000</v>
      </c>
      <c r="D41" s="747">
        <v>0</v>
      </c>
      <c r="E41" s="747">
        <v>10000</v>
      </c>
      <c r="F41" s="747">
        <v>0</v>
      </c>
      <c r="G41" s="748" t="s">
        <v>96</v>
      </c>
      <c r="H41" s="710" t="s">
        <v>96</v>
      </c>
    </row>
    <row r="42" spans="1:8" ht="17.25" customHeight="1">
      <c r="A42" s="707" t="s">
        <v>821</v>
      </c>
      <c r="B42" s="747">
        <v>0</v>
      </c>
      <c r="C42" s="735">
        <v>9000</v>
      </c>
      <c r="D42" s="747">
        <v>0</v>
      </c>
      <c r="E42" s="747">
        <v>30000</v>
      </c>
      <c r="F42" s="747">
        <v>0</v>
      </c>
      <c r="G42" s="748" t="s">
        <v>96</v>
      </c>
      <c r="H42" s="710" t="s">
        <v>96</v>
      </c>
    </row>
    <row r="43" spans="1:8" ht="18.75" customHeight="1">
      <c r="A43" s="707" t="s">
        <v>822</v>
      </c>
      <c r="B43" s="747">
        <v>0</v>
      </c>
      <c r="C43" s="735">
        <v>906.4</v>
      </c>
      <c r="D43" s="747">
        <v>0</v>
      </c>
      <c r="E43" s="747">
        <v>0</v>
      </c>
      <c r="F43" s="747">
        <v>0</v>
      </c>
      <c r="G43" s="748" t="s">
        <v>96</v>
      </c>
      <c r="H43" s="710" t="s">
        <v>96</v>
      </c>
    </row>
    <row r="44" spans="1:8" ht="17.25" customHeight="1">
      <c r="A44" s="707" t="s">
        <v>823</v>
      </c>
      <c r="B44" s="747">
        <v>0</v>
      </c>
      <c r="C44" s="735">
        <v>0</v>
      </c>
      <c r="D44" s="747">
        <v>0</v>
      </c>
      <c r="E44" s="747">
        <v>2339.4</v>
      </c>
      <c r="F44" s="747">
        <v>0</v>
      </c>
      <c r="G44" s="748" t="s">
        <v>96</v>
      </c>
      <c r="H44" s="710" t="s">
        <v>96</v>
      </c>
    </row>
    <row r="45" spans="1:8" ht="17.25" customHeight="1">
      <c r="A45" s="707" t="s">
        <v>824</v>
      </c>
      <c r="B45" s="1497">
        <v>0</v>
      </c>
      <c r="C45" s="1498">
        <v>76.405</v>
      </c>
      <c r="D45" s="1499">
        <v>0</v>
      </c>
      <c r="E45" s="1499">
        <v>83.7</v>
      </c>
      <c r="F45" s="747">
        <v>0</v>
      </c>
      <c r="G45" s="748" t="s">
        <v>96</v>
      </c>
      <c r="H45" s="710" t="s">
        <v>96</v>
      </c>
    </row>
    <row r="46" spans="1:8" ht="17.25" customHeight="1">
      <c r="A46" s="749" t="s">
        <v>825</v>
      </c>
      <c r="B46" s="747">
        <v>-22807</v>
      </c>
      <c r="C46" s="735">
        <v>-23316.300000000043</v>
      </c>
      <c r="D46" s="747">
        <v>-28262.9</v>
      </c>
      <c r="E46" s="747">
        <v>-17577.30000000001</v>
      </c>
      <c r="F46" s="747">
        <v>-32752.900000000005</v>
      </c>
      <c r="G46" s="750">
        <v>23.922041478493455</v>
      </c>
      <c r="H46" s="710">
        <v>15.886550920110821</v>
      </c>
    </row>
    <row r="47" spans="1:8" ht="17.25" customHeight="1">
      <c r="A47" s="1496" t="s">
        <v>826</v>
      </c>
      <c r="B47" s="747">
        <v>72.2</v>
      </c>
      <c r="C47" s="735">
        <v>1431.7000000000007</v>
      </c>
      <c r="D47" s="747">
        <v>0.6</v>
      </c>
      <c r="E47" s="747">
        <v>-55.5</v>
      </c>
      <c r="F47" s="747">
        <v>-5.8</v>
      </c>
      <c r="G47" s="750">
        <v>-99.16897506925208</v>
      </c>
      <c r="H47" s="710">
        <v>-1066.6666666666665</v>
      </c>
    </row>
    <row r="48" spans="1:8" ht="17.25" customHeight="1">
      <c r="A48" s="746" t="s">
        <v>827</v>
      </c>
      <c r="B48" s="747">
        <v>0</v>
      </c>
      <c r="C48" s="735">
        <v>569.8</v>
      </c>
      <c r="D48" s="747">
        <v>0</v>
      </c>
      <c r="E48" s="747">
        <v>11224.099999999999</v>
      </c>
      <c r="F48" s="747">
        <v>55.1</v>
      </c>
      <c r="G48" s="750" t="s">
        <v>96</v>
      </c>
      <c r="H48" s="710" t="s">
        <v>96</v>
      </c>
    </row>
    <row r="49" spans="1:8" ht="17.25" customHeight="1" thickBot="1">
      <c r="A49" s="746" t="s">
        <v>828</v>
      </c>
      <c r="B49" s="747">
        <v>608.7000000000007</v>
      </c>
      <c r="C49" s="751">
        <v>15082.900000000001</v>
      </c>
      <c r="D49" s="747">
        <v>7.0000000000009095</v>
      </c>
      <c r="E49" s="747">
        <v>2601.0999999999995</v>
      </c>
      <c r="F49" s="747">
        <v>735.3000000000002</v>
      </c>
      <c r="G49" s="750">
        <v>-98.85000821422689</v>
      </c>
      <c r="H49" s="710">
        <v>10404.285714284351</v>
      </c>
    </row>
    <row r="50" spans="7:8" s="752" customFormat="1" ht="17.25" customHeight="1" thickTop="1">
      <c r="G50" s="753"/>
      <c r="H50" s="754"/>
    </row>
    <row r="51" spans="1:8" s="759" customFormat="1" ht="17.25" customHeight="1" hidden="1">
      <c r="A51" s="755" t="s">
        <v>829</v>
      </c>
      <c r="B51" s="756"/>
      <c r="C51" s="756"/>
      <c r="D51" s="756"/>
      <c r="E51" s="756"/>
      <c r="F51" s="756"/>
      <c r="G51" s="757"/>
      <c r="H51" s="758"/>
    </row>
    <row r="52" spans="1:8" s="759" customFormat="1" ht="17.25" customHeight="1" hidden="1">
      <c r="A52" s="760" t="s">
        <v>830</v>
      </c>
      <c r="B52" s="756"/>
      <c r="C52" s="756"/>
      <c r="D52" s="756"/>
      <c r="E52" s="756"/>
      <c r="F52" s="756">
        <v>1334.1</v>
      </c>
      <c r="G52" s="757"/>
      <c r="H52" s="758"/>
    </row>
    <row r="53" spans="1:8" s="759" customFormat="1" ht="17.25" customHeight="1" hidden="1">
      <c r="A53" s="760" t="s">
        <v>831</v>
      </c>
      <c r="B53" s="756"/>
      <c r="C53" s="756"/>
      <c r="D53" s="756"/>
      <c r="E53" s="756"/>
      <c r="F53" s="756">
        <v>895.6</v>
      </c>
      <c r="G53" s="757"/>
      <c r="H53" s="758"/>
    </row>
    <row r="54" spans="1:8" ht="48.75" customHeight="1">
      <c r="A54" s="1747" t="s">
        <v>832</v>
      </c>
      <c r="B54" s="1747"/>
      <c r="C54" s="1747"/>
      <c r="D54" s="1747"/>
      <c r="E54" s="1747"/>
      <c r="F54" s="1747"/>
      <c r="G54" s="1747"/>
      <c r="H54" s="1747"/>
    </row>
    <row r="55" spans="1:8" ht="19.5" customHeight="1">
      <c r="A55" s="1748" t="s">
        <v>833</v>
      </c>
      <c r="B55" s="1748"/>
      <c r="C55" s="1748"/>
      <c r="D55" s="1748"/>
      <c r="E55" s="1748"/>
      <c r="F55" s="1748"/>
      <c r="G55" s="1748"/>
      <c r="H55" s="1748"/>
    </row>
    <row r="56" spans="1:8" ht="17.25" customHeight="1">
      <c r="A56" s="1749" t="s">
        <v>834</v>
      </c>
      <c r="B56" s="1749"/>
      <c r="C56" s="1749"/>
      <c r="D56" s="1749"/>
      <c r="E56" s="1749"/>
      <c r="F56" s="1749"/>
      <c r="G56" s="1749"/>
      <c r="H56" s="1749"/>
    </row>
    <row r="57" spans="1:8" ht="17.25" customHeight="1">
      <c r="A57" s="1750" t="s">
        <v>835</v>
      </c>
      <c r="B57" s="1750"/>
      <c r="C57" s="1750"/>
      <c r="D57" s="1750"/>
      <c r="E57" s="1750"/>
      <c r="F57" s="1750"/>
      <c r="G57" s="1750"/>
      <c r="H57" s="1750"/>
    </row>
    <row r="58" spans="1:8" ht="17.25" customHeight="1">
      <c r="A58" s="1751" t="s">
        <v>836</v>
      </c>
      <c r="B58" s="1751"/>
      <c r="C58" s="1751"/>
      <c r="D58" s="1751"/>
      <c r="E58" s="1751"/>
      <c r="F58" s="1751"/>
      <c r="G58" s="1751"/>
      <c r="H58" s="1751"/>
    </row>
  </sheetData>
  <sheetProtection/>
  <mergeCells count="16">
    <mergeCell ref="A54:H54"/>
    <mergeCell ref="A55:H55"/>
    <mergeCell ref="A56:H56"/>
    <mergeCell ref="A57:H57"/>
    <mergeCell ref="A58:H58"/>
    <mergeCell ref="A1:H1"/>
    <mergeCell ref="B5:D5"/>
    <mergeCell ref="G5:H5"/>
    <mergeCell ref="A6:A7"/>
    <mergeCell ref="B6:F6"/>
    <mergeCell ref="G6:H7"/>
    <mergeCell ref="B7:C7"/>
    <mergeCell ref="D7:E7"/>
    <mergeCell ref="A2:H2"/>
    <mergeCell ref="A3:H3"/>
    <mergeCell ref="A4:H4"/>
  </mergeCells>
  <printOptions horizontalCentered="1"/>
  <pageMargins left="1.27" right="0.7" top="0.47" bottom="0.3" header="0.3" footer="0.3"/>
  <pageSetup fitToHeight="1" fitToWidth="1" horizontalDpi="600" verticalDpi="600" orientation="portrait" scale="76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2"/>
  <sheetViews>
    <sheetView zoomScalePageLayoutView="0" workbookViewId="0" topLeftCell="A1">
      <selection activeCell="L8" sqref="L8"/>
    </sheetView>
  </sheetViews>
  <sheetFormatPr defaultColWidth="9.140625" defaultRowHeight="12.75"/>
  <cols>
    <col min="1" max="1" width="20.7109375" style="0" customWidth="1"/>
    <col min="2" max="2" width="10.8515625" style="0" bestFit="1" customWidth="1"/>
    <col min="3" max="3" width="12.57421875" style="0" bestFit="1" customWidth="1"/>
    <col min="4" max="4" width="10.57421875" style="0" bestFit="1" customWidth="1"/>
    <col min="5" max="5" width="12.7109375" style="0" bestFit="1" customWidth="1"/>
    <col min="6" max="6" width="11.28125" style="0" bestFit="1" customWidth="1"/>
    <col min="7" max="10" width="9.28125" style="0" bestFit="1" customWidth="1"/>
  </cols>
  <sheetData>
    <row r="1" spans="1:11" ht="12.75">
      <c r="A1" s="1662" t="s">
        <v>449</v>
      </c>
      <c r="B1" s="1662"/>
      <c r="C1" s="1662"/>
      <c r="D1" s="1662"/>
      <c r="E1" s="1662"/>
      <c r="F1" s="1662"/>
      <c r="G1" s="1662"/>
      <c r="H1" s="1662"/>
      <c r="I1" s="1662"/>
      <c r="J1" s="1662"/>
      <c r="K1" s="1466"/>
    </row>
    <row r="2" spans="1:10" ht="15.75">
      <c r="A2" s="1710" t="s">
        <v>25</v>
      </c>
      <c r="B2" s="1710"/>
      <c r="C2" s="1710"/>
      <c r="D2" s="1710"/>
      <c r="E2" s="1710"/>
      <c r="F2" s="1710"/>
      <c r="G2" s="1710"/>
      <c r="H2" s="1710"/>
      <c r="I2" s="1710"/>
      <c r="J2" s="1710"/>
    </row>
    <row r="3" spans="1:10" ht="12.75">
      <c r="A3" s="1759" t="s">
        <v>53</v>
      </c>
      <c r="B3" s="1759"/>
      <c r="C3" s="1759"/>
      <c r="D3" s="1759"/>
      <c r="E3" s="1759"/>
      <c r="F3" s="1759"/>
      <c r="G3" s="1759"/>
      <c r="H3" s="1759"/>
      <c r="I3" s="1759"/>
      <c r="J3" s="1759"/>
    </row>
    <row r="4" spans="1:10" ht="13.5" thickBot="1">
      <c r="A4" s="1071"/>
      <c r="B4" s="1071"/>
      <c r="C4" s="1071"/>
      <c r="D4" s="1071"/>
      <c r="E4" s="1071"/>
      <c r="F4" s="1071"/>
      <c r="G4" s="1071"/>
      <c r="H4" s="1071"/>
      <c r="I4" s="1071"/>
      <c r="J4" s="1071"/>
    </row>
    <row r="5" spans="1:10" ht="13.5" thickTop="1">
      <c r="A5" s="1760"/>
      <c r="B5" s="1762" t="s">
        <v>773</v>
      </c>
      <c r="C5" s="1763"/>
      <c r="D5" s="1763"/>
      <c r="E5" s="1763"/>
      <c r="F5" s="1764"/>
      <c r="G5" s="1765" t="s">
        <v>774</v>
      </c>
      <c r="H5" s="1766"/>
      <c r="I5" s="1765" t="s">
        <v>775</v>
      </c>
      <c r="J5" s="1769"/>
    </row>
    <row r="6" spans="1:10" ht="12.75">
      <c r="A6" s="1761"/>
      <c r="B6" s="1771" t="s">
        <v>55</v>
      </c>
      <c r="C6" s="1772"/>
      <c r="D6" s="1771" t="s">
        <v>61</v>
      </c>
      <c r="E6" s="1772"/>
      <c r="F6" s="1378" t="s">
        <v>776</v>
      </c>
      <c r="G6" s="1767"/>
      <c r="H6" s="1768"/>
      <c r="I6" s="1767"/>
      <c r="J6" s="1770"/>
    </row>
    <row r="7" spans="1:10" ht="12.75">
      <c r="A7" s="1761"/>
      <c r="B7" s="678" t="s">
        <v>53</v>
      </c>
      <c r="C7" s="679" t="s">
        <v>59</v>
      </c>
      <c r="D7" s="680" t="str">
        <f>B7</f>
        <v>First Month</v>
      </c>
      <c r="E7" s="679" t="s">
        <v>59</v>
      </c>
      <c r="F7" s="681" t="str">
        <f>B7</f>
        <v>First Month</v>
      </c>
      <c r="G7" s="1378" t="s">
        <v>61</v>
      </c>
      <c r="H7" s="1379" t="s">
        <v>62</v>
      </c>
      <c r="I7" s="1378" t="s">
        <v>61</v>
      </c>
      <c r="J7" s="1380" t="s">
        <v>62</v>
      </c>
    </row>
    <row r="8" spans="1:10" ht="19.5" customHeight="1">
      <c r="A8" s="1133" t="s">
        <v>777</v>
      </c>
      <c r="B8" s="682">
        <v>8595.58</v>
      </c>
      <c r="C8" s="682">
        <v>100966.88</v>
      </c>
      <c r="D8" s="683">
        <v>10324.271</v>
      </c>
      <c r="E8" s="683">
        <v>112377.395</v>
      </c>
      <c r="F8" s="683">
        <v>11520.497</v>
      </c>
      <c r="G8" s="684">
        <f>(D8-B8)/B8*100</f>
        <v>20.111394460874084</v>
      </c>
      <c r="H8" s="684">
        <f>(F8-D8)/D8*100</f>
        <v>11.586542042532578</v>
      </c>
      <c r="I8" s="685">
        <f>D8/D$18%</f>
        <v>38.6662334744017</v>
      </c>
      <c r="J8" s="1134">
        <f>F8/F$18%</f>
        <v>38.14203653796491</v>
      </c>
    </row>
    <row r="9" spans="1:10" ht="19.5" customHeight="1">
      <c r="A9" s="1135" t="s">
        <v>778</v>
      </c>
      <c r="B9" s="686">
        <v>4723.836</v>
      </c>
      <c r="C9" s="686">
        <v>77927.541</v>
      </c>
      <c r="D9" s="687">
        <v>5365.67</v>
      </c>
      <c r="E9" s="687">
        <v>74671.022</v>
      </c>
      <c r="F9" s="687">
        <v>5961.945</v>
      </c>
      <c r="G9" s="688">
        <f aca="true" t="shared" si="0" ref="G9:G17">(D9-B9)/B9*100</f>
        <v>13.587135539845155</v>
      </c>
      <c r="H9" s="688">
        <f>(F9-D9)/D9*100</f>
        <v>11.112778087359073</v>
      </c>
      <c r="I9" s="689">
        <f aca="true" t="shared" si="1" ref="I9:I18">D9/D$18%</f>
        <v>20.095389685779555</v>
      </c>
      <c r="J9" s="1136">
        <f>F9/F$18%</f>
        <v>19.738794604723843</v>
      </c>
    </row>
    <row r="10" spans="1:10" ht="19.5" customHeight="1">
      <c r="A10" s="1135" t="s">
        <v>779</v>
      </c>
      <c r="B10" s="686">
        <v>4034.139</v>
      </c>
      <c r="C10" s="686">
        <v>67882.009</v>
      </c>
      <c r="D10" s="687">
        <v>4638.65</v>
      </c>
      <c r="E10" s="687">
        <v>88459.09</v>
      </c>
      <c r="F10" s="687">
        <v>5699.432</v>
      </c>
      <c r="G10" s="688">
        <f t="shared" si="0"/>
        <v>14.984882771763678</v>
      </c>
      <c r="H10" s="688">
        <f aca="true" t="shared" si="2" ref="H10:H17">(F10-D10)/D10*100</f>
        <v>22.86833453698814</v>
      </c>
      <c r="I10" s="689">
        <f t="shared" si="1"/>
        <v>17.37257031571851</v>
      </c>
      <c r="J10" s="1136">
        <f aca="true" t="shared" si="3" ref="J10:J18">F10/F$18%</f>
        <v>18.86966713238556</v>
      </c>
    </row>
    <row r="11" spans="1:10" ht="19.5" customHeight="1">
      <c r="A11" s="1135" t="s">
        <v>780</v>
      </c>
      <c r="B11" s="686">
        <v>2990.605</v>
      </c>
      <c r="C11" s="686">
        <v>45395.355</v>
      </c>
      <c r="D11" s="687">
        <v>3207.385</v>
      </c>
      <c r="E11" s="687">
        <v>53524.95</v>
      </c>
      <c r="F11" s="687">
        <v>3891.395</v>
      </c>
      <c r="G11" s="688">
        <f t="shared" si="0"/>
        <v>7.248700513775648</v>
      </c>
      <c r="H11" s="688">
        <f t="shared" si="2"/>
        <v>21.326095869376445</v>
      </c>
      <c r="I11" s="689">
        <f t="shared" si="1"/>
        <v>12.012228006441704</v>
      </c>
      <c r="J11" s="1136">
        <f t="shared" si="3"/>
        <v>12.883622145264564</v>
      </c>
    </row>
    <row r="12" spans="1:10" ht="19.5" customHeight="1">
      <c r="A12" s="1135" t="s">
        <v>781</v>
      </c>
      <c r="B12" s="686">
        <v>568.974</v>
      </c>
      <c r="C12" s="686">
        <v>7813.653</v>
      </c>
      <c r="D12" s="687">
        <v>525.272</v>
      </c>
      <c r="E12" s="687">
        <v>10650</v>
      </c>
      <c r="F12" s="687">
        <v>606.8</v>
      </c>
      <c r="G12" s="688">
        <f t="shared" si="0"/>
        <v>-7.680843061370115</v>
      </c>
      <c r="H12" s="688">
        <f t="shared" si="2"/>
        <v>15.521101448392432</v>
      </c>
      <c r="I12" s="689">
        <f t="shared" si="1"/>
        <v>1.96723718212801</v>
      </c>
      <c r="J12" s="1136">
        <f t="shared" si="3"/>
        <v>2.0089921269227453</v>
      </c>
    </row>
    <row r="13" spans="1:10" ht="19.5" customHeight="1">
      <c r="A13" s="1135" t="s">
        <v>782</v>
      </c>
      <c r="B13" s="686">
        <v>540</v>
      </c>
      <c r="C13" s="686">
        <v>4090</v>
      </c>
      <c r="D13" s="687">
        <v>551.548</v>
      </c>
      <c r="E13" s="687">
        <v>6217.373</v>
      </c>
      <c r="F13" s="687">
        <v>612.5</v>
      </c>
      <c r="G13" s="688">
        <f t="shared" si="0"/>
        <v>2.1385185185185187</v>
      </c>
      <c r="H13" s="688">
        <f t="shared" si="2"/>
        <v>11.051078056669592</v>
      </c>
      <c r="I13" s="689">
        <f t="shared" si="1"/>
        <v>2.065645481442642</v>
      </c>
      <c r="J13" s="1136">
        <f>F13/F$18%</f>
        <v>2.027863674588302</v>
      </c>
    </row>
    <row r="14" spans="1:10" ht="19.5" customHeight="1">
      <c r="A14" s="1135" t="s">
        <v>783</v>
      </c>
      <c r="B14" s="690">
        <v>56.702</v>
      </c>
      <c r="C14" s="690">
        <v>434.906</v>
      </c>
      <c r="D14" s="690">
        <v>57.201</v>
      </c>
      <c r="E14" s="690">
        <v>461.616</v>
      </c>
      <c r="F14" s="687">
        <v>69.25</v>
      </c>
      <c r="G14" s="688"/>
      <c r="H14" s="688">
        <f t="shared" si="2"/>
        <v>21.0643170573941</v>
      </c>
      <c r="I14" s="689">
        <f t="shared" si="1"/>
        <v>0.2142279315381446</v>
      </c>
      <c r="J14" s="1136">
        <f t="shared" si="3"/>
        <v>0.22927275014733048</v>
      </c>
    </row>
    <row r="15" spans="1:10" ht="19.5" customHeight="1">
      <c r="A15" s="1135" t="s">
        <v>784</v>
      </c>
      <c r="B15" s="690">
        <v>91.18</v>
      </c>
      <c r="C15" s="690">
        <v>440.533</v>
      </c>
      <c r="D15" s="690">
        <v>134.895</v>
      </c>
      <c r="E15" s="690">
        <v>562.917</v>
      </c>
      <c r="F15" s="687">
        <v>142.909</v>
      </c>
      <c r="G15" s="688" t="s">
        <v>96</v>
      </c>
      <c r="H15" s="688">
        <f t="shared" si="2"/>
        <v>5.940917009525914</v>
      </c>
      <c r="I15" s="689">
        <f t="shared" si="1"/>
        <v>0.5052057975356727</v>
      </c>
      <c r="J15" s="1136">
        <f t="shared" si="3"/>
        <v>0.47314280795386066</v>
      </c>
    </row>
    <row r="16" spans="1:10" ht="19.5" customHeight="1">
      <c r="A16" s="1135" t="s">
        <v>785</v>
      </c>
      <c r="B16" s="690">
        <v>1663.484</v>
      </c>
      <c r="C16" s="690">
        <v>6850.123</v>
      </c>
      <c r="D16" s="690">
        <v>150.108</v>
      </c>
      <c r="E16" s="690">
        <v>11016.301</v>
      </c>
      <c r="F16" s="687">
        <v>580.272</v>
      </c>
      <c r="G16" s="688">
        <f t="shared" si="0"/>
        <v>-90.97628832017621</v>
      </c>
      <c r="H16" s="688">
        <f>(F16-D16)/D16*100</f>
        <v>286.5696698377169</v>
      </c>
      <c r="I16" s="689">
        <f t="shared" si="1"/>
        <v>0.5621811917156659</v>
      </c>
      <c r="J16" s="1136">
        <f>F16/F$18%</f>
        <v>1.921163281927679</v>
      </c>
    </row>
    <row r="17" spans="1:10" ht="19.5" customHeight="1">
      <c r="A17" s="1135" t="s">
        <v>786</v>
      </c>
      <c r="B17" s="686">
        <v>1414</v>
      </c>
      <c r="C17" s="686">
        <v>45045</v>
      </c>
      <c r="D17" s="687">
        <v>1746</v>
      </c>
      <c r="E17" s="687">
        <v>45093.2</v>
      </c>
      <c r="F17" s="687">
        <v>1119.2</v>
      </c>
      <c r="G17" s="688">
        <f t="shared" si="0"/>
        <v>23.47949080622348</v>
      </c>
      <c r="H17" s="688">
        <f t="shared" si="2"/>
        <v>-35.899198167239405</v>
      </c>
      <c r="I17" s="689">
        <f t="shared" si="1"/>
        <v>6.5390809332983775</v>
      </c>
      <c r="J17" s="1136">
        <f t="shared" si="3"/>
        <v>3.7054449381211882</v>
      </c>
    </row>
    <row r="18" spans="1:10" ht="19.5" customHeight="1" thickBot="1">
      <c r="A18" s="1137" t="s">
        <v>787</v>
      </c>
      <c r="B18" s="1138">
        <v>24678.5</v>
      </c>
      <c r="C18" s="1138">
        <v>356846</v>
      </c>
      <c r="D18" s="1139">
        <f>SUM(D8:D17)</f>
        <v>26701.000000000004</v>
      </c>
      <c r="E18" s="1139">
        <v>403033.864</v>
      </c>
      <c r="F18" s="1139">
        <f>SUM(F8:F17)</f>
        <v>30204.2</v>
      </c>
      <c r="G18" s="1140">
        <f>(D18-B18)/B18*100</f>
        <v>8.195392750774982</v>
      </c>
      <c r="H18" s="1140">
        <f>(F18-D18)/D18*100</f>
        <v>13.120107861128785</v>
      </c>
      <c r="I18" s="1141">
        <f t="shared" si="1"/>
        <v>100</v>
      </c>
      <c r="J18" s="1142">
        <f t="shared" si="3"/>
        <v>99.99999999999999</v>
      </c>
    </row>
    <row r="19" spans="1:10" ht="13.5" thickTop="1">
      <c r="A19" s="1023"/>
      <c r="B19" s="1129"/>
      <c r="C19" s="1129"/>
      <c r="D19" s="1130"/>
      <c r="E19" s="1130"/>
      <c r="F19" s="1130"/>
      <c r="G19" s="1131"/>
      <c r="H19" s="1131"/>
      <c r="I19" s="1132"/>
      <c r="J19" s="1132"/>
    </row>
    <row r="20" spans="1:10" ht="29.25" customHeight="1">
      <c r="A20" s="1758" t="s">
        <v>788</v>
      </c>
      <c r="B20" s="1758"/>
      <c r="C20" s="1758"/>
      <c r="D20" s="1758"/>
      <c r="E20" s="1758"/>
      <c r="F20" s="1758"/>
      <c r="G20" s="1758"/>
      <c r="H20" s="1758"/>
      <c r="I20" s="1758"/>
      <c r="J20" s="1758"/>
    </row>
    <row r="21" spans="1:10" ht="15.75">
      <c r="A21" s="488" t="s">
        <v>789</v>
      </c>
      <c r="B21" s="691"/>
      <c r="C21" s="691"/>
      <c r="D21" s="691"/>
      <c r="E21" s="691"/>
      <c r="F21" s="691"/>
      <c r="G21" s="691"/>
      <c r="H21" s="691"/>
      <c r="I21" s="691"/>
      <c r="J21" s="691"/>
    </row>
    <row r="22" spans="1:10" ht="15.75">
      <c r="A22" s="488" t="s">
        <v>790</v>
      </c>
      <c r="B22" s="691"/>
      <c r="C22" s="691"/>
      <c r="D22" s="691"/>
      <c r="E22" s="691"/>
      <c r="F22" s="691"/>
      <c r="G22" s="692"/>
      <c r="H22" s="691"/>
      <c r="I22" s="691"/>
      <c r="J22" s="691"/>
    </row>
  </sheetData>
  <sheetProtection/>
  <mergeCells count="10">
    <mergeCell ref="A1:J1"/>
    <mergeCell ref="A20:J20"/>
    <mergeCell ref="A2:J2"/>
    <mergeCell ref="A3:J3"/>
    <mergeCell ref="A5:A7"/>
    <mergeCell ref="B5:F5"/>
    <mergeCell ref="G5:H6"/>
    <mergeCell ref="I5:J6"/>
    <mergeCell ref="B6:C6"/>
    <mergeCell ref="D6:E6"/>
  </mergeCells>
  <printOptions horizontalCentered="1"/>
  <pageMargins left="0.7" right="0.7" top="0.75" bottom="0.75" header="0.3" footer="0.3"/>
  <pageSetup fitToHeight="1" fitToWidth="1" horizontalDpi="600" verticalDpi="600" orientation="portrait" scale="7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1" width="5.421875" style="0" bestFit="1" customWidth="1"/>
    <col min="2" max="2" width="34.57421875" style="0" customWidth="1"/>
    <col min="3" max="3" width="11.8515625" style="0" hidden="1" customWidth="1"/>
    <col min="4" max="4" width="11.7109375" style="1254" hidden="1" customWidth="1"/>
    <col min="5" max="5" width="11.7109375" style="1254" customWidth="1"/>
    <col min="6" max="7" width="10.00390625" style="1073" customWidth="1"/>
    <col min="8" max="8" width="10.00390625" style="1254" customWidth="1"/>
    <col min="9" max="9" width="9.421875" style="0" customWidth="1"/>
    <col min="10" max="10" width="8.8515625" style="0" customWidth="1"/>
    <col min="11" max="11" width="10.00390625" style="1255" customWidth="1"/>
  </cols>
  <sheetData>
    <row r="1" spans="1:11" ht="12.75">
      <c r="A1" s="1773" t="s">
        <v>462</v>
      </c>
      <c r="B1" s="1773"/>
      <c r="C1" s="1773"/>
      <c r="D1" s="1773"/>
      <c r="E1" s="1773"/>
      <c r="F1" s="1773"/>
      <c r="G1" s="1773"/>
      <c r="H1" s="1773"/>
      <c r="I1" s="1773"/>
      <c r="J1" s="1773"/>
      <c r="K1" s="1204"/>
    </row>
    <row r="2" spans="1:11" ht="15.75">
      <c r="A2" s="1774" t="s">
        <v>26</v>
      </c>
      <c r="B2" s="1774"/>
      <c r="C2" s="1774"/>
      <c r="D2" s="1774"/>
      <c r="E2" s="1774"/>
      <c r="F2" s="1774"/>
      <c r="G2" s="1774"/>
      <c r="H2" s="1774"/>
      <c r="I2" s="1774"/>
      <c r="J2" s="1774"/>
      <c r="K2" s="1205"/>
    </row>
    <row r="3" spans="1:11" ht="15.75">
      <c r="A3" s="1774"/>
      <c r="B3" s="1774"/>
      <c r="C3" s="1774"/>
      <c r="D3" s="1774"/>
      <c r="E3" s="1774"/>
      <c r="F3" s="1774"/>
      <c r="G3" s="1774"/>
      <c r="H3" s="1774"/>
      <c r="I3" s="1774"/>
      <c r="J3" s="1774"/>
      <c r="K3" s="1205"/>
    </row>
    <row r="4" spans="1:11" ht="13.5" thickBot="1">
      <c r="A4" s="1775" t="s">
        <v>54</v>
      </c>
      <c r="B4" s="1775"/>
      <c r="C4" s="1775"/>
      <c r="D4" s="1775"/>
      <c r="E4" s="1775"/>
      <c r="F4" s="1775"/>
      <c r="G4" s="1775"/>
      <c r="H4" s="1775"/>
      <c r="I4" s="1775"/>
      <c r="J4" s="1775"/>
      <c r="K4" s="1206"/>
    </row>
    <row r="5" spans="1:11" ht="27.75" customHeight="1" thickTop="1">
      <c r="A5" s="1776" t="s">
        <v>838</v>
      </c>
      <c r="B5" s="1778" t="s">
        <v>839</v>
      </c>
      <c r="C5" s="1116">
        <v>2013</v>
      </c>
      <c r="D5" s="1116">
        <v>2013</v>
      </c>
      <c r="E5" s="1116">
        <v>2014</v>
      </c>
      <c r="F5" s="1116">
        <v>2014</v>
      </c>
      <c r="G5" s="1116">
        <v>2015</v>
      </c>
      <c r="H5" s="1116">
        <v>2015</v>
      </c>
      <c r="I5" s="1780" t="s">
        <v>1098</v>
      </c>
      <c r="J5" s="1781"/>
      <c r="K5" s="1207"/>
    </row>
    <row r="6" spans="1:11" ht="12.75">
      <c r="A6" s="1777"/>
      <c r="B6" s="1779"/>
      <c r="C6" s="1208" t="s">
        <v>377</v>
      </c>
      <c r="D6" s="1116" t="s">
        <v>378</v>
      </c>
      <c r="E6" s="1208" t="s">
        <v>377</v>
      </c>
      <c r="F6" s="1116" t="s">
        <v>378</v>
      </c>
      <c r="G6" s="1208" t="s">
        <v>377</v>
      </c>
      <c r="H6" s="1116" t="s">
        <v>378</v>
      </c>
      <c r="I6" s="1116">
        <v>2014</v>
      </c>
      <c r="J6" s="764">
        <v>2015</v>
      </c>
      <c r="K6" s="811"/>
    </row>
    <row r="7" spans="1:12" ht="12.75">
      <c r="A7" s="1209">
        <v>1</v>
      </c>
      <c r="B7" s="1210" t="s">
        <v>841</v>
      </c>
      <c r="C7" s="1211">
        <f aca="true" t="shared" si="0" ref="C7:H7">SUM(C8:C12)</f>
        <v>136468.10700000002</v>
      </c>
      <c r="D7" s="1211">
        <f t="shared" si="0"/>
        <v>136468.10700000002</v>
      </c>
      <c r="E7" s="1211">
        <f t="shared" si="0"/>
        <v>136468.107</v>
      </c>
      <c r="F7" s="1211">
        <f t="shared" si="0"/>
        <v>136468.107</v>
      </c>
      <c r="G7" s="1211">
        <f t="shared" si="0"/>
        <v>119858.10699999999</v>
      </c>
      <c r="H7" s="1211">
        <f t="shared" si="0"/>
        <v>119858.10699999999</v>
      </c>
      <c r="I7" s="1211">
        <f>E7-F7</f>
        <v>0</v>
      </c>
      <c r="J7" s="1212">
        <f>H7-G7</f>
        <v>0</v>
      </c>
      <c r="K7" s="1213"/>
      <c r="L7" s="338"/>
    </row>
    <row r="8" spans="1:12" ht="12.75">
      <c r="A8" s="1214"/>
      <c r="B8" s="1215" t="s">
        <v>842</v>
      </c>
      <c r="C8" s="1216">
        <v>12968.932</v>
      </c>
      <c r="D8" s="1217">
        <v>12968.932</v>
      </c>
      <c r="E8" s="1217">
        <v>22048.932</v>
      </c>
      <c r="F8" s="1217">
        <v>22048.932</v>
      </c>
      <c r="G8" s="1217">
        <v>17968.932</v>
      </c>
      <c r="H8" s="1217">
        <v>12568.932</v>
      </c>
      <c r="I8" s="1218">
        <f>E8-F8</f>
        <v>0</v>
      </c>
      <c r="J8" s="1219">
        <f aca="true" t="shared" si="1" ref="J8:J40">H8-G8</f>
        <v>-5400</v>
      </c>
      <c r="K8" s="1220"/>
      <c r="L8" s="338"/>
    </row>
    <row r="9" spans="1:12" ht="12.75">
      <c r="A9" s="1214"/>
      <c r="B9" s="1215" t="s">
        <v>843</v>
      </c>
      <c r="C9" s="1216">
        <v>121491.425</v>
      </c>
      <c r="D9" s="1217">
        <v>121545.55</v>
      </c>
      <c r="E9" s="1217">
        <v>113360.25</v>
      </c>
      <c r="F9" s="1217">
        <v>113364.25</v>
      </c>
      <c r="G9" s="1217">
        <v>100729.15</v>
      </c>
      <c r="H9" s="1217">
        <v>105958.825</v>
      </c>
      <c r="I9" s="1218">
        <f>E9-F9</f>
        <v>-4</v>
      </c>
      <c r="J9" s="1219">
        <f t="shared" si="1"/>
        <v>5229.675000000003</v>
      </c>
      <c r="K9" s="1220"/>
      <c r="L9" s="338"/>
    </row>
    <row r="10" spans="1:12" ht="12.75">
      <c r="A10" s="1221"/>
      <c r="B10" s="1215" t="s">
        <v>844</v>
      </c>
      <c r="C10" s="1216">
        <v>1406</v>
      </c>
      <c r="D10" s="1217">
        <v>1399.875</v>
      </c>
      <c r="E10" s="1217">
        <v>721.425</v>
      </c>
      <c r="F10" s="1218">
        <v>627.425</v>
      </c>
      <c r="G10" s="1218">
        <v>906.95</v>
      </c>
      <c r="H10" s="1217">
        <v>1137.275</v>
      </c>
      <c r="I10" s="1218">
        <f aca="true" t="shared" si="2" ref="I10:I40">E10-F10</f>
        <v>94</v>
      </c>
      <c r="J10" s="1219">
        <f t="shared" si="1"/>
        <v>230.32500000000005</v>
      </c>
      <c r="K10" s="1220"/>
      <c r="L10" s="338"/>
    </row>
    <row r="11" spans="1:12" ht="12.75">
      <c r="A11" s="1222"/>
      <c r="B11" s="1215" t="s">
        <v>845</v>
      </c>
      <c r="C11" s="1216">
        <v>551.75</v>
      </c>
      <c r="D11" s="1217">
        <v>503.75</v>
      </c>
      <c r="E11" s="1217">
        <v>337.5</v>
      </c>
      <c r="F11" s="1218">
        <v>427.5</v>
      </c>
      <c r="G11" s="1218">
        <v>253.075</v>
      </c>
      <c r="H11" s="1217">
        <v>193.075</v>
      </c>
      <c r="I11" s="1218">
        <f t="shared" si="2"/>
        <v>-90</v>
      </c>
      <c r="J11" s="1219">
        <f t="shared" si="1"/>
        <v>-60</v>
      </c>
      <c r="K11" s="1220"/>
      <c r="L11" s="338"/>
    </row>
    <row r="12" spans="1:12" ht="12.75">
      <c r="A12" s="1214"/>
      <c r="B12" s="1215" t="s">
        <v>846</v>
      </c>
      <c r="C12" s="1216">
        <v>50</v>
      </c>
      <c r="D12" s="1217">
        <v>50</v>
      </c>
      <c r="E12" s="1217">
        <v>0</v>
      </c>
      <c r="F12" s="1217">
        <v>0</v>
      </c>
      <c r="G12" s="1217">
        <v>0</v>
      </c>
      <c r="H12" s="1217">
        <v>0</v>
      </c>
      <c r="I12" s="1218">
        <f t="shared" si="2"/>
        <v>0</v>
      </c>
      <c r="J12" s="1219">
        <f t="shared" si="1"/>
        <v>0</v>
      </c>
      <c r="K12" s="1220"/>
      <c r="L12" s="338"/>
    </row>
    <row r="13" spans="1:12" ht="13.5">
      <c r="A13" s="1223">
        <v>2</v>
      </c>
      <c r="B13" s="1224" t="s">
        <v>847</v>
      </c>
      <c r="C13" s="1225">
        <f aca="true" t="shared" si="3" ref="C13:H13">SUM(C14:C18)</f>
        <v>51610.899999999994</v>
      </c>
      <c r="D13" s="1225">
        <f t="shared" si="3"/>
        <v>51610.899999999994</v>
      </c>
      <c r="E13" s="1225">
        <f t="shared" si="3"/>
        <v>47110.899999999994</v>
      </c>
      <c r="F13" s="1225">
        <f t="shared" si="3"/>
        <v>47110.899999999994</v>
      </c>
      <c r="G13" s="1225">
        <f t="shared" si="3"/>
        <v>57070</v>
      </c>
      <c r="H13" s="1225">
        <f t="shared" si="3"/>
        <v>57070</v>
      </c>
      <c r="I13" s="1225">
        <f t="shared" si="2"/>
        <v>0</v>
      </c>
      <c r="J13" s="1226">
        <f t="shared" si="1"/>
        <v>0</v>
      </c>
      <c r="K13" s="1213"/>
      <c r="L13" s="338"/>
    </row>
    <row r="14" spans="1:12" ht="12.75">
      <c r="A14" s="1221"/>
      <c r="B14" s="1215" t="s">
        <v>842</v>
      </c>
      <c r="C14" s="1216">
        <v>319.175</v>
      </c>
      <c r="D14" s="1217">
        <v>319.175</v>
      </c>
      <c r="E14" s="1217">
        <v>0</v>
      </c>
      <c r="F14" s="1218">
        <v>0</v>
      </c>
      <c r="G14" s="1218">
        <v>28.675</v>
      </c>
      <c r="H14" s="1217">
        <v>0</v>
      </c>
      <c r="I14" s="1218">
        <f t="shared" si="2"/>
        <v>0</v>
      </c>
      <c r="J14" s="1219">
        <f t="shared" si="1"/>
        <v>-28.675</v>
      </c>
      <c r="K14" s="1220"/>
      <c r="L14" s="338"/>
    </row>
    <row r="15" spans="1:12" ht="12.75">
      <c r="A15" s="1222"/>
      <c r="B15" s="1215" t="s">
        <v>843</v>
      </c>
      <c r="C15" s="1216">
        <v>25738.725</v>
      </c>
      <c r="D15" s="1217">
        <v>25738.725</v>
      </c>
      <c r="E15" s="1217">
        <v>23006.775</v>
      </c>
      <c r="F15" s="1227">
        <v>23006.775</v>
      </c>
      <c r="G15" s="1227">
        <v>35633.925</v>
      </c>
      <c r="H15" s="1217">
        <v>35633.925</v>
      </c>
      <c r="I15" s="1218">
        <f t="shared" si="2"/>
        <v>0</v>
      </c>
      <c r="J15" s="1219">
        <f t="shared" si="1"/>
        <v>0</v>
      </c>
      <c r="K15" s="1220"/>
      <c r="L15" s="338"/>
    </row>
    <row r="16" spans="1:12" ht="12.75">
      <c r="A16" s="1214"/>
      <c r="B16" s="1215" t="s">
        <v>844</v>
      </c>
      <c r="C16" s="1216">
        <v>1503.575</v>
      </c>
      <c r="D16" s="1227">
        <v>1503.575</v>
      </c>
      <c r="E16" s="1227">
        <v>2022.925</v>
      </c>
      <c r="F16" s="1217">
        <v>2022.925</v>
      </c>
      <c r="G16" s="1217">
        <v>2180.875</v>
      </c>
      <c r="H16" s="1227">
        <v>2180.875</v>
      </c>
      <c r="I16" s="1218">
        <f t="shared" si="2"/>
        <v>0</v>
      </c>
      <c r="J16" s="1219">
        <f t="shared" si="1"/>
        <v>0</v>
      </c>
      <c r="K16" s="1220"/>
      <c r="L16" s="338"/>
    </row>
    <row r="17" spans="1:12" ht="12.75">
      <c r="A17" s="1222"/>
      <c r="B17" s="1215" t="s">
        <v>845</v>
      </c>
      <c r="C17" s="1216">
        <v>1551.375</v>
      </c>
      <c r="D17" s="1227">
        <v>1551.375</v>
      </c>
      <c r="E17" s="1227">
        <v>2702.475</v>
      </c>
      <c r="F17" s="1217">
        <v>2702.475</v>
      </c>
      <c r="G17" s="1217">
        <v>2793.875</v>
      </c>
      <c r="H17" s="1227">
        <v>2793.875</v>
      </c>
      <c r="I17" s="1218">
        <f t="shared" si="2"/>
        <v>0</v>
      </c>
      <c r="J17" s="1219">
        <f t="shared" si="1"/>
        <v>0</v>
      </c>
      <c r="K17" s="1220"/>
      <c r="L17" s="338"/>
    </row>
    <row r="18" spans="1:12" ht="12.75">
      <c r="A18" s="1221"/>
      <c r="B18" s="1215" t="s">
        <v>846</v>
      </c>
      <c r="C18" s="1216">
        <v>22498.05</v>
      </c>
      <c r="D18" s="1217">
        <v>22498.05</v>
      </c>
      <c r="E18" s="1217">
        <v>19378.725</v>
      </c>
      <c r="F18" s="1227">
        <v>19378.725</v>
      </c>
      <c r="G18" s="1227">
        <v>16432.649999999998</v>
      </c>
      <c r="H18" s="1217">
        <v>16461.324999999997</v>
      </c>
      <c r="I18" s="1218">
        <f t="shared" si="2"/>
        <v>0</v>
      </c>
      <c r="J18" s="1219">
        <f t="shared" si="1"/>
        <v>28.674999999999272</v>
      </c>
      <c r="K18" s="1220"/>
      <c r="L18" s="338"/>
    </row>
    <row r="19" spans="1:12" ht="12.75">
      <c r="A19" s="1221">
        <v>3</v>
      </c>
      <c r="B19" s="1224" t="s">
        <v>848</v>
      </c>
      <c r="C19" s="1228">
        <v>15680</v>
      </c>
      <c r="D19" s="1225">
        <f>SUM(D20:D24)</f>
        <v>15680</v>
      </c>
      <c r="E19" s="1225">
        <f>SUM(E20:E24)</f>
        <v>16586.48</v>
      </c>
      <c r="F19" s="1225">
        <f>SUM(F20:F24)</f>
        <v>16586.48</v>
      </c>
      <c r="G19" s="1225">
        <f>SUM(G20:G24)</f>
        <v>16586.48</v>
      </c>
      <c r="H19" s="1225">
        <f>SUM(H20:H24)</f>
        <v>16586.48</v>
      </c>
      <c r="I19" s="1225">
        <f t="shared" si="2"/>
        <v>0</v>
      </c>
      <c r="J19" s="1226">
        <f t="shared" si="1"/>
        <v>0</v>
      </c>
      <c r="K19" s="1213"/>
      <c r="L19" s="338"/>
    </row>
    <row r="20" spans="1:12" ht="12.75">
      <c r="A20" s="1222"/>
      <c r="B20" s="1215" t="s">
        <v>842</v>
      </c>
      <c r="C20" s="1216">
        <v>17.36</v>
      </c>
      <c r="D20" s="1227">
        <v>17.36</v>
      </c>
      <c r="E20" s="1227">
        <v>18.67</v>
      </c>
      <c r="F20" s="1217">
        <v>18.67</v>
      </c>
      <c r="G20" s="1217">
        <v>21.37</v>
      </c>
      <c r="H20" s="1217">
        <v>21.37</v>
      </c>
      <c r="I20" s="1218">
        <f t="shared" si="2"/>
        <v>0</v>
      </c>
      <c r="J20" s="1219">
        <f t="shared" si="1"/>
        <v>0</v>
      </c>
      <c r="K20" s="1220"/>
      <c r="L20" s="338"/>
    </row>
    <row r="21" spans="1:12" ht="12.75">
      <c r="A21" s="1222"/>
      <c r="B21" s="1215" t="s">
        <v>843</v>
      </c>
      <c r="C21" s="1216">
        <v>0</v>
      </c>
      <c r="D21" s="1227">
        <v>0</v>
      </c>
      <c r="E21" s="1227">
        <v>0</v>
      </c>
      <c r="F21" s="1217">
        <v>0</v>
      </c>
      <c r="G21" s="1217">
        <v>0</v>
      </c>
      <c r="H21" s="1217">
        <v>0</v>
      </c>
      <c r="I21" s="1218">
        <f t="shared" si="2"/>
        <v>0</v>
      </c>
      <c r="J21" s="1219">
        <f t="shared" si="1"/>
        <v>0</v>
      </c>
      <c r="K21" s="1220"/>
      <c r="L21" s="338"/>
    </row>
    <row r="22" spans="1:12" ht="12.75">
      <c r="A22" s="1222"/>
      <c r="B22" s="1215" t="s">
        <v>844</v>
      </c>
      <c r="C22" s="1216">
        <v>0</v>
      </c>
      <c r="D22" s="1217">
        <v>0</v>
      </c>
      <c r="E22" s="1217">
        <v>0</v>
      </c>
      <c r="F22" s="1227">
        <v>0</v>
      </c>
      <c r="G22" s="1227">
        <v>0</v>
      </c>
      <c r="H22" s="1217">
        <v>0</v>
      </c>
      <c r="I22" s="1218">
        <f t="shared" si="2"/>
        <v>0</v>
      </c>
      <c r="J22" s="1219">
        <f t="shared" si="1"/>
        <v>0</v>
      </c>
      <c r="K22" s="1220"/>
      <c r="L22" s="338"/>
    </row>
    <row r="23" spans="1:12" ht="12.75">
      <c r="A23" s="1214"/>
      <c r="B23" s="1215" t="s">
        <v>845</v>
      </c>
      <c r="C23" s="1216">
        <v>0.01</v>
      </c>
      <c r="D23" s="1217">
        <v>0.01</v>
      </c>
      <c r="E23" s="1217">
        <v>0</v>
      </c>
      <c r="F23" s="1217">
        <v>0</v>
      </c>
      <c r="G23" s="1217">
        <v>0</v>
      </c>
      <c r="H23" s="1217">
        <v>0</v>
      </c>
      <c r="I23" s="1218">
        <f t="shared" si="2"/>
        <v>0</v>
      </c>
      <c r="J23" s="1219">
        <f t="shared" si="1"/>
        <v>0</v>
      </c>
      <c r="K23" s="1220"/>
      <c r="L23" s="338"/>
    </row>
    <row r="24" spans="1:12" ht="12.75">
      <c r="A24" s="1222"/>
      <c r="B24" s="1215" t="s">
        <v>846</v>
      </c>
      <c r="C24" s="1216">
        <v>15662.63</v>
      </c>
      <c r="D24" s="1217">
        <v>15662.63</v>
      </c>
      <c r="E24" s="1217">
        <v>16567.81</v>
      </c>
      <c r="F24" s="1217">
        <v>16567.81</v>
      </c>
      <c r="G24" s="1217">
        <v>16565.11</v>
      </c>
      <c r="H24" s="1217">
        <v>16565.11</v>
      </c>
      <c r="I24" s="1218">
        <f t="shared" si="2"/>
        <v>0</v>
      </c>
      <c r="J24" s="1219">
        <f t="shared" si="1"/>
        <v>0</v>
      </c>
      <c r="K24" s="1220"/>
      <c r="L24" s="338"/>
    </row>
    <row r="25" spans="1:12" ht="12.75">
      <c r="A25" s="1221">
        <v>4</v>
      </c>
      <c r="B25" s="1224" t="s">
        <v>849</v>
      </c>
      <c r="C25" s="1228">
        <v>3183.827</v>
      </c>
      <c r="D25" s="1225">
        <f>SUM(D26:D30)</f>
        <v>3183.807</v>
      </c>
      <c r="E25" s="1225">
        <f>SUM(E26:E30)</f>
        <v>1516.7459999999999</v>
      </c>
      <c r="F25" s="1225">
        <f>SUM(F26:F30)</f>
        <v>1516.7459999999999</v>
      </c>
      <c r="G25" s="1225">
        <f>SUM(G26:G30)</f>
        <v>3056.166</v>
      </c>
      <c r="H25" s="1225">
        <f>SUM(H26:H30)</f>
        <v>3056.176</v>
      </c>
      <c r="I25" s="1225">
        <f t="shared" si="2"/>
        <v>0</v>
      </c>
      <c r="J25" s="1226">
        <f t="shared" si="1"/>
        <v>0.009999999999763531</v>
      </c>
      <c r="K25" s="1213"/>
      <c r="L25" s="338"/>
    </row>
    <row r="26" spans="1:12" ht="15">
      <c r="A26" s="1221"/>
      <c r="B26" s="1215" t="s">
        <v>850</v>
      </c>
      <c r="C26" s="1216">
        <v>2411.2580000000003</v>
      </c>
      <c r="D26" s="1218">
        <v>2412.048</v>
      </c>
      <c r="E26" s="1218">
        <v>1265.358</v>
      </c>
      <c r="F26" s="1217">
        <v>1266.668</v>
      </c>
      <c r="G26" s="1217">
        <v>507.597</v>
      </c>
      <c r="H26" s="1229">
        <v>509.107</v>
      </c>
      <c r="I26" s="1218">
        <f t="shared" si="2"/>
        <v>-1.3099999999999454</v>
      </c>
      <c r="J26" s="1219">
        <f t="shared" si="1"/>
        <v>1.5100000000000477</v>
      </c>
      <c r="K26" s="1220"/>
      <c r="L26" s="338"/>
    </row>
    <row r="27" spans="1:12" ht="15">
      <c r="A27" s="1221"/>
      <c r="B27" s="1215" t="s">
        <v>843</v>
      </c>
      <c r="C27" s="1216">
        <v>0</v>
      </c>
      <c r="D27" s="1230">
        <v>0</v>
      </c>
      <c r="E27" s="1230">
        <v>0</v>
      </c>
      <c r="F27" s="1218">
        <v>0</v>
      </c>
      <c r="G27" s="1218">
        <v>0</v>
      </c>
      <c r="H27" s="1229">
        <v>0</v>
      </c>
      <c r="I27" s="1218">
        <f t="shared" si="2"/>
        <v>0</v>
      </c>
      <c r="J27" s="1219">
        <f t="shared" si="1"/>
        <v>0</v>
      </c>
      <c r="K27" s="1220"/>
      <c r="L27" s="338"/>
    </row>
    <row r="28" spans="1:12" ht="15">
      <c r="A28" s="1231"/>
      <c r="B28" s="1215" t="s">
        <v>844</v>
      </c>
      <c r="C28" s="1216">
        <v>0</v>
      </c>
      <c r="D28" s="1227">
        <v>0</v>
      </c>
      <c r="E28" s="1227">
        <v>0</v>
      </c>
      <c r="F28" s="1218">
        <v>0</v>
      </c>
      <c r="G28" s="1218">
        <v>0</v>
      </c>
      <c r="H28" s="1232">
        <v>0</v>
      </c>
      <c r="I28" s="1218">
        <f t="shared" si="2"/>
        <v>0</v>
      </c>
      <c r="J28" s="1219">
        <f t="shared" si="1"/>
        <v>0</v>
      </c>
      <c r="K28" s="1220"/>
      <c r="L28" s="338"/>
    </row>
    <row r="29" spans="1:12" ht="15">
      <c r="A29" s="1233"/>
      <c r="B29" s="1215" t="s">
        <v>845</v>
      </c>
      <c r="C29" s="1216">
        <v>13.174</v>
      </c>
      <c r="D29" s="1217">
        <v>18.584</v>
      </c>
      <c r="E29" s="1217">
        <v>6.349</v>
      </c>
      <c r="F29" s="1227">
        <v>6.849</v>
      </c>
      <c r="G29" s="1227">
        <v>0</v>
      </c>
      <c r="H29" s="1232">
        <v>0</v>
      </c>
      <c r="I29" s="1218">
        <f t="shared" si="2"/>
        <v>-0.5</v>
      </c>
      <c r="J29" s="1219">
        <f t="shared" si="1"/>
        <v>0</v>
      </c>
      <c r="K29" s="1220"/>
      <c r="L29" s="338"/>
    </row>
    <row r="30" spans="1:12" ht="15">
      <c r="A30" s="1231"/>
      <c r="B30" s="1215" t="s">
        <v>846</v>
      </c>
      <c r="C30" s="1216">
        <v>759.395</v>
      </c>
      <c r="D30" s="1217">
        <v>753.175</v>
      </c>
      <c r="E30" s="1217">
        <v>245.039</v>
      </c>
      <c r="F30" s="1227">
        <v>243.229</v>
      </c>
      <c r="G30" s="1227">
        <v>2548.569</v>
      </c>
      <c r="H30" s="1232">
        <v>2547.069</v>
      </c>
      <c r="I30" s="1218">
        <f t="shared" si="2"/>
        <v>1.8099999999999739</v>
      </c>
      <c r="J30" s="1219">
        <f t="shared" si="1"/>
        <v>-1.5</v>
      </c>
      <c r="K30" s="1220"/>
      <c r="L30" s="338"/>
    </row>
    <row r="31" spans="1:12" ht="13.5">
      <c r="A31" s="1234">
        <v>5</v>
      </c>
      <c r="B31" s="1235" t="s">
        <v>851</v>
      </c>
      <c r="C31" s="1236">
        <v>58.894999999999996</v>
      </c>
      <c r="D31" s="1237">
        <f>SUM(D32:D33)</f>
        <v>58.894999999999996</v>
      </c>
      <c r="E31" s="1237">
        <f>SUM(E32:E33)</f>
        <v>135.31</v>
      </c>
      <c r="F31" s="1237">
        <f>SUM(F32:F33)</f>
        <v>135.31</v>
      </c>
      <c r="G31" s="1237">
        <f>SUM(G32:G33)</f>
        <v>215.02499999999998</v>
      </c>
      <c r="H31" s="1237">
        <f>SUM(H32:H33)</f>
        <v>215.02499999999998</v>
      </c>
      <c r="I31" s="1225">
        <f t="shared" si="2"/>
        <v>0</v>
      </c>
      <c r="J31" s="1226">
        <f t="shared" si="1"/>
        <v>0</v>
      </c>
      <c r="K31" s="1213"/>
      <c r="L31" s="338"/>
    </row>
    <row r="32" spans="1:12" ht="15">
      <c r="A32" s="1233"/>
      <c r="B32" s="1238" t="s">
        <v>852</v>
      </c>
      <c r="C32" s="1239">
        <v>0.01</v>
      </c>
      <c r="D32" s="1240">
        <v>0.01</v>
      </c>
      <c r="E32" s="1240">
        <v>0.04</v>
      </c>
      <c r="F32" s="1240">
        <v>0.05</v>
      </c>
      <c r="G32" s="1240">
        <v>0.015</v>
      </c>
      <c r="H32" s="1241">
        <v>0.015</v>
      </c>
      <c r="I32" s="1242">
        <f t="shared" si="2"/>
        <v>-0.010000000000000002</v>
      </c>
      <c r="J32" s="1243">
        <f t="shared" si="1"/>
        <v>0</v>
      </c>
      <c r="K32" s="1244"/>
      <c r="L32" s="338"/>
    </row>
    <row r="33" spans="1:12" ht="15">
      <c r="A33" s="1233"/>
      <c r="B33" s="1238" t="s">
        <v>853</v>
      </c>
      <c r="C33" s="1239">
        <v>58.885</v>
      </c>
      <c r="D33" s="1245">
        <v>58.885</v>
      </c>
      <c r="E33" s="1245">
        <v>135.27</v>
      </c>
      <c r="F33" s="1245">
        <v>135.26</v>
      </c>
      <c r="G33" s="1245">
        <v>215.01</v>
      </c>
      <c r="H33" s="1246">
        <v>215.01</v>
      </c>
      <c r="I33" s="1218">
        <f t="shared" si="2"/>
        <v>0.010000000000019327</v>
      </c>
      <c r="J33" s="1219">
        <f t="shared" si="1"/>
        <v>0</v>
      </c>
      <c r="K33" s="1220"/>
      <c r="L33" s="338"/>
    </row>
    <row r="34" spans="1:12" ht="12.75">
      <c r="A34" s="1247">
        <v>6</v>
      </c>
      <c r="B34" s="1248" t="s">
        <v>854</v>
      </c>
      <c r="C34" s="1225">
        <f aca="true" t="shared" si="4" ref="C34:H34">SUM(C35:C39)</f>
        <v>207001.72900000002</v>
      </c>
      <c r="D34" s="1225">
        <f t="shared" si="4"/>
        <v>207001.70900000003</v>
      </c>
      <c r="E34" s="1225">
        <f t="shared" si="4"/>
        <v>201817.543</v>
      </c>
      <c r="F34" s="1225">
        <f t="shared" si="4"/>
        <v>201817.543</v>
      </c>
      <c r="G34" s="1225">
        <f t="shared" si="4"/>
        <v>196785.77800000005</v>
      </c>
      <c r="H34" s="1225">
        <f t="shared" si="4"/>
        <v>196785.788</v>
      </c>
      <c r="I34" s="1225">
        <f t="shared" si="2"/>
        <v>0</v>
      </c>
      <c r="J34" s="1226">
        <f t="shared" si="1"/>
        <v>0.009999999951105565</v>
      </c>
      <c r="K34" s="1213"/>
      <c r="L34" s="338"/>
    </row>
    <row r="35" spans="1:12" ht="12.75">
      <c r="A35" s="440"/>
      <c r="B35" s="1249" t="s">
        <v>842</v>
      </c>
      <c r="C35" s="1218">
        <f aca="true" t="shared" si="5" ref="C35:H35">C8+C14+C20+C26+C32</f>
        <v>15716.735</v>
      </c>
      <c r="D35" s="1218">
        <f t="shared" si="5"/>
        <v>15717.525</v>
      </c>
      <c r="E35" s="1218">
        <f t="shared" si="5"/>
        <v>23333</v>
      </c>
      <c r="F35" s="1218">
        <f t="shared" si="5"/>
        <v>23334.32</v>
      </c>
      <c r="G35" s="1218">
        <f t="shared" si="5"/>
        <v>18526.589</v>
      </c>
      <c r="H35" s="1218">
        <f t="shared" si="5"/>
        <v>13099.424</v>
      </c>
      <c r="I35" s="1218">
        <f t="shared" si="2"/>
        <v>-1.319999999999709</v>
      </c>
      <c r="J35" s="1219">
        <f t="shared" si="1"/>
        <v>-5427.164999999999</v>
      </c>
      <c r="K35" s="1220"/>
      <c r="L35" s="338"/>
    </row>
    <row r="36" spans="1:12" ht="12.75">
      <c r="A36" s="440"/>
      <c r="B36" s="1249" t="s">
        <v>843</v>
      </c>
      <c r="C36" s="1218">
        <f aca="true" t="shared" si="6" ref="C36:H38">C9+C15+C21+C27</f>
        <v>147230.15</v>
      </c>
      <c r="D36" s="1218">
        <f t="shared" si="6"/>
        <v>147284.275</v>
      </c>
      <c r="E36" s="1218">
        <f t="shared" si="6"/>
        <v>136367.025</v>
      </c>
      <c r="F36" s="1218">
        <f t="shared" si="6"/>
        <v>136371.025</v>
      </c>
      <c r="G36" s="1218">
        <f t="shared" si="6"/>
        <v>136363.075</v>
      </c>
      <c r="H36" s="1218">
        <f t="shared" si="6"/>
        <v>141592.75</v>
      </c>
      <c r="I36" s="1218">
        <f t="shared" si="2"/>
        <v>-4</v>
      </c>
      <c r="J36" s="1219">
        <f t="shared" si="1"/>
        <v>5229.674999999988</v>
      </c>
      <c r="K36" s="1220"/>
      <c r="L36" s="338"/>
    </row>
    <row r="37" spans="1:12" ht="12.75">
      <c r="A37" s="440"/>
      <c r="B37" s="1249" t="s">
        <v>844</v>
      </c>
      <c r="C37" s="1218">
        <f t="shared" si="6"/>
        <v>2909.575</v>
      </c>
      <c r="D37" s="1218">
        <f t="shared" si="6"/>
        <v>2903.45</v>
      </c>
      <c r="E37" s="1218">
        <f t="shared" si="6"/>
        <v>2744.35</v>
      </c>
      <c r="F37" s="1218">
        <f t="shared" si="6"/>
        <v>2650.35</v>
      </c>
      <c r="G37" s="1218">
        <f t="shared" si="6"/>
        <v>3087.825</v>
      </c>
      <c r="H37" s="1218">
        <f t="shared" si="6"/>
        <v>3318.15</v>
      </c>
      <c r="I37" s="1218">
        <f t="shared" si="2"/>
        <v>94</v>
      </c>
      <c r="J37" s="1219">
        <f t="shared" si="1"/>
        <v>230.32500000000027</v>
      </c>
      <c r="K37" s="1220"/>
      <c r="L37" s="338"/>
    </row>
    <row r="38" spans="1:12" ht="12.75">
      <c r="A38" s="440"/>
      <c r="B38" s="1249" t="s">
        <v>845</v>
      </c>
      <c r="C38" s="1218">
        <f t="shared" si="6"/>
        <v>2116.309</v>
      </c>
      <c r="D38" s="1218">
        <f t="shared" si="6"/>
        <v>2073.719</v>
      </c>
      <c r="E38" s="1218">
        <f t="shared" si="6"/>
        <v>3046.324</v>
      </c>
      <c r="F38" s="1218">
        <f t="shared" si="6"/>
        <v>3136.824</v>
      </c>
      <c r="G38" s="1218">
        <f t="shared" si="6"/>
        <v>3046.95</v>
      </c>
      <c r="H38" s="1218">
        <f t="shared" si="6"/>
        <v>2986.95</v>
      </c>
      <c r="I38" s="1218">
        <f t="shared" si="2"/>
        <v>-90.5</v>
      </c>
      <c r="J38" s="1219">
        <f t="shared" si="1"/>
        <v>-60</v>
      </c>
      <c r="K38" s="1220"/>
      <c r="L38" s="338"/>
    </row>
    <row r="39" spans="1:12" ht="12.75">
      <c r="A39" s="440"/>
      <c r="B39" s="1249" t="s">
        <v>846</v>
      </c>
      <c r="C39" s="1218">
        <f aca="true" t="shared" si="7" ref="C39:H39">C12+C18+C24+C30+C33</f>
        <v>39028.96</v>
      </c>
      <c r="D39" s="1218">
        <f t="shared" si="7"/>
        <v>39022.740000000005</v>
      </c>
      <c r="E39" s="1218">
        <f t="shared" si="7"/>
        <v>36326.844</v>
      </c>
      <c r="F39" s="1218">
        <f t="shared" si="7"/>
        <v>36325.024000000005</v>
      </c>
      <c r="G39" s="1218">
        <f t="shared" si="7"/>
        <v>35761.339</v>
      </c>
      <c r="H39" s="1218">
        <f t="shared" si="7"/>
        <v>35788.514</v>
      </c>
      <c r="I39" s="1218">
        <f t="shared" si="2"/>
        <v>1.819999999992433</v>
      </c>
      <c r="J39" s="1219">
        <f t="shared" si="1"/>
        <v>27.17500000000291</v>
      </c>
      <c r="K39" s="1220"/>
      <c r="L39" s="338"/>
    </row>
    <row r="40" spans="1:12" ht="13.5" thickBot="1">
      <c r="A40" s="1250">
        <v>7</v>
      </c>
      <c r="B40" s="1251" t="s">
        <v>855</v>
      </c>
      <c r="C40" s="1251">
        <v>-184.5</v>
      </c>
      <c r="D40" s="1252">
        <v>-36333.5</v>
      </c>
      <c r="E40" s="1252">
        <v>-23500.8</v>
      </c>
      <c r="F40" s="1252">
        <v>-51763.7</v>
      </c>
      <c r="G40" s="1252">
        <v>-41078.1</v>
      </c>
      <c r="H40" s="1252">
        <v>-73831</v>
      </c>
      <c r="I40" s="1252">
        <f t="shared" si="2"/>
        <v>28262.899999999998</v>
      </c>
      <c r="J40" s="1253">
        <f t="shared" si="1"/>
        <v>-32752.9</v>
      </c>
      <c r="K40" s="1213"/>
      <c r="L40" s="338"/>
    </row>
    <row r="41" ht="13.5" thickTop="1"/>
    <row r="43" spans="4:11" ht="12.75">
      <c r="D43" s="1256"/>
      <c r="E43" s="1256"/>
      <c r="F43" s="1256"/>
      <c r="G43" s="1256"/>
      <c r="H43" s="1256"/>
      <c r="I43" s="1256"/>
      <c r="J43" s="1256"/>
      <c r="K43" s="1257"/>
    </row>
  </sheetData>
  <sheetProtection/>
  <mergeCells count="7">
    <mergeCell ref="A1:J1"/>
    <mergeCell ref="A2:J2"/>
    <mergeCell ref="A3:J3"/>
    <mergeCell ref="A4:J4"/>
    <mergeCell ref="A5:A6"/>
    <mergeCell ref="B5:B6"/>
    <mergeCell ref="I5:J5"/>
  </mergeCells>
  <printOptions horizontalCentered="1"/>
  <pageMargins left="0.75" right="0.75" top="1" bottom="1" header="0.5" footer="0.5"/>
  <pageSetup fitToHeight="1" fitToWidth="1" horizontalDpi="600" verticalDpi="600" orientation="portrait" scale="91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0.7109375" style="445" customWidth="1"/>
    <col min="2" max="2" width="11.28125" style="445" bestFit="1" customWidth="1"/>
    <col min="3" max="3" width="11.57421875" style="445" bestFit="1" customWidth="1"/>
    <col min="4" max="4" width="10.8515625" style="445" bestFit="1" customWidth="1"/>
    <col min="5" max="5" width="11.28125" style="445" bestFit="1" customWidth="1"/>
    <col min="6" max="6" width="7.7109375" style="445" bestFit="1" customWidth="1"/>
    <col min="7" max="7" width="2.421875" style="445" bestFit="1" customWidth="1"/>
    <col min="8" max="8" width="7.8515625" style="445" bestFit="1" customWidth="1"/>
    <col min="9" max="9" width="7.7109375" style="445" bestFit="1" customWidth="1"/>
    <col min="10" max="10" width="2.140625" style="445" customWidth="1"/>
    <col min="11" max="11" width="7.8515625" style="445" bestFit="1" customWidth="1"/>
    <col min="12" max="16384" width="11.00390625" style="57" customWidth="1"/>
  </cols>
  <sheetData>
    <row r="1" spans="1:11" ht="12.75">
      <c r="A1" s="1782" t="s">
        <v>463</v>
      </c>
      <c r="B1" s="1782"/>
      <c r="C1" s="1782"/>
      <c r="D1" s="1782"/>
      <c r="E1" s="1782"/>
      <c r="F1" s="1782"/>
      <c r="G1" s="1782"/>
      <c r="H1" s="1782"/>
      <c r="I1" s="1782"/>
      <c r="J1" s="1782"/>
      <c r="K1" s="1782"/>
    </row>
    <row r="2" spans="1:11" ht="16.5" customHeight="1">
      <c r="A2" s="1783" t="s">
        <v>28</v>
      </c>
      <c r="B2" s="1783"/>
      <c r="C2" s="1783"/>
      <c r="D2" s="1783"/>
      <c r="E2" s="1783"/>
      <c r="F2" s="1783"/>
      <c r="G2" s="1783"/>
      <c r="H2" s="1783"/>
      <c r="I2" s="1783"/>
      <c r="J2" s="1783"/>
      <c r="K2" s="1783"/>
    </row>
    <row r="3" spans="1:11" ht="16.5" customHeight="1" thickBot="1">
      <c r="A3" s="499" t="s">
        <v>4</v>
      </c>
      <c r="B3" s="499"/>
      <c r="C3" s="499"/>
      <c r="D3" s="499"/>
      <c r="E3" s="500"/>
      <c r="F3" s="499"/>
      <c r="G3" s="499"/>
      <c r="H3" s="499"/>
      <c r="I3" s="1784" t="s">
        <v>465</v>
      </c>
      <c r="J3" s="1784"/>
      <c r="K3" s="1784"/>
    </row>
    <row r="4" spans="1:11" ht="16.5" customHeight="1" thickTop="1">
      <c r="A4" s="1168"/>
      <c r="B4" s="1189">
        <v>2014</v>
      </c>
      <c r="C4" s="1190">
        <v>2014</v>
      </c>
      <c r="D4" s="1190">
        <v>2015</v>
      </c>
      <c r="E4" s="1191">
        <v>2015</v>
      </c>
      <c r="F4" s="1785" t="s">
        <v>466</v>
      </c>
      <c r="G4" s="1785"/>
      <c r="H4" s="1785"/>
      <c r="I4" s="1785"/>
      <c r="J4" s="1785"/>
      <c r="K4" s="1786"/>
    </row>
    <row r="5" spans="1:11" ht="12.75">
      <c r="A5" s="1192" t="s">
        <v>467</v>
      </c>
      <c r="B5" s="1185" t="s">
        <v>468</v>
      </c>
      <c r="C5" s="1185" t="s">
        <v>469</v>
      </c>
      <c r="D5" s="1185" t="s">
        <v>470</v>
      </c>
      <c r="E5" s="1186" t="s">
        <v>471</v>
      </c>
      <c r="F5" s="1787" t="s">
        <v>61</v>
      </c>
      <c r="G5" s="1788"/>
      <c r="H5" s="1789"/>
      <c r="I5" s="1788" t="s">
        <v>62</v>
      </c>
      <c r="J5" s="1788"/>
      <c r="K5" s="1790"/>
    </row>
    <row r="6" spans="1:11" ht="12.75">
      <c r="A6" s="1193" t="s">
        <v>4</v>
      </c>
      <c r="B6" s="1194"/>
      <c r="C6" s="1195"/>
      <c r="D6" s="1195"/>
      <c r="E6" s="1196"/>
      <c r="F6" s="1195" t="s">
        <v>472</v>
      </c>
      <c r="G6" s="1197" t="s">
        <v>4</v>
      </c>
      <c r="H6" s="1198" t="s">
        <v>473</v>
      </c>
      <c r="I6" s="1195" t="s">
        <v>472</v>
      </c>
      <c r="J6" s="1197" t="s">
        <v>4</v>
      </c>
      <c r="K6" s="1199" t="s">
        <v>473</v>
      </c>
    </row>
    <row r="7" spans="1:11" ht="16.5" customHeight="1">
      <c r="A7" s="501" t="s">
        <v>474</v>
      </c>
      <c r="B7" s="502">
        <v>599219.7117261993</v>
      </c>
      <c r="C7" s="502">
        <v>605236.5451857819</v>
      </c>
      <c r="D7" s="502">
        <v>747103.0937133707</v>
      </c>
      <c r="E7" s="503">
        <v>761386.19648636</v>
      </c>
      <c r="F7" s="504">
        <v>2772.79449246265</v>
      </c>
      <c r="G7" s="505" t="s">
        <v>475</v>
      </c>
      <c r="H7" s="503">
        <v>0.4627341921838546</v>
      </c>
      <c r="I7" s="502">
        <v>4952.878010445424</v>
      </c>
      <c r="J7" s="506" t="s">
        <v>476</v>
      </c>
      <c r="K7" s="507">
        <v>0.6629443850684436</v>
      </c>
    </row>
    <row r="8" spans="1:11" ht="16.5" customHeight="1">
      <c r="A8" s="508" t="s">
        <v>477</v>
      </c>
      <c r="B8" s="509">
        <v>686759.0177883125</v>
      </c>
      <c r="C8" s="509">
        <v>695411.7587799247</v>
      </c>
      <c r="D8" s="509">
        <v>847494.6845905733</v>
      </c>
      <c r="E8" s="510">
        <v>868419.6051353508</v>
      </c>
      <c r="F8" s="511">
        <v>8652.740991612198</v>
      </c>
      <c r="G8" s="512"/>
      <c r="H8" s="510">
        <v>1.2599384598513317</v>
      </c>
      <c r="I8" s="509">
        <v>20924.92054477753</v>
      </c>
      <c r="J8" s="510"/>
      <c r="K8" s="513">
        <v>2.469032658875779</v>
      </c>
    </row>
    <row r="9" spans="1:11" ht="16.5" customHeight="1">
      <c r="A9" s="508" t="s">
        <v>478</v>
      </c>
      <c r="B9" s="509">
        <v>87539.30606211328</v>
      </c>
      <c r="C9" s="509">
        <v>90175.21359414286</v>
      </c>
      <c r="D9" s="509">
        <v>100391.5908772026</v>
      </c>
      <c r="E9" s="510">
        <v>107033.40864899076</v>
      </c>
      <c r="F9" s="511">
        <v>2635.9075320295815</v>
      </c>
      <c r="G9" s="512"/>
      <c r="H9" s="510">
        <v>3.011113122326193</v>
      </c>
      <c r="I9" s="509">
        <v>6641.817771788163</v>
      </c>
      <c r="J9" s="510"/>
      <c r="K9" s="513">
        <v>6.6159104699439695</v>
      </c>
    </row>
    <row r="10" spans="1:11" ht="16.5" customHeight="1">
      <c r="A10" s="514" t="s">
        <v>479</v>
      </c>
      <c r="B10" s="509">
        <v>80052.68665923328</v>
      </c>
      <c r="C10" s="509">
        <v>82658.47009842285</v>
      </c>
      <c r="D10" s="509">
        <v>94395.6224746026</v>
      </c>
      <c r="E10" s="510">
        <v>95641.12989375077</v>
      </c>
      <c r="F10" s="511">
        <v>2605.783439189574</v>
      </c>
      <c r="G10" s="512"/>
      <c r="H10" s="510">
        <v>3.2550855541948547</v>
      </c>
      <c r="I10" s="509">
        <v>1245.507419148169</v>
      </c>
      <c r="J10" s="510"/>
      <c r="K10" s="513">
        <v>1.3194546383581254</v>
      </c>
    </row>
    <row r="11" spans="1:11" s="84" customFormat="1" ht="16.5" customHeight="1">
      <c r="A11" s="514" t="s">
        <v>480</v>
      </c>
      <c r="B11" s="509">
        <v>7486.61940288</v>
      </c>
      <c r="C11" s="509">
        <v>7516.7434957199985</v>
      </c>
      <c r="D11" s="509">
        <v>5995.9684025999995</v>
      </c>
      <c r="E11" s="510">
        <v>11392.27875524</v>
      </c>
      <c r="F11" s="511">
        <v>30.12409283999841</v>
      </c>
      <c r="G11" s="512"/>
      <c r="H11" s="510">
        <v>0.4023724356604809</v>
      </c>
      <c r="I11" s="509">
        <v>5396.310352640001</v>
      </c>
      <c r="J11" s="510"/>
      <c r="K11" s="513">
        <v>89.99897915239227</v>
      </c>
    </row>
    <row r="12" spans="1:11" ht="16.5" customHeight="1">
      <c r="A12" s="501" t="s">
        <v>481</v>
      </c>
      <c r="B12" s="502">
        <v>966747.4467863806</v>
      </c>
      <c r="C12" s="502">
        <v>948657.023763311</v>
      </c>
      <c r="D12" s="502">
        <v>1130698.4391695096</v>
      </c>
      <c r="E12" s="503">
        <v>1104974.0352703992</v>
      </c>
      <c r="F12" s="504">
        <v>-14846.384055949631</v>
      </c>
      <c r="G12" s="505" t="s">
        <v>475</v>
      </c>
      <c r="H12" s="503">
        <v>-1.5357045012429387</v>
      </c>
      <c r="I12" s="502">
        <v>-16394.1791365665</v>
      </c>
      <c r="J12" s="515" t="s">
        <v>476</v>
      </c>
      <c r="K12" s="507">
        <v>-1.4499161375519292</v>
      </c>
    </row>
    <row r="13" spans="1:11" ht="16.5" customHeight="1">
      <c r="A13" s="508" t="s">
        <v>482</v>
      </c>
      <c r="B13" s="509">
        <v>1314304.964722467</v>
      </c>
      <c r="C13" s="509">
        <v>1297474.328601225</v>
      </c>
      <c r="D13" s="509">
        <v>1519126.4583341943</v>
      </c>
      <c r="E13" s="510">
        <v>1485920.206852548</v>
      </c>
      <c r="F13" s="511">
        <v>-16830.63612124184</v>
      </c>
      <c r="G13" s="512"/>
      <c r="H13" s="510">
        <v>-1.2805731221441332</v>
      </c>
      <c r="I13" s="516">
        <v>-33206.251481646206</v>
      </c>
      <c r="J13" s="517"/>
      <c r="K13" s="518">
        <v>-2.1858780287494097</v>
      </c>
    </row>
    <row r="14" spans="1:11" ht="16.5" customHeight="1">
      <c r="A14" s="508" t="s">
        <v>483</v>
      </c>
      <c r="B14" s="509">
        <v>141989.49496771995</v>
      </c>
      <c r="C14" s="509">
        <v>113721.58967089988</v>
      </c>
      <c r="D14" s="509">
        <v>119946.46770567003</v>
      </c>
      <c r="E14" s="510">
        <v>87166.46874752009</v>
      </c>
      <c r="F14" s="511">
        <v>-28267.90529682007</v>
      </c>
      <c r="G14" s="512"/>
      <c r="H14" s="510">
        <v>-19.908448370244944</v>
      </c>
      <c r="I14" s="509">
        <v>-32779.99895814994</v>
      </c>
      <c r="J14" s="510"/>
      <c r="K14" s="513">
        <v>-27.328857268716707</v>
      </c>
    </row>
    <row r="15" spans="1:11" ht="16.5" customHeight="1">
      <c r="A15" s="514" t="s">
        <v>484</v>
      </c>
      <c r="B15" s="509">
        <v>165490.34271409997</v>
      </c>
      <c r="C15" s="509">
        <v>165485.31271410003</v>
      </c>
      <c r="D15" s="509">
        <v>161024.52447424998</v>
      </c>
      <c r="E15" s="510">
        <v>160997.43947425</v>
      </c>
      <c r="F15" s="511">
        <v>-5.029999999940628</v>
      </c>
      <c r="G15" s="512"/>
      <c r="H15" s="510">
        <v>-0.0030394522831041705</v>
      </c>
      <c r="I15" s="509">
        <v>-27.08499999999185</v>
      </c>
      <c r="J15" s="510"/>
      <c r="K15" s="513">
        <v>-0.016820419180510054</v>
      </c>
    </row>
    <row r="16" spans="1:11" ht="16.5" customHeight="1">
      <c r="A16" s="514" t="s">
        <v>485</v>
      </c>
      <c r="B16" s="509">
        <v>23500.847746380023</v>
      </c>
      <c r="C16" s="509">
        <v>51763.72304320015</v>
      </c>
      <c r="D16" s="509">
        <v>41078.05676857995</v>
      </c>
      <c r="E16" s="510">
        <v>73830.9707267299</v>
      </c>
      <c r="F16" s="511">
        <v>28262.87529682013</v>
      </c>
      <c r="G16" s="512"/>
      <c r="H16" s="510">
        <v>120.26321604153038</v>
      </c>
      <c r="I16" s="509">
        <v>32752.913958149948</v>
      </c>
      <c r="J16" s="510"/>
      <c r="K16" s="513">
        <v>79.73335774539902</v>
      </c>
    </row>
    <row r="17" spans="1:11" ht="16.5" customHeight="1">
      <c r="A17" s="508" t="s">
        <v>486</v>
      </c>
      <c r="B17" s="509">
        <v>10417.33065354</v>
      </c>
      <c r="C17" s="509">
        <v>10187.60568288</v>
      </c>
      <c r="D17" s="509">
        <v>10100.7670851545</v>
      </c>
      <c r="E17" s="510">
        <v>9466.164198194501</v>
      </c>
      <c r="F17" s="511">
        <v>-229.72497066000142</v>
      </c>
      <c r="G17" s="512"/>
      <c r="H17" s="510">
        <v>-2.205219151625341</v>
      </c>
      <c r="I17" s="509">
        <v>-634.6028869599995</v>
      </c>
      <c r="J17" s="510"/>
      <c r="K17" s="513">
        <v>-6.282719734154653</v>
      </c>
    </row>
    <row r="18" spans="1:11" ht="16.5" customHeight="1">
      <c r="A18" s="514" t="s">
        <v>487</v>
      </c>
      <c r="B18" s="509">
        <v>11073.529709095701</v>
      </c>
      <c r="C18" s="509">
        <v>14040.031174015965</v>
      </c>
      <c r="D18" s="509">
        <v>15134.273190361519</v>
      </c>
      <c r="E18" s="510">
        <v>15079.62669722215</v>
      </c>
      <c r="F18" s="511">
        <v>2966.501464920264</v>
      </c>
      <c r="G18" s="512"/>
      <c r="H18" s="510">
        <v>26.789122735487002</v>
      </c>
      <c r="I18" s="509">
        <v>-54.64649313936934</v>
      </c>
      <c r="J18" s="510"/>
      <c r="K18" s="513">
        <v>-0.36107775016359395</v>
      </c>
    </row>
    <row r="19" spans="1:11" ht="16.5" customHeight="1">
      <c r="A19" s="514" t="s">
        <v>488</v>
      </c>
      <c r="B19" s="509">
        <v>1487.62224685</v>
      </c>
      <c r="C19" s="509">
        <v>2031.3022468500003</v>
      </c>
      <c r="D19" s="509">
        <v>2306.40334759</v>
      </c>
      <c r="E19" s="510">
        <v>2459.7882852400003</v>
      </c>
      <c r="F19" s="511">
        <v>543.6800000000003</v>
      </c>
      <c r="G19" s="512"/>
      <c r="H19" s="510">
        <v>36.54691244038787</v>
      </c>
      <c r="I19" s="509">
        <v>153.3849376500002</v>
      </c>
      <c r="J19" s="510"/>
      <c r="K19" s="513">
        <v>6.650395205603337</v>
      </c>
    </row>
    <row r="20" spans="1:11" ht="16.5" customHeight="1">
      <c r="A20" s="514" t="s">
        <v>489</v>
      </c>
      <c r="B20" s="509">
        <v>9585.907462245701</v>
      </c>
      <c r="C20" s="509">
        <v>12008.728927165965</v>
      </c>
      <c r="D20" s="509">
        <v>12827.869842771519</v>
      </c>
      <c r="E20" s="510">
        <v>12619.83841198215</v>
      </c>
      <c r="F20" s="511">
        <v>2422.8214649202637</v>
      </c>
      <c r="G20" s="512"/>
      <c r="H20" s="510">
        <v>25.274826347558616</v>
      </c>
      <c r="I20" s="509">
        <v>-208.03143078936955</v>
      </c>
      <c r="J20" s="510"/>
      <c r="K20" s="513">
        <v>-1.6217145429378899</v>
      </c>
    </row>
    <row r="21" spans="1:11" ht="16.5" customHeight="1">
      <c r="A21" s="508" t="s">
        <v>490</v>
      </c>
      <c r="B21" s="509">
        <v>1150824.6093921112</v>
      </c>
      <c r="C21" s="509">
        <v>1159525.1020734292</v>
      </c>
      <c r="D21" s="509">
        <v>1373944.9503530082</v>
      </c>
      <c r="E21" s="510">
        <v>1374207.9472096113</v>
      </c>
      <c r="F21" s="511">
        <v>8700.492681317963</v>
      </c>
      <c r="G21" s="337"/>
      <c r="H21" s="510">
        <v>0.7560224738254198</v>
      </c>
      <c r="I21" s="509">
        <v>262.99685660307296</v>
      </c>
      <c r="J21" s="519"/>
      <c r="K21" s="513">
        <v>0.019141731736449924</v>
      </c>
    </row>
    <row r="22" spans="1:11" ht="16.5" customHeight="1">
      <c r="A22" s="508" t="s">
        <v>491</v>
      </c>
      <c r="B22" s="509">
        <v>347557.5179360863</v>
      </c>
      <c r="C22" s="509">
        <v>348817.30483791407</v>
      </c>
      <c r="D22" s="509">
        <v>388428.01916468475</v>
      </c>
      <c r="E22" s="509">
        <v>380946.17158214893</v>
      </c>
      <c r="F22" s="511">
        <v>-1984.2520652922103</v>
      </c>
      <c r="G22" s="520" t="s">
        <v>475</v>
      </c>
      <c r="H22" s="510">
        <v>-0.570913291438887</v>
      </c>
      <c r="I22" s="509">
        <v>-16812.072345079705</v>
      </c>
      <c r="J22" s="521" t="s">
        <v>476</v>
      </c>
      <c r="K22" s="513">
        <v>-4.328233679237173</v>
      </c>
    </row>
    <row r="23" spans="1:11" ht="16.5" customHeight="1">
      <c r="A23" s="501" t="s">
        <v>492</v>
      </c>
      <c r="B23" s="502">
        <v>1565967.1585125797</v>
      </c>
      <c r="C23" s="502">
        <v>1553893.5689490929</v>
      </c>
      <c r="D23" s="502">
        <v>1877801.5328828804</v>
      </c>
      <c r="E23" s="503">
        <v>1866360.2317567593</v>
      </c>
      <c r="F23" s="504">
        <v>-12073.589563486865</v>
      </c>
      <c r="G23" s="522"/>
      <c r="H23" s="503">
        <v>-0.7709988998080176</v>
      </c>
      <c r="I23" s="502">
        <v>-11441.301126121078</v>
      </c>
      <c r="J23" s="503"/>
      <c r="K23" s="507">
        <v>-0.6092923520280606</v>
      </c>
    </row>
    <row r="24" spans="1:11" ht="16.5" customHeight="1">
      <c r="A24" s="508" t="s">
        <v>493</v>
      </c>
      <c r="B24" s="509">
        <v>1130173.7065940998</v>
      </c>
      <c r="C24" s="509">
        <v>1119134.875727753</v>
      </c>
      <c r="D24" s="509">
        <v>1376048.5687643774</v>
      </c>
      <c r="E24" s="510">
        <v>1362659.2232283393</v>
      </c>
      <c r="F24" s="511">
        <v>-11038.830866346834</v>
      </c>
      <c r="G24" s="512"/>
      <c r="H24" s="510">
        <v>-0.9767375406045801</v>
      </c>
      <c r="I24" s="509">
        <v>-13389.345536038047</v>
      </c>
      <c r="J24" s="510"/>
      <c r="K24" s="523">
        <v>-0.9730285572740364</v>
      </c>
    </row>
    <row r="25" spans="1:11" ht="16.5" customHeight="1">
      <c r="A25" s="508" t="s">
        <v>494</v>
      </c>
      <c r="B25" s="509">
        <v>354830.0274856184</v>
      </c>
      <c r="C25" s="509">
        <v>343091.09795499727</v>
      </c>
      <c r="D25" s="509">
        <v>424744.63430877076</v>
      </c>
      <c r="E25" s="510">
        <v>411868.4817306704</v>
      </c>
      <c r="F25" s="511">
        <v>-11738.929530621157</v>
      </c>
      <c r="G25" s="512"/>
      <c r="H25" s="510">
        <v>-3.3083247248844936</v>
      </c>
      <c r="I25" s="509">
        <v>-12876.152578100387</v>
      </c>
      <c r="J25" s="510"/>
      <c r="K25" s="523">
        <v>-3.031504470693322</v>
      </c>
    </row>
    <row r="26" spans="1:11" ht="16.5" customHeight="1">
      <c r="A26" s="514" t="s">
        <v>495</v>
      </c>
      <c r="B26" s="509">
        <v>227537.39173336106</v>
      </c>
      <c r="C26" s="509">
        <v>223836.545455821</v>
      </c>
      <c r="D26" s="509">
        <v>270080.36128978006</v>
      </c>
      <c r="E26" s="510">
        <v>268303.769064171</v>
      </c>
      <c r="F26" s="511">
        <v>-3700.846277540055</v>
      </c>
      <c r="G26" s="512"/>
      <c r="H26" s="510">
        <v>-1.6264782897207855</v>
      </c>
      <c r="I26" s="509">
        <v>-1776.5922256090562</v>
      </c>
      <c r="J26" s="510"/>
      <c r="K26" s="513">
        <v>-0.6578013362855654</v>
      </c>
    </row>
    <row r="27" spans="1:11" ht="16.5" customHeight="1">
      <c r="A27" s="514" t="s">
        <v>496</v>
      </c>
      <c r="B27" s="509">
        <v>127292.64643086921</v>
      </c>
      <c r="C27" s="509">
        <v>119254.55557245233</v>
      </c>
      <c r="D27" s="509">
        <v>154664.23425830094</v>
      </c>
      <c r="E27" s="510">
        <v>143564.652895087</v>
      </c>
      <c r="F27" s="511">
        <v>-8038.090858416879</v>
      </c>
      <c r="G27" s="512"/>
      <c r="H27" s="510">
        <v>-6.314654525453872</v>
      </c>
      <c r="I27" s="509">
        <v>-11099.581363213947</v>
      </c>
      <c r="J27" s="510"/>
      <c r="K27" s="513">
        <v>-7.176566331862354</v>
      </c>
    </row>
    <row r="28" spans="1:11" ht="16.5" customHeight="1">
      <c r="A28" s="514" t="s">
        <v>497</v>
      </c>
      <c r="B28" s="509">
        <v>775343.6791084813</v>
      </c>
      <c r="C28" s="509">
        <v>776043.7777727556</v>
      </c>
      <c r="D28" s="509">
        <v>951303.9344556065</v>
      </c>
      <c r="E28" s="510">
        <v>950790.741497669</v>
      </c>
      <c r="F28" s="511">
        <v>700.0986642743228</v>
      </c>
      <c r="G28" s="512"/>
      <c r="H28" s="510">
        <v>0.09029526945770965</v>
      </c>
      <c r="I28" s="509">
        <v>-513.1929579374846</v>
      </c>
      <c r="J28" s="510"/>
      <c r="K28" s="513">
        <v>-0.05394626673452838</v>
      </c>
    </row>
    <row r="29" spans="1:11" ht="16.5" customHeight="1">
      <c r="A29" s="524" t="s">
        <v>498</v>
      </c>
      <c r="B29" s="525">
        <v>435793.45191848004</v>
      </c>
      <c r="C29" s="525">
        <v>434758.69322134</v>
      </c>
      <c r="D29" s="525">
        <v>501752.96411850315</v>
      </c>
      <c r="E29" s="526">
        <v>503701.00852841994</v>
      </c>
      <c r="F29" s="527">
        <v>-1034.7586971400306</v>
      </c>
      <c r="G29" s="526"/>
      <c r="H29" s="526">
        <v>-0.23744246100641125</v>
      </c>
      <c r="I29" s="525">
        <v>1948.0444099167944</v>
      </c>
      <c r="J29" s="526"/>
      <c r="K29" s="528">
        <v>0.3882477133621295</v>
      </c>
    </row>
    <row r="30" spans="1:11" ht="16.5" customHeight="1" thickBot="1">
      <c r="A30" s="529" t="s">
        <v>499</v>
      </c>
      <c r="B30" s="530">
        <v>1646019.845171813</v>
      </c>
      <c r="C30" s="530">
        <v>1636552.0390475157</v>
      </c>
      <c r="D30" s="530">
        <v>1972197.155357483</v>
      </c>
      <c r="E30" s="531">
        <v>1962001.3616505102</v>
      </c>
      <c r="F30" s="532">
        <v>-9467.806124297203</v>
      </c>
      <c r="G30" s="531"/>
      <c r="H30" s="531">
        <v>-0.5751939232123259</v>
      </c>
      <c r="I30" s="530">
        <v>-10195.79370697285</v>
      </c>
      <c r="J30" s="531"/>
      <c r="K30" s="533">
        <v>-0.5169763925110594</v>
      </c>
    </row>
    <row r="31" spans="1:11" ht="19.5" customHeight="1" thickTop="1">
      <c r="A31" s="534" t="s">
        <v>500</v>
      </c>
      <c r="B31" s="535">
        <v>3244.0389671199955</v>
      </c>
      <c r="C31" s="499" t="s">
        <v>501</v>
      </c>
      <c r="D31" s="536"/>
      <c r="E31" s="536"/>
      <c r="F31" s="536"/>
      <c r="G31" s="537"/>
      <c r="H31" s="538"/>
      <c r="I31" s="536"/>
      <c r="J31" s="539"/>
      <c r="K31" s="539"/>
    </row>
    <row r="32" spans="1:11" ht="15" customHeight="1">
      <c r="A32" s="540" t="s">
        <v>502</v>
      </c>
      <c r="B32" s="535">
        <v>9330.224762543887</v>
      </c>
      <c r="C32" s="499" t="s">
        <v>501</v>
      </c>
      <c r="D32" s="536"/>
      <c r="E32" s="536"/>
      <c r="F32" s="536"/>
      <c r="G32" s="537"/>
      <c r="H32" s="538"/>
      <c r="I32" s="536"/>
      <c r="J32" s="539"/>
      <c r="K32" s="539"/>
    </row>
    <row r="33" spans="1:11" ht="16.5" customHeight="1">
      <c r="A33" s="541" t="s">
        <v>503</v>
      </c>
      <c r="B33" s="499"/>
      <c r="C33" s="499"/>
      <c r="D33" s="536"/>
      <c r="E33" s="536"/>
      <c r="F33" s="536"/>
      <c r="G33" s="537"/>
      <c r="H33" s="538"/>
      <c r="I33" s="536"/>
      <c r="J33" s="539"/>
      <c r="K33" s="539"/>
    </row>
    <row r="34" spans="1:11" ht="16.5" customHeight="1">
      <c r="A34" s="542" t="s">
        <v>504</v>
      </c>
      <c r="B34" s="499"/>
      <c r="C34" s="499"/>
      <c r="D34" s="536"/>
      <c r="E34" s="536"/>
      <c r="F34" s="536"/>
      <c r="G34" s="537"/>
      <c r="H34" s="538"/>
      <c r="I34" s="536"/>
      <c r="J34" s="539"/>
      <c r="K34" s="539"/>
    </row>
    <row r="35" spans="1:11" ht="16.5" customHeight="1">
      <c r="A35" s="543" t="s">
        <v>505</v>
      </c>
      <c r="B35" s="544">
        <v>0.8127227640265928</v>
      </c>
      <c r="C35" s="545">
        <v>0.8223471002505404</v>
      </c>
      <c r="D35" s="545">
        <v>0.8509796945826008</v>
      </c>
      <c r="E35" s="545">
        <v>0.9446567015116225</v>
      </c>
      <c r="F35" s="546">
        <v>0.009624336223947538</v>
      </c>
      <c r="G35" s="547"/>
      <c r="H35" s="546">
        <v>1.184209013202025</v>
      </c>
      <c r="I35" s="546">
        <v>0.0936770069290217</v>
      </c>
      <c r="J35" s="546"/>
      <c r="K35" s="546">
        <v>11.008136566051622</v>
      </c>
    </row>
    <row r="36" spans="1:11" ht="16.5" customHeight="1">
      <c r="A36" s="543" t="s">
        <v>506</v>
      </c>
      <c r="B36" s="544">
        <v>2.5886137798486195</v>
      </c>
      <c r="C36" s="545">
        <v>2.6824284434354024</v>
      </c>
      <c r="D36" s="545">
        <v>2.7569256823776067</v>
      </c>
      <c r="E36" s="545">
        <v>3.1253791542636904</v>
      </c>
      <c r="F36" s="546">
        <v>0.09381466358678292</v>
      </c>
      <c r="G36" s="547"/>
      <c r="H36" s="546">
        <v>3.624127489279963</v>
      </c>
      <c r="I36" s="546">
        <v>0.3684534718860837</v>
      </c>
      <c r="J36" s="546"/>
      <c r="K36" s="546">
        <v>13.364650133344359</v>
      </c>
    </row>
    <row r="37" spans="1:11" ht="16.5" customHeight="1">
      <c r="A37" s="543" t="s">
        <v>507</v>
      </c>
      <c r="B37" s="548">
        <v>3.5867797504617815</v>
      </c>
      <c r="C37" s="549">
        <v>3.7244914780355565</v>
      </c>
      <c r="D37" s="549">
        <v>3.7621922582729046</v>
      </c>
      <c r="E37" s="549">
        <v>4.280661858259688</v>
      </c>
      <c r="F37" s="546">
        <v>0.13771172757377492</v>
      </c>
      <c r="G37" s="547"/>
      <c r="H37" s="546">
        <v>3.8394252548137415</v>
      </c>
      <c r="I37" s="546">
        <v>0.518469599986783</v>
      </c>
      <c r="J37" s="546"/>
      <c r="K37" s="546">
        <v>13.781050100421899</v>
      </c>
    </row>
    <row r="38" spans="1:11" ht="16.5" customHeight="1">
      <c r="A38" s="550"/>
      <c r="B38" s="499"/>
      <c r="C38" s="499"/>
      <c r="D38" s="499"/>
      <c r="E38" s="499"/>
      <c r="F38" s="499"/>
      <c r="G38" s="499"/>
      <c r="H38" s="499"/>
      <c r="I38" s="499"/>
      <c r="J38" s="499"/>
      <c r="K38" s="49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 horizontalCentered="1"/>
  <pageMargins left="0.7" right="0.7" top="0.75" bottom="0.75" header="0.3" footer="0.3"/>
  <pageSetup horizontalDpi="600" verticalDpi="600" orientation="portrait" scale="72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5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45" bestFit="1" customWidth="1"/>
    <col min="2" max="2" width="10.57421875" style="445" bestFit="1" customWidth="1"/>
    <col min="3" max="3" width="11.421875" style="445" bestFit="1" customWidth="1"/>
    <col min="4" max="5" width="10.7109375" style="445" bestFit="1" customWidth="1"/>
    <col min="6" max="6" width="9.28125" style="445" bestFit="1" customWidth="1"/>
    <col min="7" max="7" width="2.421875" style="445" bestFit="1" customWidth="1"/>
    <col min="8" max="8" width="7.7109375" style="445" bestFit="1" customWidth="1"/>
    <col min="9" max="9" width="10.7109375" style="445" customWidth="1"/>
    <col min="10" max="10" width="2.140625" style="445" customWidth="1"/>
    <col min="11" max="11" width="7.7109375" style="445" bestFit="1" customWidth="1"/>
    <col min="12" max="16384" width="11.00390625" style="57" customWidth="1"/>
  </cols>
  <sheetData>
    <row r="1" spans="1:11" ht="12.75">
      <c r="A1" s="1782" t="s">
        <v>464</v>
      </c>
      <c r="B1" s="1782"/>
      <c r="C1" s="1782"/>
      <c r="D1" s="1782"/>
      <c r="E1" s="1782"/>
      <c r="F1" s="1782"/>
      <c r="G1" s="1782"/>
      <c r="H1" s="1782"/>
      <c r="I1" s="1782"/>
      <c r="J1" s="1782"/>
      <c r="K1" s="1782"/>
    </row>
    <row r="2" spans="1:11" ht="15.75">
      <c r="A2" s="1783" t="s">
        <v>29</v>
      </c>
      <c r="B2" s="1783"/>
      <c r="C2" s="1783"/>
      <c r="D2" s="1783"/>
      <c r="E2" s="1783"/>
      <c r="F2" s="1783"/>
      <c r="G2" s="1783"/>
      <c r="H2" s="1783"/>
      <c r="I2" s="1783"/>
      <c r="J2" s="1783"/>
      <c r="K2" s="1783"/>
    </row>
    <row r="3" spans="5:11" ht="16.5" customHeight="1" thickBot="1">
      <c r="E3" s="551"/>
      <c r="I3" s="1784" t="s">
        <v>465</v>
      </c>
      <c r="J3" s="1784"/>
      <c r="K3" s="1784"/>
    </row>
    <row r="4" spans="1:11" ht="13.5" thickTop="1">
      <c r="A4" s="1168"/>
      <c r="B4" s="1179">
        <v>2014</v>
      </c>
      <c r="C4" s="1179">
        <v>2014</v>
      </c>
      <c r="D4" s="1179">
        <v>2015</v>
      </c>
      <c r="E4" s="1180">
        <v>2015</v>
      </c>
      <c r="F4" s="1791" t="s">
        <v>466</v>
      </c>
      <c r="G4" s="1792"/>
      <c r="H4" s="1792"/>
      <c r="I4" s="1792"/>
      <c r="J4" s="1792"/>
      <c r="K4" s="1793"/>
    </row>
    <row r="5" spans="1:11" ht="12.75">
      <c r="A5" s="1171" t="s">
        <v>508</v>
      </c>
      <c r="B5" s="1184" t="s">
        <v>468</v>
      </c>
      <c r="C5" s="1185" t="s">
        <v>469</v>
      </c>
      <c r="D5" s="1185" t="s">
        <v>470</v>
      </c>
      <c r="E5" s="1186" t="s">
        <v>471</v>
      </c>
      <c r="F5" s="1787" t="s">
        <v>61</v>
      </c>
      <c r="G5" s="1788"/>
      <c r="H5" s="1789"/>
      <c r="I5" s="1787" t="s">
        <v>62</v>
      </c>
      <c r="J5" s="1788"/>
      <c r="K5" s="1790"/>
    </row>
    <row r="6" spans="1:11" ht="12.75">
      <c r="A6" s="1171"/>
      <c r="B6" s="1177"/>
      <c r="C6" s="1177"/>
      <c r="D6" s="1187"/>
      <c r="E6" s="1188"/>
      <c r="F6" s="1174" t="s">
        <v>472</v>
      </c>
      <c r="G6" s="1175" t="s">
        <v>4</v>
      </c>
      <c r="H6" s="1176" t="s">
        <v>473</v>
      </c>
      <c r="I6" s="1177" t="s">
        <v>472</v>
      </c>
      <c r="J6" s="1175" t="s">
        <v>4</v>
      </c>
      <c r="K6" s="1178" t="s">
        <v>473</v>
      </c>
    </row>
    <row r="7" spans="1:11" ht="16.5" customHeight="1">
      <c r="A7" s="501" t="s">
        <v>509</v>
      </c>
      <c r="B7" s="502">
        <v>593752.93291056</v>
      </c>
      <c r="C7" s="502">
        <v>600988.2036321701</v>
      </c>
      <c r="D7" s="502">
        <v>726499.5706569998</v>
      </c>
      <c r="E7" s="503">
        <v>746981.9096500499</v>
      </c>
      <c r="F7" s="504">
        <v>7235.270721610053</v>
      </c>
      <c r="G7" s="552"/>
      <c r="H7" s="503">
        <v>1.2185658917326034</v>
      </c>
      <c r="I7" s="502">
        <v>20482.33899305004</v>
      </c>
      <c r="J7" s="553"/>
      <c r="K7" s="507">
        <v>2.819318802147002</v>
      </c>
    </row>
    <row r="8" spans="1:11" ht="16.5" customHeight="1">
      <c r="A8" s="514" t="s">
        <v>510</v>
      </c>
      <c r="B8" s="509">
        <v>15882.78523922</v>
      </c>
      <c r="C8" s="509">
        <v>16126.125801040002</v>
      </c>
      <c r="D8" s="509">
        <v>19527.07339061</v>
      </c>
      <c r="E8" s="510">
        <v>21665.01575474</v>
      </c>
      <c r="F8" s="511">
        <v>243.3405618200013</v>
      </c>
      <c r="G8" s="554"/>
      <c r="H8" s="510">
        <v>1.532102576184879</v>
      </c>
      <c r="I8" s="509">
        <v>2137.942364130002</v>
      </c>
      <c r="J8" s="510"/>
      <c r="K8" s="513">
        <v>10.948606180576327</v>
      </c>
    </row>
    <row r="9" spans="1:11" ht="16.5" customHeight="1">
      <c r="A9" s="514" t="s">
        <v>511</v>
      </c>
      <c r="B9" s="509">
        <v>5469.26712</v>
      </c>
      <c r="C9" s="509">
        <v>5482.3964000000005</v>
      </c>
      <c r="D9" s="509">
        <v>4095.8827999999994</v>
      </c>
      <c r="E9" s="510">
        <v>4223.13075</v>
      </c>
      <c r="F9" s="511">
        <v>13.129280000000108</v>
      </c>
      <c r="G9" s="554"/>
      <c r="H9" s="510">
        <v>0.24005556342254694</v>
      </c>
      <c r="I9" s="509">
        <v>127.24795000000086</v>
      </c>
      <c r="J9" s="510"/>
      <c r="K9" s="513">
        <v>3.106728297987454</v>
      </c>
    </row>
    <row r="10" spans="1:11" ht="16.5" customHeight="1">
      <c r="A10" s="514" t="s">
        <v>512</v>
      </c>
      <c r="B10" s="509">
        <v>0</v>
      </c>
      <c r="C10" s="509">
        <v>0</v>
      </c>
      <c r="D10" s="509">
        <v>0</v>
      </c>
      <c r="E10" s="509">
        <v>0</v>
      </c>
      <c r="F10" s="511">
        <v>0</v>
      </c>
      <c r="G10" s="554"/>
      <c r="H10" s="510"/>
      <c r="I10" s="509">
        <v>0</v>
      </c>
      <c r="J10" s="510"/>
      <c r="K10" s="513">
        <v>0</v>
      </c>
    </row>
    <row r="11" spans="1:11" ht="16.5" customHeight="1">
      <c r="A11" s="514" t="s">
        <v>513</v>
      </c>
      <c r="B11" s="509">
        <v>572400.8805513401</v>
      </c>
      <c r="C11" s="509">
        <v>579379.68143113</v>
      </c>
      <c r="D11" s="509">
        <v>702876.6144663899</v>
      </c>
      <c r="E11" s="510">
        <v>721093.7631453099</v>
      </c>
      <c r="F11" s="511">
        <v>6978.800879789982</v>
      </c>
      <c r="G11" s="554"/>
      <c r="H11" s="510">
        <v>1.2192156086601331</v>
      </c>
      <c r="I11" s="509">
        <v>18217.14867892</v>
      </c>
      <c r="J11" s="510"/>
      <c r="K11" s="513">
        <v>2.5917989450751753</v>
      </c>
    </row>
    <row r="12" spans="1:11" ht="16.5" customHeight="1">
      <c r="A12" s="501" t="s">
        <v>514</v>
      </c>
      <c r="B12" s="502">
        <v>23332.6427141</v>
      </c>
      <c r="C12" s="502">
        <v>23333.9627141</v>
      </c>
      <c r="D12" s="502">
        <v>18526.62447425</v>
      </c>
      <c r="E12" s="503">
        <v>13099.439474249999</v>
      </c>
      <c r="F12" s="504">
        <v>1.319999999999709</v>
      </c>
      <c r="G12" s="552"/>
      <c r="H12" s="503">
        <v>0.005657310302026046</v>
      </c>
      <c r="I12" s="502">
        <v>-5427.1849999999995</v>
      </c>
      <c r="J12" s="503"/>
      <c r="K12" s="507">
        <v>-29.29397639350438</v>
      </c>
    </row>
    <row r="13" spans="1:11" ht="16.5" customHeight="1">
      <c r="A13" s="514" t="s">
        <v>515</v>
      </c>
      <c r="B13" s="509">
        <v>22048.5747141</v>
      </c>
      <c r="C13" s="509">
        <v>22048.5747141</v>
      </c>
      <c r="D13" s="509">
        <v>17968.91247425</v>
      </c>
      <c r="E13" s="510">
        <v>12568.93247425</v>
      </c>
      <c r="F13" s="511">
        <v>0</v>
      </c>
      <c r="G13" s="554"/>
      <c r="H13" s="510">
        <v>0</v>
      </c>
      <c r="I13" s="509">
        <v>-5399.98</v>
      </c>
      <c r="J13" s="510"/>
      <c r="K13" s="513">
        <v>-30.05179087904366</v>
      </c>
    </row>
    <row r="14" spans="1:11" ht="16.5" customHeight="1">
      <c r="A14" s="514" t="s">
        <v>516</v>
      </c>
      <c r="B14" s="509">
        <v>0</v>
      </c>
      <c r="C14" s="509">
        <v>0</v>
      </c>
      <c r="D14" s="509">
        <v>28.7</v>
      </c>
      <c r="E14" s="510">
        <v>0</v>
      </c>
      <c r="F14" s="511">
        <v>0</v>
      </c>
      <c r="G14" s="554"/>
      <c r="H14" s="510"/>
      <c r="I14" s="509">
        <v>-28.7</v>
      </c>
      <c r="J14" s="510"/>
      <c r="K14" s="513"/>
    </row>
    <row r="15" spans="1:11" ht="16.5" customHeight="1">
      <c r="A15" s="514" t="s">
        <v>517</v>
      </c>
      <c r="B15" s="509">
        <v>1284.068</v>
      </c>
      <c r="C15" s="509">
        <v>1285.388</v>
      </c>
      <c r="D15" s="509">
        <v>529.012</v>
      </c>
      <c r="E15" s="510">
        <v>530.507</v>
      </c>
      <c r="F15" s="511">
        <v>1.3199999999999363</v>
      </c>
      <c r="G15" s="554"/>
      <c r="H15" s="510">
        <v>0.10279829417133175</v>
      </c>
      <c r="I15" s="509">
        <v>1.4950000000000045</v>
      </c>
      <c r="J15" s="510"/>
      <c r="K15" s="513">
        <v>0.2826022850143295</v>
      </c>
    </row>
    <row r="16" spans="1:11" ht="16.5" customHeight="1">
      <c r="A16" s="514" t="s">
        <v>518</v>
      </c>
      <c r="B16" s="509">
        <v>0</v>
      </c>
      <c r="C16" s="509">
        <v>0</v>
      </c>
      <c r="D16" s="509">
        <v>0</v>
      </c>
      <c r="E16" s="510">
        <v>0</v>
      </c>
      <c r="F16" s="511">
        <v>0</v>
      </c>
      <c r="G16" s="554"/>
      <c r="H16" s="510"/>
      <c r="I16" s="509">
        <v>0</v>
      </c>
      <c r="J16" s="510"/>
      <c r="K16" s="513"/>
    </row>
    <row r="17" spans="1:11" ht="16.5" customHeight="1">
      <c r="A17" s="555" t="s">
        <v>519</v>
      </c>
      <c r="B17" s="502">
        <v>31</v>
      </c>
      <c r="C17" s="502">
        <v>31</v>
      </c>
      <c r="D17" s="502">
        <v>31</v>
      </c>
      <c r="E17" s="503">
        <v>31</v>
      </c>
      <c r="F17" s="504">
        <v>0</v>
      </c>
      <c r="G17" s="552"/>
      <c r="H17" s="503">
        <v>0</v>
      </c>
      <c r="I17" s="502">
        <v>0</v>
      </c>
      <c r="J17" s="503"/>
      <c r="K17" s="507">
        <v>0</v>
      </c>
    </row>
    <row r="18" spans="1:11" ht="16.5" customHeight="1">
      <c r="A18" s="501" t="s">
        <v>520</v>
      </c>
      <c r="B18" s="502">
        <v>506.99356987000004</v>
      </c>
      <c r="C18" s="502">
        <v>506.99356987000004</v>
      </c>
      <c r="D18" s="502">
        <v>1469.48656082</v>
      </c>
      <c r="E18" s="503">
        <v>1469.48656082</v>
      </c>
      <c r="F18" s="504">
        <v>0</v>
      </c>
      <c r="G18" s="552"/>
      <c r="H18" s="503">
        <v>0</v>
      </c>
      <c r="I18" s="502">
        <v>0</v>
      </c>
      <c r="J18" s="503"/>
      <c r="K18" s="507">
        <v>0</v>
      </c>
    </row>
    <row r="19" spans="1:11" ht="16.5" customHeight="1">
      <c r="A19" s="514" t="s">
        <v>521</v>
      </c>
      <c r="B19" s="509">
        <v>490.99356987000004</v>
      </c>
      <c r="C19" s="509">
        <v>490.99356987000004</v>
      </c>
      <c r="D19" s="509">
        <v>1453.48656082</v>
      </c>
      <c r="E19" s="510">
        <v>1453.48656082</v>
      </c>
      <c r="F19" s="511">
        <v>0</v>
      </c>
      <c r="G19" s="554"/>
      <c r="H19" s="510">
        <v>0</v>
      </c>
      <c r="I19" s="509">
        <v>0</v>
      </c>
      <c r="J19" s="510"/>
      <c r="K19" s="513">
        <v>0</v>
      </c>
    </row>
    <row r="20" spans="1:11" ht="16.5" customHeight="1">
      <c r="A20" s="514" t="s">
        <v>522</v>
      </c>
      <c r="B20" s="509">
        <v>16</v>
      </c>
      <c r="C20" s="509">
        <v>16</v>
      </c>
      <c r="D20" s="509">
        <v>16</v>
      </c>
      <c r="E20" s="510">
        <v>16</v>
      </c>
      <c r="F20" s="511">
        <v>0</v>
      </c>
      <c r="G20" s="554"/>
      <c r="H20" s="510">
        <v>0</v>
      </c>
      <c r="I20" s="509">
        <v>0</v>
      </c>
      <c r="J20" s="510"/>
      <c r="K20" s="513">
        <v>0</v>
      </c>
    </row>
    <row r="21" spans="1:11" ht="16.5" customHeight="1">
      <c r="A21" s="501" t="s">
        <v>523</v>
      </c>
      <c r="B21" s="502">
        <v>1932.98868759</v>
      </c>
      <c r="C21" s="502">
        <v>1612.44748194</v>
      </c>
      <c r="D21" s="502">
        <v>3261.50328125</v>
      </c>
      <c r="E21" s="503">
        <v>3113.5831531500003</v>
      </c>
      <c r="F21" s="504">
        <v>-320.54120564999994</v>
      </c>
      <c r="G21" s="552"/>
      <c r="H21" s="503">
        <v>-16.58267364459553</v>
      </c>
      <c r="I21" s="502">
        <v>-147.9201280999996</v>
      </c>
      <c r="J21" s="503"/>
      <c r="K21" s="507">
        <v>-4.535335866450758</v>
      </c>
    </row>
    <row r="22" spans="1:11" ht="16.5" customHeight="1">
      <c r="A22" s="514" t="s">
        <v>524</v>
      </c>
      <c r="B22" s="509">
        <v>1932.98868759</v>
      </c>
      <c r="C22" s="509">
        <v>1612.44748194</v>
      </c>
      <c r="D22" s="509">
        <v>3261.50328125</v>
      </c>
      <c r="E22" s="510">
        <v>3113.5831531500003</v>
      </c>
      <c r="F22" s="511">
        <v>-320.54120564999994</v>
      </c>
      <c r="G22" s="554"/>
      <c r="H22" s="510">
        <v>-16.58267364459553</v>
      </c>
      <c r="I22" s="509">
        <v>-147.9201280999996</v>
      </c>
      <c r="J22" s="510"/>
      <c r="K22" s="513">
        <v>-4.535335866450758</v>
      </c>
    </row>
    <row r="23" spans="1:11" ht="16.5" customHeight="1">
      <c r="A23" s="514" t="s">
        <v>525</v>
      </c>
      <c r="B23" s="509">
        <v>0</v>
      </c>
      <c r="C23" s="509">
        <v>0</v>
      </c>
      <c r="D23" s="509">
        <v>0</v>
      </c>
      <c r="E23" s="510">
        <v>0</v>
      </c>
      <c r="F23" s="511">
        <v>0</v>
      </c>
      <c r="G23" s="554"/>
      <c r="H23" s="510"/>
      <c r="I23" s="509">
        <v>0</v>
      </c>
      <c r="J23" s="510"/>
      <c r="K23" s="513"/>
    </row>
    <row r="24" spans="1:11" ht="16.5" customHeight="1">
      <c r="A24" s="501" t="s">
        <v>526</v>
      </c>
      <c r="B24" s="502">
        <v>4125.40551419</v>
      </c>
      <c r="C24" s="502">
        <v>4106.768652000001</v>
      </c>
      <c r="D24" s="502">
        <v>4695.879212510001</v>
      </c>
      <c r="E24" s="503">
        <v>4700.9120805600005</v>
      </c>
      <c r="F24" s="504">
        <v>-18.636862189999192</v>
      </c>
      <c r="G24" s="552"/>
      <c r="H24" s="503">
        <v>-0.4517583089927691</v>
      </c>
      <c r="I24" s="502">
        <v>5.032868049999706</v>
      </c>
      <c r="J24" s="503"/>
      <c r="K24" s="507">
        <v>0.10717626715337895</v>
      </c>
    </row>
    <row r="25" spans="1:11" ht="16.5" customHeight="1">
      <c r="A25" s="501" t="s">
        <v>527</v>
      </c>
      <c r="B25" s="502">
        <v>31598.61606679</v>
      </c>
      <c r="C25" s="502">
        <v>30873.075069399983</v>
      </c>
      <c r="D25" s="502">
        <v>31350.20632671</v>
      </c>
      <c r="E25" s="503">
        <v>31616.40705661001</v>
      </c>
      <c r="F25" s="504">
        <v>-725.5409973900169</v>
      </c>
      <c r="G25" s="552"/>
      <c r="H25" s="503">
        <v>-2.2961163737564982</v>
      </c>
      <c r="I25" s="502">
        <v>266.20072990001063</v>
      </c>
      <c r="J25" s="503"/>
      <c r="K25" s="507">
        <v>0.8491195468567325</v>
      </c>
    </row>
    <row r="26" spans="1:11" ht="16.5" customHeight="1">
      <c r="A26" s="556" t="s">
        <v>528</v>
      </c>
      <c r="B26" s="557">
        <v>655280.5794631</v>
      </c>
      <c r="C26" s="557">
        <v>661452.4511194802</v>
      </c>
      <c r="D26" s="557">
        <v>785834.2705125398</v>
      </c>
      <c r="E26" s="558">
        <v>801012.7379754399</v>
      </c>
      <c r="F26" s="559">
        <v>6171.8716563802445</v>
      </c>
      <c r="G26" s="560"/>
      <c r="H26" s="558">
        <v>0.9418670184666741</v>
      </c>
      <c r="I26" s="557">
        <v>15178.467462900095</v>
      </c>
      <c r="J26" s="558"/>
      <c r="K26" s="561">
        <v>1.9315099929404118</v>
      </c>
    </row>
    <row r="27" spans="1:11" ht="16.5" customHeight="1">
      <c r="A27" s="501" t="s">
        <v>529</v>
      </c>
      <c r="B27" s="502">
        <v>436594.17847192</v>
      </c>
      <c r="C27" s="502">
        <v>417209.59172892984</v>
      </c>
      <c r="D27" s="502">
        <v>499124.28817365004</v>
      </c>
      <c r="E27" s="503">
        <v>435998.05206654005</v>
      </c>
      <c r="F27" s="504">
        <v>-19384.586742990185</v>
      </c>
      <c r="G27" s="552"/>
      <c r="H27" s="503">
        <v>-4.439955386220736</v>
      </c>
      <c r="I27" s="502">
        <v>-63126.23610710999</v>
      </c>
      <c r="J27" s="503"/>
      <c r="K27" s="507">
        <v>-12.64739817372858</v>
      </c>
    </row>
    <row r="28" spans="1:11" ht="16.5" customHeight="1">
      <c r="A28" s="514" t="s">
        <v>530</v>
      </c>
      <c r="B28" s="509">
        <v>227537.39173336106</v>
      </c>
      <c r="C28" s="509">
        <v>223836.545455821</v>
      </c>
      <c r="D28" s="509">
        <v>270080.36128978006</v>
      </c>
      <c r="E28" s="510">
        <v>268303.769064171</v>
      </c>
      <c r="F28" s="511">
        <v>-3700.846277540055</v>
      </c>
      <c r="G28" s="554"/>
      <c r="H28" s="510">
        <v>-1.6264782897207855</v>
      </c>
      <c r="I28" s="509">
        <v>-1776.5922256090562</v>
      </c>
      <c r="J28" s="510"/>
      <c r="K28" s="513">
        <v>-0.6578013362855654</v>
      </c>
    </row>
    <row r="29" spans="1:11" ht="16.5" customHeight="1">
      <c r="A29" s="514" t="s">
        <v>531</v>
      </c>
      <c r="B29" s="509">
        <v>41129.87280457899</v>
      </c>
      <c r="C29" s="509">
        <v>33113.72171786898</v>
      </c>
      <c r="D29" s="509">
        <v>47292.02360718001</v>
      </c>
      <c r="E29" s="510">
        <v>40841.42197087901</v>
      </c>
      <c r="F29" s="511">
        <v>-8016.151086710008</v>
      </c>
      <c r="G29" s="554"/>
      <c r="H29" s="510">
        <v>-19.489851390490003</v>
      </c>
      <c r="I29" s="509">
        <v>-6450.6016363009985</v>
      </c>
      <c r="J29" s="510"/>
      <c r="K29" s="513">
        <v>-13.639935752974736</v>
      </c>
    </row>
    <row r="30" spans="1:11" ht="16.5" customHeight="1">
      <c r="A30" s="514" t="s">
        <v>532</v>
      </c>
      <c r="B30" s="509">
        <v>143481.39134852</v>
      </c>
      <c r="C30" s="509">
        <v>132884.22995728985</v>
      </c>
      <c r="D30" s="509">
        <v>151165.67540213998</v>
      </c>
      <c r="E30" s="510">
        <v>92998.38518961999</v>
      </c>
      <c r="F30" s="511">
        <v>-10597.161391230155</v>
      </c>
      <c r="G30" s="554"/>
      <c r="H30" s="510">
        <v>-7.385739217909712</v>
      </c>
      <c r="I30" s="509">
        <v>-58167.29021251999</v>
      </c>
      <c r="J30" s="510"/>
      <c r="K30" s="513">
        <v>-38.47916536461064</v>
      </c>
    </row>
    <row r="31" spans="1:11" ht="16.5" customHeight="1">
      <c r="A31" s="514" t="s">
        <v>533</v>
      </c>
      <c r="B31" s="509">
        <v>8221.41105572</v>
      </c>
      <c r="C31" s="509">
        <v>8692.500563070002</v>
      </c>
      <c r="D31" s="509">
        <v>11483.83710593</v>
      </c>
      <c r="E31" s="510">
        <v>11361.242405120001</v>
      </c>
      <c r="F31" s="511">
        <v>471.08950735000144</v>
      </c>
      <c r="G31" s="554"/>
      <c r="H31" s="510">
        <v>5.730032279826753</v>
      </c>
      <c r="I31" s="509">
        <v>-122.59470080999927</v>
      </c>
      <c r="J31" s="510"/>
      <c r="K31" s="513">
        <v>-1.0675412728267808</v>
      </c>
    </row>
    <row r="32" spans="1:11" ht="16.5" customHeight="1">
      <c r="A32" s="514" t="s">
        <v>534</v>
      </c>
      <c r="B32" s="509">
        <v>4511.1489249</v>
      </c>
      <c r="C32" s="509">
        <v>4864.46119825</v>
      </c>
      <c r="D32" s="509">
        <v>5815.50033796</v>
      </c>
      <c r="E32" s="510">
        <v>4366.52584015</v>
      </c>
      <c r="F32" s="511">
        <v>353.3122733500004</v>
      </c>
      <c r="G32" s="554"/>
      <c r="H32" s="510">
        <v>7.831979817820632</v>
      </c>
      <c r="I32" s="509">
        <v>-1448.9744978100007</v>
      </c>
      <c r="J32" s="510"/>
      <c r="K32" s="513">
        <v>-24.915732329202847</v>
      </c>
    </row>
    <row r="33" spans="1:11" ht="16.5" customHeight="1">
      <c r="A33" s="514" t="s">
        <v>535</v>
      </c>
      <c r="B33" s="509">
        <v>11712.96260484</v>
      </c>
      <c r="C33" s="509">
        <v>13818.132836629999</v>
      </c>
      <c r="D33" s="509">
        <v>13286.890430659998</v>
      </c>
      <c r="E33" s="510">
        <v>18126.70759660001</v>
      </c>
      <c r="F33" s="511">
        <v>2105.170231789998</v>
      </c>
      <c r="G33" s="554"/>
      <c r="H33" s="510">
        <v>17.97299541381704</v>
      </c>
      <c r="I33" s="509">
        <v>4839.81716594001</v>
      </c>
      <c r="J33" s="510"/>
      <c r="K33" s="513">
        <v>36.42550671428697</v>
      </c>
    </row>
    <row r="34" spans="1:11" ht="16.5" customHeight="1">
      <c r="A34" s="501" t="s">
        <v>536</v>
      </c>
      <c r="B34" s="502">
        <v>23500.847746380023</v>
      </c>
      <c r="C34" s="502">
        <v>51763.72304320015</v>
      </c>
      <c r="D34" s="502">
        <v>41078.05676857995</v>
      </c>
      <c r="E34" s="503">
        <v>73830.9707267299</v>
      </c>
      <c r="F34" s="504">
        <v>28262.87529682013</v>
      </c>
      <c r="G34" s="552"/>
      <c r="H34" s="503">
        <v>120.26321604153038</v>
      </c>
      <c r="I34" s="502">
        <v>32752.913958149948</v>
      </c>
      <c r="J34" s="503"/>
      <c r="K34" s="507">
        <v>79.73335774539902</v>
      </c>
    </row>
    <row r="35" spans="1:11" ht="16.5" customHeight="1">
      <c r="A35" s="501" t="s">
        <v>537</v>
      </c>
      <c r="B35" s="502">
        <v>0</v>
      </c>
      <c r="C35" s="502">
        <v>0</v>
      </c>
      <c r="D35" s="502">
        <v>60000</v>
      </c>
      <c r="E35" s="503">
        <v>107250</v>
      </c>
      <c r="F35" s="504">
        <v>0</v>
      </c>
      <c r="G35" s="552"/>
      <c r="H35" s="503"/>
      <c r="I35" s="502">
        <v>47250</v>
      </c>
      <c r="J35" s="503"/>
      <c r="K35" s="507">
        <v>78.75</v>
      </c>
    </row>
    <row r="36" spans="1:11" ht="16.5" customHeight="1">
      <c r="A36" s="501" t="s">
        <v>538</v>
      </c>
      <c r="B36" s="502">
        <v>20000</v>
      </c>
      <c r="C36" s="502">
        <v>19500</v>
      </c>
      <c r="D36" s="502">
        <v>5000</v>
      </c>
      <c r="E36" s="503">
        <v>5000</v>
      </c>
      <c r="F36" s="504">
        <v>-500</v>
      </c>
      <c r="G36" s="552"/>
      <c r="H36" s="503">
        <v>-2.5</v>
      </c>
      <c r="I36" s="502">
        <v>0</v>
      </c>
      <c r="J36" s="503"/>
      <c r="K36" s="507">
        <v>0</v>
      </c>
    </row>
    <row r="37" spans="1:11" ht="16.5" customHeight="1">
      <c r="A37" s="501" t="s">
        <v>539</v>
      </c>
      <c r="B37" s="502">
        <v>7482.50040288</v>
      </c>
      <c r="C37" s="502">
        <v>7498.894513569999</v>
      </c>
      <c r="D37" s="502">
        <v>5995.9684025999995</v>
      </c>
      <c r="E37" s="503">
        <v>11392.27875524</v>
      </c>
      <c r="F37" s="504">
        <v>16.394110689998342</v>
      </c>
      <c r="G37" s="552"/>
      <c r="H37" s="503">
        <v>0.21909936260996765</v>
      </c>
      <c r="I37" s="502">
        <v>5396.310352640001</v>
      </c>
      <c r="J37" s="503"/>
      <c r="K37" s="507">
        <v>89.99897915239227</v>
      </c>
    </row>
    <row r="38" spans="1:11" ht="16.5" customHeight="1">
      <c r="A38" s="514" t="s">
        <v>540</v>
      </c>
      <c r="B38" s="509">
        <v>28.992662880000115</v>
      </c>
      <c r="C38" s="509">
        <v>27.494213569999694</v>
      </c>
      <c r="D38" s="509">
        <v>8.809602600000382</v>
      </c>
      <c r="E38" s="510">
        <v>27.23850523999977</v>
      </c>
      <c r="F38" s="511">
        <v>-1.4984493100004208</v>
      </c>
      <c r="G38" s="554"/>
      <c r="H38" s="510">
        <v>-5.168374206268889</v>
      </c>
      <c r="I38" s="509">
        <v>18.42890263999939</v>
      </c>
      <c r="J38" s="510"/>
      <c r="K38" s="513">
        <v>209.19107792670002</v>
      </c>
    </row>
    <row r="39" spans="1:11" ht="16.5" customHeight="1">
      <c r="A39" s="514" t="s">
        <v>541</v>
      </c>
      <c r="B39" s="509">
        <v>0</v>
      </c>
      <c r="C39" s="509">
        <v>0</v>
      </c>
      <c r="D39" s="509">
        <v>0</v>
      </c>
      <c r="E39" s="510">
        <v>0</v>
      </c>
      <c r="F39" s="511">
        <v>0</v>
      </c>
      <c r="G39" s="554"/>
      <c r="H39" s="510"/>
      <c r="I39" s="509">
        <v>0</v>
      </c>
      <c r="J39" s="510"/>
      <c r="K39" s="513"/>
    </row>
    <row r="40" spans="1:11" ht="16.5" customHeight="1">
      <c r="A40" s="514" t="s">
        <v>542</v>
      </c>
      <c r="B40" s="509">
        <v>0</v>
      </c>
      <c r="C40" s="509">
        <v>0</v>
      </c>
      <c r="D40" s="509">
        <v>0</v>
      </c>
      <c r="E40" s="510">
        <v>0</v>
      </c>
      <c r="F40" s="511">
        <v>0</v>
      </c>
      <c r="G40" s="554"/>
      <c r="H40" s="510"/>
      <c r="I40" s="509">
        <v>0</v>
      </c>
      <c r="J40" s="510"/>
      <c r="K40" s="513"/>
    </row>
    <row r="41" spans="1:11" ht="16.5" customHeight="1">
      <c r="A41" s="514" t="s">
        <v>543</v>
      </c>
      <c r="B41" s="509">
        <v>0</v>
      </c>
      <c r="C41" s="509">
        <v>0</v>
      </c>
      <c r="D41" s="509">
        <v>0</v>
      </c>
      <c r="E41" s="510">
        <v>0</v>
      </c>
      <c r="F41" s="511">
        <v>0</v>
      </c>
      <c r="G41" s="554"/>
      <c r="H41" s="510"/>
      <c r="I41" s="509">
        <v>0</v>
      </c>
      <c r="J41" s="510"/>
      <c r="K41" s="513"/>
    </row>
    <row r="42" spans="1:11" ht="16.5" customHeight="1">
      <c r="A42" s="514" t="s">
        <v>544</v>
      </c>
      <c r="B42" s="509">
        <v>0</v>
      </c>
      <c r="C42" s="509">
        <v>0</v>
      </c>
      <c r="D42" s="509">
        <v>0</v>
      </c>
      <c r="E42" s="510">
        <v>0</v>
      </c>
      <c r="F42" s="511">
        <v>0</v>
      </c>
      <c r="G42" s="554"/>
      <c r="H42" s="510"/>
      <c r="I42" s="509">
        <v>0</v>
      </c>
      <c r="J42" s="337"/>
      <c r="K42" s="513"/>
    </row>
    <row r="43" spans="1:11" ht="16.5" customHeight="1">
      <c r="A43" s="514" t="s">
        <v>545</v>
      </c>
      <c r="B43" s="509">
        <v>3224.02026</v>
      </c>
      <c r="C43" s="509">
        <v>3231.7596999999996</v>
      </c>
      <c r="D43" s="509">
        <v>1961.8459999999998</v>
      </c>
      <c r="E43" s="510">
        <v>2023.4924999999998</v>
      </c>
      <c r="F43" s="511">
        <v>7.739439999999831</v>
      </c>
      <c r="G43" s="554"/>
      <c r="H43" s="510">
        <v>0.24005556342253978</v>
      </c>
      <c r="I43" s="509">
        <v>61.64650000000006</v>
      </c>
      <c r="J43" s="337"/>
      <c r="K43" s="513">
        <v>3.1422700864390003</v>
      </c>
    </row>
    <row r="44" spans="1:11" ht="16.5" customHeight="1">
      <c r="A44" s="514" t="s">
        <v>546</v>
      </c>
      <c r="B44" s="509">
        <v>4229.48748</v>
      </c>
      <c r="C44" s="509">
        <v>4239.6406</v>
      </c>
      <c r="D44" s="509">
        <v>4025.3127999999997</v>
      </c>
      <c r="E44" s="510">
        <v>9341.54775</v>
      </c>
      <c r="F44" s="511">
        <v>10.153119999999944</v>
      </c>
      <c r="G44" s="554"/>
      <c r="H44" s="510">
        <v>0.2400555634225437</v>
      </c>
      <c r="I44" s="509">
        <v>5316.23495</v>
      </c>
      <c r="J44" s="337"/>
      <c r="K44" s="513">
        <v>132.07010769448775</v>
      </c>
    </row>
    <row r="45" spans="1:11" ht="16.5" customHeight="1">
      <c r="A45" s="514" t="s">
        <v>547</v>
      </c>
      <c r="B45" s="509">
        <v>0</v>
      </c>
      <c r="C45" s="509">
        <v>0</v>
      </c>
      <c r="D45" s="509">
        <v>0</v>
      </c>
      <c r="E45" s="510">
        <v>0</v>
      </c>
      <c r="F45" s="511">
        <v>0</v>
      </c>
      <c r="G45" s="554"/>
      <c r="H45" s="510"/>
      <c r="I45" s="509">
        <v>0</v>
      </c>
      <c r="J45" s="510"/>
      <c r="K45" s="513"/>
    </row>
    <row r="46" spans="1:11" ht="16.5" customHeight="1">
      <c r="A46" s="501" t="s">
        <v>548</v>
      </c>
      <c r="B46" s="502">
        <v>110775.1334171</v>
      </c>
      <c r="C46" s="502">
        <v>115486.04803730002</v>
      </c>
      <c r="D46" s="502">
        <v>117277.93047959</v>
      </c>
      <c r="E46" s="503">
        <v>125683.22677647999</v>
      </c>
      <c r="F46" s="504">
        <v>4710.914620200012</v>
      </c>
      <c r="G46" s="552"/>
      <c r="H46" s="503">
        <v>4.252682416063607</v>
      </c>
      <c r="I46" s="502">
        <v>8405.296296889996</v>
      </c>
      <c r="J46" s="562"/>
      <c r="K46" s="507">
        <v>7.16698893177756</v>
      </c>
    </row>
    <row r="47" spans="1:11" ht="16.5" customHeight="1" thickBot="1">
      <c r="A47" s="529" t="s">
        <v>549</v>
      </c>
      <c r="B47" s="530">
        <v>56927.91942485</v>
      </c>
      <c r="C47" s="530">
        <v>49994.19379650999</v>
      </c>
      <c r="D47" s="530">
        <v>57358.00139273991</v>
      </c>
      <c r="E47" s="531">
        <v>41858.18935494003</v>
      </c>
      <c r="F47" s="532">
        <v>-6933.725628340006</v>
      </c>
      <c r="G47" s="563"/>
      <c r="H47" s="531">
        <v>-12.179833196772895</v>
      </c>
      <c r="I47" s="530">
        <v>-15499.812037799886</v>
      </c>
      <c r="J47" s="564"/>
      <c r="K47" s="533">
        <v>-27.022929079536883</v>
      </c>
    </row>
    <row r="48" spans="1:11" ht="16.5" customHeight="1" thickTop="1">
      <c r="A48" s="541" t="s">
        <v>503</v>
      </c>
      <c r="B48" s="499"/>
      <c r="C48" s="499"/>
      <c r="D48" s="536"/>
      <c r="E48" s="536"/>
      <c r="F48" s="536"/>
      <c r="G48" s="536"/>
      <c r="H48" s="536"/>
      <c r="I48" s="536"/>
      <c r="J48" s="536"/>
      <c r="K48" s="536"/>
    </row>
    <row r="49" spans="1:11" ht="16.5" customHeight="1">
      <c r="A49" s="565" t="s">
        <v>504</v>
      </c>
      <c r="B49" s="499"/>
      <c r="C49" s="499"/>
      <c r="D49" s="536"/>
      <c r="E49" s="536"/>
      <c r="F49" s="536"/>
      <c r="G49" s="536"/>
      <c r="H49" s="536"/>
      <c r="I49" s="536"/>
      <c r="J49" s="536"/>
      <c r="K49" s="536"/>
    </row>
    <row r="50" spans="1:12" ht="16.5" customHeight="1">
      <c r="A50" s="543" t="s">
        <v>550</v>
      </c>
      <c r="B50" s="546">
        <v>586270.43250768</v>
      </c>
      <c r="C50" s="546">
        <v>593489.3091186001</v>
      </c>
      <c r="D50" s="546">
        <v>720503.6022543998</v>
      </c>
      <c r="E50" s="546">
        <v>735589.6308948098</v>
      </c>
      <c r="F50" s="546">
        <v>4002.4599838200706</v>
      </c>
      <c r="G50" s="566" t="s">
        <v>475</v>
      </c>
      <c r="H50" s="546">
        <v>0.6826985912798254</v>
      </c>
      <c r="I50" s="546">
        <v>5705.946609000053</v>
      </c>
      <c r="J50" s="566" t="s">
        <v>476</v>
      </c>
      <c r="K50" s="546">
        <v>0.7919386650041151</v>
      </c>
      <c r="L50" s="133"/>
    </row>
    <row r="51" spans="1:11" ht="16.5" customHeight="1">
      <c r="A51" s="543" t="s">
        <v>551</v>
      </c>
      <c r="B51" s="546">
        <v>-149676.25403579004</v>
      </c>
      <c r="C51" s="546">
        <v>-176279.71738970018</v>
      </c>
      <c r="D51" s="546">
        <v>-221379.28878536986</v>
      </c>
      <c r="E51" s="546">
        <v>-299591.5585327599</v>
      </c>
      <c r="F51" s="546">
        <v>-23387.04672681014</v>
      </c>
      <c r="G51" s="566" t="s">
        <v>475</v>
      </c>
      <c r="H51" s="546">
        <v>15.62508821286903</v>
      </c>
      <c r="I51" s="546">
        <v>-68832.18771598004</v>
      </c>
      <c r="J51" s="566" t="s">
        <v>476</v>
      </c>
      <c r="K51" s="546">
        <v>31.092424270417524</v>
      </c>
    </row>
    <row r="52" spans="1:11" ht="16.5" customHeight="1">
      <c r="A52" s="543" t="s">
        <v>552</v>
      </c>
      <c r="B52" s="546">
        <v>156104.43677516</v>
      </c>
      <c r="C52" s="546">
        <v>154107.16676441</v>
      </c>
      <c r="D52" s="546">
        <v>208285.7255456199</v>
      </c>
      <c r="E52" s="546">
        <v>248175.00907481</v>
      </c>
      <c r="F52" s="546">
        <v>-5213.68663784998</v>
      </c>
      <c r="G52" s="566" t="s">
        <v>475</v>
      </c>
      <c r="H52" s="546">
        <v>-3.339870887436304</v>
      </c>
      <c r="I52" s="546">
        <v>30509.20149778009</v>
      </c>
      <c r="J52" s="566" t="s">
        <v>476</v>
      </c>
      <c r="K52" s="546">
        <v>14.647763987598752</v>
      </c>
    </row>
    <row r="53" spans="1:11" ht="16.5" customHeight="1">
      <c r="A53" s="567" t="s">
        <v>553</v>
      </c>
      <c r="B53" s="568">
        <v>3216.4166270999954</v>
      </c>
      <c r="C53" s="569" t="s">
        <v>501</v>
      </c>
      <c r="D53" s="546"/>
      <c r="E53" s="546"/>
      <c r="F53" s="546"/>
      <c r="G53" s="546"/>
      <c r="H53" s="546"/>
      <c r="I53" s="546"/>
      <c r="J53" s="546"/>
      <c r="K53" s="546"/>
    </row>
    <row r="54" spans="1:11" ht="16.5" customHeight="1">
      <c r="A54" s="567" t="s">
        <v>554</v>
      </c>
      <c r="B54" s="568">
        <v>9380.082031409995</v>
      </c>
      <c r="C54" s="543" t="s">
        <v>501</v>
      </c>
      <c r="D54" s="546"/>
      <c r="E54" s="546"/>
      <c r="F54" s="546"/>
      <c r="G54" s="546"/>
      <c r="H54" s="546"/>
      <c r="I54" s="546"/>
      <c r="J54" s="546"/>
      <c r="K54" s="546"/>
    </row>
    <row r="55" spans="1:11" ht="16.5" customHeight="1">
      <c r="A55" s="570"/>
      <c r="B55" s="499"/>
      <c r="C55" s="499"/>
      <c r="D55" s="499"/>
      <c r="E55" s="499"/>
      <c r="F55" s="499"/>
      <c r="G55" s="499"/>
      <c r="H55" s="499"/>
      <c r="I55" s="499"/>
      <c r="J55" s="499"/>
      <c r="K55" s="49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 horizontalCentered="1"/>
  <pageMargins left="0.7" right="0.7" top="0.75" bottom="0.75" header="0.3" footer="0.3"/>
  <pageSetup fitToHeight="1" fitToWidth="1" horizontalDpi="600" verticalDpi="600" orientation="portrait" scale="71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N27" sqref="N27"/>
    </sheetView>
  </sheetViews>
  <sheetFormatPr defaultColWidth="11.00390625" defaultRowHeight="16.5" customHeight="1"/>
  <cols>
    <col min="1" max="1" width="46.7109375" style="445" bestFit="1" customWidth="1"/>
    <col min="2" max="2" width="10.57421875" style="445" bestFit="1" customWidth="1"/>
    <col min="3" max="3" width="11.421875" style="445" bestFit="1" customWidth="1"/>
    <col min="4" max="5" width="10.7109375" style="445" bestFit="1" customWidth="1"/>
    <col min="6" max="6" width="9.28125" style="445" bestFit="1" customWidth="1"/>
    <col min="7" max="7" width="2.421875" style="445" bestFit="1" customWidth="1"/>
    <col min="8" max="8" width="7.7109375" style="445" bestFit="1" customWidth="1"/>
    <col min="9" max="9" width="10.7109375" style="445" customWidth="1"/>
    <col min="10" max="10" width="2.140625" style="445" customWidth="1"/>
    <col min="11" max="11" width="7.7109375" style="445" bestFit="1" customWidth="1"/>
    <col min="12" max="16384" width="11.00390625" style="57" customWidth="1"/>
  </cols>
  <sheetData>
    <row r="1" spans="1:11" ht="12.75">
      <c r="A1" s="1782" t="s">
        <v>772</v>
      </c>
      <c r="B1" s="1782"/>
      <c r="C1" s="1782"/>
      <c r="D1" s="1782"/>
      <c r="E1" s="1782"/>
      <c r="F1" s="1782"/>
      <c r="G1" s="1782"/>
      <c r="H1" s="1782"/>
      <c r="I1" s="1782"/>
      <c r="J1" s="1782"/>
      <c r="K1" s="1782"/>
    </row>
    <row r="2" spans="1:11" ht="16.5" customHeight="1">
      <c r="A2" s="1783" t="s">
        <v>30</v>
      </c>
      <c r="B2" s="1783"/>
      <c r="C2" s="1783"/>
      <c r="D2" s="1783"/>
      <c r="E2" s="1783"/>
      <c r="F2" s="1783"/>
      <c r="G2" s="1783"/>
      <c r="H2" s="1783"/>
      <c r="I2" s="1783"/>
      <c r="J2" s="1783"/>
      <c r="K2" s="1783"/>
    </row>
    <row r="3" spans="2:11" ht="16.5" customHeight="1" thickBot="1">
      <c r="B3" s="499"/>
      <c r="C3" s="499"/>
      <c r="D3" s="499"/>
      <c r="E3" s="499"/>
      <c r="I3" s="1784" t="s">
        <v>465</v>
      </c>
      <c r="J3" s="1784"/>
      <c r="K3" s="1784"/>
    </row>
    <row r="4" spans="1:11" ht="13.5" thickTop="1">
      <c r="A4" s="1168"/>
      <c r="B4" s="1179">
        <v>2014</v>
      </c>
      <c r="C4" s="1179">
        <v>2014</v>
      </c>
      <c r="D4" s="1179">
        <v>2015</v>
      </c>
      <c r="E4" s="1180">
        <v>2015</v>
      </c>
      <c r="F4" s="1794" t="s">
        <v>466</v>
      </c>
      <c r="G4" s="1795"/>
      <c r="H4" s="1795"/>
      <c r="I4" s="1795"/>
      <c r="J4" s="1795"/>
      <c r="K4" s="1796"/>
    </row>
    <row r="5" spans="1:11" ht="12.75">
      <c r="A5" s="1171" t="s">
        <v>508</v>
      </c>
      <c r="B5" s="1172" t="s">
        <v>468</v>
      </c>
      <c r="C5" s="1172" t="s">
        <v>469</v>
      </c>
      <c r="D5" s="1172" t="s">
        <v>470</v>
      </c>
      <c r="E5" s="1173" t="s">
        <v>471</v>
      </c>
      <c r="F5" s="1787" t="s">
        <v>61</v>
      </c>
      <c r="G5" s="1788"/>
      <c r="H5" s="1789"/>
      <c r="I5" s="1181"/>
      <c r="J5" s="1182" t="s">
        <v>62</v>
      </c>
      <c r="K5" s="1183"/>
    </row>
    <row r="6" spans="1:11" ht="12.75">
      <c r="A6" s="1171"/>
      <c r="B6" s="1172"/>
      <c r="C6" s="1172"/>
      <c r="D6" s="1172"/>
      <c r="E6" s="1173"/>
      <c r="F6" s="1174" t="s">
        <v>472</v>
      </c>
      <c r="G6" s="1175" t="s">
        <v>4</v>
      </c>
      <c r="H6" s="1176" t="s">
        <v>473</v>
      </c>
      <c r="I6" s="1177" t="s">
        <v>472</v>
      </c>
      <c r="J6" s="1175" t="s">
        <v>4</v>
      </c>
      <c r="K6" s="1178" t="s">
        <v>473</v>
      </c>
    </row>
    <row r="7" spans="1:11" ht="16.5" customHeight="1">
      <c r="A7" s="501" t="s">
        <v>555</v>
      </c>
      <c r="B7" s="502">
        <v>1406769.5015122239</v>
      </c>
      <c r="C7" s="502">
        <v>1398897.363828341</v>
      </c>
      <c r="D7" s="502">
        <v>1688829.864876353</v>
      </c>
      <c r="E7" s="503">
        <v>1675570.8252183264</v>
      </c>
      <c r="F7" s="504">
        <v>-7872.137683882844</v>
      </c>
      <c r="G7" s="552"/>
      <c r="H7" s="503">
        <v>-0.5595897320364562</v>
      </c>
      <c r="I7" s="502">
        <v>-13259.039658026537</v>
      </c>
      <c r="J7" s="553"/>
      <c r="K7" s="507">
        <v>-0.7851021546801751</v>
      </c>
    </row>
    <row r="8" spans="1:11" ht="16.5" customHeight="1">
      <c r="A8" s="508" t="s">
        <v>556</v>
      </c>
      <c r="B8" s="509">
        <v>129689.17799381667</v>
      </c>
      <c r="C8" s="509">
        <v>120014.54821844173</v>
      </c>
      <c r="D8" s="509">
        <v>159289.9815738324</v>
      </c>
      <c r="E8" s="510">
        <v>141842.1754339339</v>
      </c>
      <c r="F8" s="511">
        <v>-9674.629775374939</v>
      </c>
      <c r="G8" s="554"/>
      <c r="H8" s="510">
        <v>-7.459858968214145</v>
      </c>
      <c r="I8" s="509">
        <v>-17447.806139898486</v>
      </c>
      <c r="J8" s="510"/>
      <c r="K8" s="513">
        <v>-10.953486193864153</v>
      </c>
    </row>
    <row r="9" spans="1:11" ht="16.5" customHeight="1">
      <c r="A9" s="508" t="s">
        <v>557</v>
      </c>
      <c r="B9" s="509">
        <v>115579.68382602921</v>
      </c>
      <c r="C9" s="509">
        <v>105436.42273582233</v>
      </c>
      <c r="D9" s="509">
        <v>141377.34382764096</v>
      </c>
      <c r="E9" s="510">
        <v>125437.94529848699</v>
      </c>
      <c r="F9" s="511">
        <v>-10143.261090206885</v>
      </c>
      <c r="G9" s="554"/>
      <c r="H9" s="510">
        <v>-8.775989650114067</v>
      </c>
      <c r="I9" s="509">
        <v>-15939.398529153972</v>
      </c>
      <c r="J9" s="510"/>
      <c r="K9" s="513">
        <v>-11.274365536663613</v>
      </c>
    </row>
    <row r="10" spans="1:11" ht="16.5" customHeight="1">
      <c r="A10" s="508" t="s">
        <v>558</v>
      </c>
      <c r="B10" s="509">
        <v>14109.494167787452</v>
      </c>
      <c r="C10" s="509">
        <v>14578.1254826194</v>
      </c>
      <c r="D10" s="509">
        <v>17912.63774619143</v>
      </c>
      <c r="E10" s="510">
        <v>16404.23013544692</v>
      </c>
      <c r="F10" s="511">
        <v>468.63131483194775</v>
      </c>
      <c r="G10" s="554"/>
      <c r="H10" s="510">
        <v>3.321389904266391</v>
      </c>
      <c r="I10" s="509">
        <v>-1508.4076107445107</v>
      </c>
      <c r="J10" s="510"/>
      <c r="K10" s="513">
        <v>-8.420912833260568</v>
      </c>
    </row>
    <row r="11" spans="1:11" ht="16.5" customHeight="1">
      <c r="A11" s="508" t="s">
        <v>559</v>
      </c>
      <c r="B11" s="509">
        <v>589705.9177744807</v>
      </c>
      <c r="C11" s="509">
        <v>594002.757330155</v>
      </c>
      <c r="D11" s="509">
        <v>712471.2039690608</v>
      </c>
      <c r="E11" s="510">
        <v>718302.2129412187</v>
      </c>
      <c r="F11" s="511">
        <v>4296.839555674349</v>
      </c>
      <c r="G11" s="554"/>
      <c r="H11" s="510">
        <v>0.7286410778936045</v>
      </c>
      <c r="I11" s="509">
        <v>5831.008972157957</v>
      </c>
      <c r="J11" s="510"/>
      <c r="K11" s="513">
        <v>0.8184203010134807</v>
      </c>
    </row>
    <row r="12" spans="1:11" ht="16.5" customHeight="1">
      <c r="A12" s="508" t="s">
        <v>557</v>
      </c>
      <c r="B12" s="509">
        <v>580319.7405492043</v>
      </c>
      <c r="C12" s="509">
        <v>584641.3512490072</v>
      </c>
      <c r="D12" s="509">
        <v>702459.3874338878</v>
      </c>
      <c r="E12" s="510">
        <v>707486.2363769411</v>
      </c>
      <c r="F12" s="511">
        <v>4321.61069980287</v>
      </c>
      <c r="G12" s="554"/>
      <c r="H12" s="510">
        <v>0.7446947601184434</v>
      </c>
      <c r="I12" s="509">
        <v>5026.848943053279</v>
      </c>
      <c r="J12" s="510"/>
      <c r="K12" s="513">
        <v>0.7156070561483361</v>
      </c>
    </row>
    <row r="13" spans="1:11" ht="16.5" customHeight="1">
      <c r="A13" s="508" t="s">
        <v>558</v>
      </c>
      <c r="B13" s="509">
        <v>9386.177225276386</v>
      </c>
      <c r="C13" s="509">
        <v>9361.406081147812</v>
      </c>
      <c r="D13" s="509">
        <v>10011.816535172982</v>
      </c>
      <c r="E13" s="510">
        <v>10815.976564277626</v>
      </c>
      <c r="F13" s="511">
        <v>-24.771144128573724</v>
      </c>
      <c r="G13" s="554"/>
      <c r="H13" s="510">
        <v>-0.26391089294443093</v>
      </c>
      <c r="I13" s="509">
        <v>804.1600291046434</v>
      </c>
      <c r="J13" s="510"/>
      <c r="K13" s="513">
        <v>8.032109121052219</v>
      </c>
    </row>
    <row r="14" spans="1:11" ht="16.5" customHeight="1">
      <c r="A14" s="508" t="s">
        <v>560</v>
      </c>
      <c r="B14" s="509">
        <v>452941.93633577344</v>
      </c>
      <c r="C14" s="509">
        <v>452511.3850951515</v>
      </c>
      <c r="D14" s="509">
        <v>509201.11750868295</v>
      </c>
      <c r="E14" s="510">
        <v>511012.5296917493</v>
      </c>
      <c r="F14" s="511">
        <v>-430.55124062194955</v>
      </c>
      <c r="G14" s="554"/>
      <c r="H14" s="510">
        <v>-0.09505660794075263</v>
      </c>
      <c r="I14" s="509">
        <v>1811.4121830663644</v>
      </c>
      <c r="J14" s="510"/>
      <c r="K14" s="513">
        <v>0.35573609734575573</v>
      </c>
    </row>
    <row r="15" spans="1:11" ht="16.5" customHeight="1">
      <c r="A15" s="508" t="s">
        <v>557</v>
      </c>
      <c r="B15" s="509">
        <v>424742.3652231101</v>
      </c>
      <c r="C15" s="509">
        <v>423573.1848936</v>
      </c>
      <c r="D15" s="509">
        <v>489602.7672653801</v>
      </c>
      <c r="E15" s="510">
        <v>491236.67116651</v>
      </c>
      <c r="F15" s="511">
        <v>-1169.180329510069</v>
      </c>
      <c r="G15" s="554"/>
      <c r="H15" s="510">
        <v>-0.27526812139305157</v>
      </c>
      <c r="I15" s="509">
        <v>1633.9039011298446</v>
      </c>
      <c r="J15" s="510"/>
      <c r="K15" s="513">
        <v>0.33372031580945233</v>
      </c>
    </row>
    <row r="16" spans="1:11" ht="16.5" customHeight="1">
      <c r="A16" s="508" t="s">
        <v>558</v>
      </c>
      <c r="B16" s="509">
        <v>28199.571112663358</v>
      </c>
      <c r="C16" s="509">
        <v>28938.20020155148</v>
      </c>
      <c r="D16" s="509">
        <v>19598.350243302797</v>
      </c>
      <c r="E16" s="510">
        <v>19775.858525239364</v>
      </c>
      <c r="F16" s="511">
        <v>738.6290888881231</v>
      </c>
      <c r="G16" s="554"/>
      <c r="H16" s="510">
        <v>2.619291924466301</v>
      </c>
      <c r="I16" s="509">
        <v>177.50828193656707</v>
      </c>
      <c r="J16" s="510"/>
      <c r="K16" s="513">
        <v>0.9057307361737026</v>
      </c>
    </row>
    <row r="17" spans="1:11" ht="16.5" customHeight="1">
      <c r="A17" s="508" t="s">
        <v>561</v>
      </c>
      <c r="B17" s="509">
        <v>223381.38271278306</v>
      </c>
      <c r="C17" s="509">
        <v>221183.16485685267</v>
      </c>
      <c r="D17" s="509">
        <v>295717.3649716541</v>
      </c>
      <c r="E17" s="510">
        <v>291949.56978951476</v>
      </c>
      <c r="F17" s="511">
        <v>-2198.2178559303866</v>
      </c>
      <c r="G17" s="554"/>
      <c r="H17" s="510">
        <v>-0.984064933807303</v>
      </c>
      <c r="I17" s="509">
        <v>-3767.7951821393217</v>
      </c>
      <c r="J17" s="510"/>
      <c r="K17" s="513">
        <v>-1.274120369123566</v>
      </c>
    </row>
    <row r="18" spans="1:11" ht="16.5" customHeight="1">
      <c r="A18" s="508" t="s">
        <v>557</v>
      </c>
      <c r="B18" s="509">
        <v>195023.93855927695</v>
      </c>
      <c r="C18" s="509">
        <v>191402.4265237485</v>
      </c>
      <c r="D18" s="509">
        <v>248844.5470217187</v>
      </c>
      <c r="E18" s="510">
        <v>243304.50512072793</v>
      </c>
      <c r="F18" s="511">
        <v>-3621.51203552846</v>
      </c>
      <c r="G18" s="554"/>
      <c r="H18" s="510">
        <v>-1.856957695697296</v>
      </c>
      <c r="I18" s="509">
        <v>-5540.041900990764</v>
      </c>
      <c r="J18" s="510"/>
      <c r="K18" s="513">
        <v>-2.2263063295123118</v>
      </c>
    </row>
    <row r="19" spans="1:11" ht="16.5" customHeight="1">
      <c r="A19" s="508" t="s">
        <v>558</v>
      </c>
      <c r="B19" s="509">
        <v>28357.444153506094</v>
      </c>
      <c r="C19" s="509">
        <v>29780.738333104164</v>
      </c>
      <c r="D19" s="509">
        <v>46872.81794993539</v>
      </c>
      <c r="E19" s="510">
        <v>48645.06466878686</v>
      </c>
      <c r="F19" s="511">
        <v>1423.2941795980696</v>
      </c>
      <c r="G19" s="554"/>
      <c r="H19" s="510">
        <v>5.019120100857519</v>
      </c>
      <c r="I19" s="509">
        <v>1772.246718851471</v>
      </c>
      <c r="J19" s="510"/>
      <c r="K19" s="513">
        <v>3.7809690058412926</v>
      </c>
    </row>
    <row r="20" spans="1:11" ht="16.5" customHeight="1">
      <c r="A20" s="508" t="s">
        <v>562</v>
      </c>
      <c r="B20" s="509">
        <v>11051.086695369997</v>
      </c>
      <c r="C20" s="509">
        <v>11185.508327740003</v>
      </c>
      <c r="D20" s="509">
        <v>12150.19685312301</v>
      </c>
      <c r="E20" s="510">
        <v>12464.337361909998</v>
      </c>
      <c r="F20" s="511">
        <v>134.42163237000568</v>
      </c>
      <c r="G20" s="554"/>
      <c r="H20" s="510">
        <v>1.216365739184034</v>
      </c>
      <c r="I20" s="509">
        <v>314.140508786988</v>
      </c>
      <c r="J20" s="510"/>
      <c r="K20" s="513">
        <v>2.5854767011963538</v>
      </c>
    </row>
    <row r="21" spans="1:11" ht="16.5" customHeight="1">
      <c r="A21" s="501" t="s">
        <v>563</v>
      </c>
      <c r="B21" s="502">
        <v>1932.98868759</v>
      </c>
      <c r="C21" s="502">
        <v>1612.44748194</v>
      </c>
      <c r="D21" s="502">
        <v>3261.50328125</v>
      </c>
      <c r="E21" s="503">
        <v>3113.5831531500003</v>
      </c>
      <c r="F21" s="504">
        <v>-320.54120564999994</v>
      </c>
      <c r="G21" s="552"/>
      <c r="H21" s="503">
        <v>-16.58267364459553</v>
      </c>
      <c r="I21" s="502">
        <v>-147.9201280999996</v>
      </c>
      <c r="J21" s="503"/>
      <c r="K21" s="507">
        <v>-4.535335866450758</v>
      </c>
    </row>
    <row r="22" spans="1:11" ht="16.5" customHeight="1">
      <c r="A22" s="501" t="s">
        <v>564</v>
      </c>
      <c r="B22" s="502">
        <v>4.119</v>
      </c>
      <c r="C22" s="502">
        <v>17.848982149999998</v>
      </c>
      <c r="D22" s="502">
        <v>0</v>
      </c>
      <c r="E22" s="503">
        <v>0</v>
      </c>
      <c r="F22" s="504">
        <v>13.729982149999998</v>
      </c>
      <c r="G22" s="552"/>
      <c r="H22" s="503">
        <v>333.3328999757222</v>
      </c>
      <c r="I22" s="502">
        <v>0</v>
      </c>
      <c r="J22" s="503"/>
      <c r="K22" s="507"/>
    </row>
    <row r="23" spans="1:11" ht="16.5" customHeight="1">
      <c r="A23" s="571" t="s">
        <v>565</v>
      </c>
      <c r="B23" s="502">
        <v>348672.1139714704</v>
      </c>
      <c r="C23" s="502">
        <v>361389.80573066813</v>
      </c>
      <c r="D23" s="502">
        <v>383714.93003354454</v>
      </c>
      <c r="E23" s="503">
        <v>409692.1135623936</v>
      </c>
      <c r="F23" s="504">
        <v>12717.69175919774</v>
      </c>
      <c r="G23" s="552"/>
      <c r="H23" s="503">
        <v>3.647464551821987</v>
      </c>
      <c r="I23" s="502">
        <v>25977.18352884904</v>
      </c>
      <c r="J23" s="503"/>
      <c r="K23" s="507">
        <v>6.769917325494242</v>
      </c>
    </row>
    <row r="24" spans="1:11" ht="16.5" customHeight="1">
      <c r="A24" s="572" t="s">
        <v>566</v>
      </c>
      <c r="B24" s="509">
        <v>129485.04956404002</v>
      </c>
      <c r="C24" s="509">
        <v>129262.5280021</v>
      </c>
      <c r="D24" s="509">
        <v>141598.56429523998</v>
      </c>
      <c r="E24" s="510">
        <v>141664.82320624</v>
      </c>
      <c r="F24" s="511">
        <v>-222.52156194001145</v>
      </c>
      <c r="G24" s="554"/>
      <c r="H24" s="510">
        <v>-0.171851161728102</v>
      </c>
      <c r="I24" s="509">
        <v>66.25891100001172</v>
      </c>
      <c r="J24" s="510"/>
      <c r="K24" s="513">
        <v>0.046793490689537386</v>
      </c>
    </row>
    <row r="25" spans="1:11" ht="16.5" customHeight="1">
      <c r="A25" s="572" t="s">
        <v>567</v>
      </c>
      <c r="B25" s="509">
        <v>68466.47765642044</v>
      </c>
      <c r="C25" s="509">
        <v>100962.1261589815</v>
      </c>
      <c r="D25" s="509">
        <v>80937.461259951</v>
      </c>
      <c r="E25" s="510">
        <v>118768.83538399042</v>
      </c>
      <c r="F25" s="511">
        <v>32495.64850256106</v>
      </c>
      <c r="G25" s="554"/>
      <c r="H25" s="510">
        <v>47.462129811367305</v>
      </c>
      <c r="I25" s="509">
        <v>37831.374124039416</v>
      </c>
      <c r="J25" s="510"/>
      <c r="K25" s="513">
        <v>46.74148847161693</v>
      </c>
    </row>
    <row r="26" spans="1:11" ht="16.5" customHeight="1">
      <c r="A26" s="572" t="s">
        <v>568</v>
      </c>
      <c r="B26" s="509">
        <v>150720.5867510099</v>
      </c>
      <c r="C26" s="509">
        <v>131165.15156958665</v>
      </c>
      <c r="D26" s="509">
        <v>161178.90447835356</v>
      </c>
      <c r="E26" s="510">
        <v>149258.4549721632</v>
      </c>
      <c r="F26" s="511">
        <v>-19555.435181423236</v>
      </c>
      <c r="G26" s="554"/>
      <c r="H26" s="510">
        <v>-12.974627821565463</v>
      </c>
      <c r="I26" s="509">
        <v>-11920.449506190373</v>
      </c>
      <c r="J26" s="510"/>
      <c r="K26" s="513">
        <v>-7.395787646510091</v>
      </c>
    </row>
    <row r="27" spans="1:11" ht="16.5" customHeight="1">
      <c r="A27" s="573" t="s">
        <v>569</v>
      </c>
      <c r="B27" s="574">
        <v>1757378.7231712842</v>
      </c>
      <c r="C27" s="574">
        <v>1761917.4660230991</v>
      </c>
      <c r="D27" s="574">
        <v>2075806.2981911474</v>
      </c>
      <c r="E27" s="575">
        <v>2088376.52193387</v>
      </c>
      <c r="F27" s="576">
        <v>4538.742851814954</v>
      </c>
      <c r="G27" s="577"/>
      <c r="H27" s="575">
        <v>0.2582677707412179</v>
      </c>
      <c r="I27" s="574">
        <v>12570.223742722534</v>
      </c>
      <c r="J27" s="575"/>
      <c r="K27" s="578">
        <v>0.6055586088969956</v>
      </c>
    </row>
    <row r="28" spans="1:11" ht="16.5" customHeight="1">
      <c r="A28" s="501" t="s">
        <v>570</v>
      </c>
      <c r="B28" s="502">
        <v>286916.3921421314</v>
      </c>
      <c r="C28" s="502">
        <v>270054.7748534536</v>
      </c>
      <c r="D28" s="502">
        <v>329672.84011338436</v>
      </c>
      <c r="E28" s="503">
        <v>266057.33318301616</v>
      </c>
      <c r="F28" s="504">
        <v>-16861.61728867778</v>
      </c>
      <c r="G28" s="552"/>
      <c r="H28" s="503">
        <v>-5.8768399960658035</v>
      </c>
      <c r="I28" s="502">
        <v>-63615.506930368196</v>
      </c>
      <c r="J28" s="503"/>
      <c r="K28" s="507">
        <v>-19.296556825393598</v>
      </c>
    </row>
    <row r="29" spans="1:11" ht="16.5" customHeight="1">
      <c r="A29" s="508" t="s">
        <v>571</v>
      </c>
      <c r="B29" s="509">
        <v>41129.87280457899</v>
      </c>
      <c r="C29" s="509">
        <v>33113.72171786898</v>
      </c>
      <c r="D29" s="509">
        <v>47292.02360718001</v>
      </c>
      <c r="E29" s="510">
        <v>40841.42197087901</v>
      </c>
      <c r="F29" s="511">
        <v>-8016.151086710008</v>
      </c>
      <c r="G29" s="554"/>
      <c r="H29" s="510">
        <v>-19.489851390490003</v>
      </c>
      <c r="I29" s="509">
        <v>-6450.6016363009985</v>
      </c>
      <c r="J29" s="510"/>
      <c r="K29" s="513">
        <v>-13.639935752974736</v>
      </c>
    </row>
    <row r="30" spans="1:11" ht="16.5" customHeight="1">
      <c r="A30" s="508" t="s">
        <v>572</v>
      </c>
      <c r="B30" s="509">
        <v>156213.95132914</v>
      </c>
      <c r="C30" s="509">
        <v>146441.19171860986</v>
      </c>
      <c r="D30" s="509">
        <v>168465.01284602997</v>
      </c>
      <c r="E30" s="510">
        <v>108726.15343488999</v>
      </c>
      <c r="F30" s="511">
        <v>-9772.759610530135</v>
      </c>
      <c r="G30" s="554"/>
      <c r="H30" s="510">
        <v>-6.256009484030722</v>
      </c>
      <c r="I30" s="509">
        <v>-59738.85941113999</v>
      </c>
      <c r="J30" s="510"/>
      <c r="K30" s="513">
        <v>-35.46069204632942</v>
      </c>
    </row>
    <row r="31" spans="1:11" ht="16.5" customHeight="1">
      <c r="A31" s="508" t="s">
        <v>573</v>
      </c>
      <c r="B31" s="509">
        <v>788.6985832094999</v>
      </c>
      <c r="C31" s="509">
        <v>834.2044317345005</v>
      </c>
      <c r="D31" s="509">
        <v>1336.9384950544995</v>
      </c>
      <c r="E31" s="510">
        <v>1130.6033095095</v>
      </c>
      <c r="F31" s="511">
        <v>45.5058485250006</v>
      </c>
      <c r="G31" s="554"/>
      <c r="H31" s="510">
        <v>5.769738844948959</v>
      </c>
      <c r="I31" s="509">
        <v>-206.3351855449996</v>
      </c>
      <c r="J31" s="510"/>
      <c r="K31" s="513">
        <v>-15.43340896445565</v>
      </c>
    </row>
    <row r="32" spans="1:11" ht="16.5" customHeight="1">
      <c r="A32" s="508" t="s">
        <v>574</v>
      </c>
      <c r="B32" s="509">
        <v>88693.80612722292</v>
      </c>
      <c r="C32" s="509">
        <v>89492.4668946602</v>
      </c>
      <c r="D32" s="509">
        <v>112504.7731455499</v>
      </c>
      <c r="E32" s="510">
        <v>114988.85455025767</v>
      </c>
      <c r="F32" s="511">
        <v>798.660767437279</v>
      </c>
      <c r="G32" s="554"/>
      <c r="H32" s="510">
        <v>0.9004696069663256</v>
      </c>
      <c r="I32" s="509">
        <v>2484.081404707773</v>
      </c>
      <c r="J32" s="510"/>
      <c r="K32" s="513">
        <v>2.2079786797081598</v>
      </c>
    </row>
    <row r="33" spans="1:11" ht="16.5" customHeight="1">
      <c r="A33" s="508" t="s">
        <v>575</v>
      </c>
      <c r="B33" s="509">
        <v>90.06329798</v>
      </c>
      <c r="C33" s="509">
        <v>173.19009057999997</v>
      </c>
      <c r="D33" s="509">
        <v>74.09201957000002</v>
      </c>
      <c r="E33" s="510">
        <v>370.2999174799999</v>
      </c>
      <c r="F33" s="511">
        <v>83.12679259999997</v>
      </c>
      <c r="G33" s="554"/>
      <c r="H33" s="510">
        <v>92.29818856784438</v>
      </c>
      <c r="I33" s="509">
        <v>296.20789790999993</v>
      </c>
      <c r="J33" s="510"/>
      <c r="K33" s="513">
        <v>399.7838088758685</v>
      </c>
    </row>
    <row r="34" spans="1:11" ht="16.5" customHeight="1">
      <c r="A34" s="555" t="s">
        <v>576</v>
      </c>
      <c r="B34" s="502">
        <v>1313333.350838007</v>
      </c>
      <c r="C34" s="502">
        <v>1325356.2105298152</v>
      </c>
      <c r="D34" s="502">
        <v>1542634.927148163</v>
      </c>
      <c r="E34" s="503">
        <v>1545768.5770891819</v>
      </c>
      <c r="F34" s="504">
        <v>12022.859691808233</v>
      </c>
      <c r="G34" s="552"/>
      <c r="H34" s="503">
        <v>0.9154461572255612</v>
      </c>
      <c r="I34" s="502">
        <v>3133.6499410187826</v>
      </c>
      <c r="J34" s="503"/>
      <c r="K34" s="507">
        <v>0.20313619806417166</v>
      </c>
    </row>
    <row r="35" spans="1:11" ht="16.5" customHeight="1">
      <c r="A35" s="508" t="s">
        <v>577</v>
      </c>
      <c r="B35" s="509">
        <v>142157.69999999998</v>
      </c>
      <c r="C35" s="509">
        <v>142151.35000000003</v>
      </c>
      <c r="D35" s="509">
        <v>142497.9</v>
      </c>
      <c r="E35" s="510">
        <v>147898</v>
      </c>
      <c r="F35" s="511">
        <v>-6.349999999947613</v>
      </c>
      <c r="G35" s="554"/>
      <c r="H35" s="510">
        <v>-0.004466870243361854</v>
      </c>
      <c r="I35" s="509">
        <v>5400.100000000006</v>
      </c>
      <c r="J35" s="510"/>
      <c r="K35" s="513">
        <v>3.789599706381642</v>
      </c>
    </row>
    <row r="36" spans="1:11" ht="16.5" customHeight="1">
      <c r="A36" s="508" t="s">
        <v>578</v>
      </c>
      <c r="B36" s="509">
        <v>10386.33065354</v>
      </c>
      <c r="C36" s="509">
        <v>10156.60568288</v>
      </c>
      <c r="D36" s="509">
        <v>10069.7670851545</v>
      </c>
      <c r="E36" s="510">
        <v>9435.164198194501</v>
      </c>
      <c r="F36" s="511">
        <v>-229.72497066000142</v>
      </c>
      <c r="G36" s="554"/>
      <c r="H36" s="510">
        <v>-2.2118010520077527</v>
      </c>
      <c r="I36" s="509">
        <v>-634.6028869599995</v>
      </c>
      <c r="J36" s="510"/>
      <c r="K36" s="513">
        <v>-6.302061225383972</v>
      </c>
    </row>
    <row r="37" spans="1:11" ht="16.5" customHeight="1">
      <c r="A37" s="514" t="s">
        <v>579</v>
      </c>
      <c r="B37" s="509">
        <v>10566.5361392257</v>
      </c>
      <c r="C37" s="509">
        <v>13533.037604145964</v>
      </c>
      <c r="D37" s="509">
        <v>13664.786629541519</v>
      </c>
      <c r="E37" s="510">
        <v>13610.14013640215</v>
      </c>
      <c r="F37" s="511">
        <v>2966.501464920264</v>
      </c>
      <c r="G37" s="554"/>
      <c r="H37" s="510">
        <v>28.07449315303856</v>
      </c>
      <c r="I37" s="509">
        <v>-54.64649313936934</v>
      </c>
      <c r="J37" s="510"/>
      <c r="K37" s="513">
        <v>-0.39990740156330445</v>
      </c>
    </row>
    <row r="38" spans="1:11" ht="16.5" customHeight="1">
      <c r="A38" s="579" t="s">
        <v>580</v>
      </c>
      <c r="B38" s="509">
        <v>996.6286769799999</v>
      </c>
      <c r="C38" s="509">
        <v>1540.3086769800002</v>
      </c>
      <c r="D38" s="509">
        <v>852.91678677</v>
      </c>
      <c r="E38" s="510">
        <v>1006.3017244200001</v>
      </c>
      <c r="F38" s="511">
        <v>543.6800000000003</v>
      </c>
      <c r="G38" s="554"/>
      <c r="H38" s="510">
        <v>54.55191211710545</v>
      </c>
      <c r="I38" s="509">
        <v>153.3849376500001</v>
      </c>
      <c r="J38" s="510"/>
      <c r="K38" s="513">
        <v>17.98357589265766</v>
      </c>
    </row>
    <row r="39" spans="1:11" ht="16.5" customHeight="1">
      <c r="A39" s="579" t="s">
        <v>581</v>
      </c>
      <c r="B39" s="509">
        <v>9569.907462245701</v>
      </c>
      <c r="C39" s="509">
        <v>11992.728927165965</v>
      </c>
      <c r="D39" s="509">
        <v>12811.869842771519</v>
      </c>
      <c r="E39" s="510">
        <v>12603.83841198215</v>
      </c>
      <c r="F39" s="511">
        <v>2422.8214649202637</v>
      </c>
      <c r="G39" s="554"/>
      <c r="H39" s="510">
        <v>25.317083519130684</v>
      </c>
      <c r="I39" s="509">
        <v>-208.03143078936955</v>
      </c>
      <c r="J39" s="510"/>
      <c r="K39" s="513">
        <v>-1.6237398080245193</v>
      </c>
    </row>
    <row r="40" spans="1:11" ht="16.5" customHeight="1">
      <c r="A40" s="508" t="s">
        <v>582</v>
      </c>
      <c r="B40" s="509">
        <v>1146699.2038779212</v>
      </c>
      <c r="C40" s="509">
        <v>1155418.3334214292</v>
      </c>
      <c r="D40" s="509">
        <v>1369249.0711404982</v>
      </c>
      <c r="E40" s="510">
        <v>1369507.0351290512</v>
      </c>
      <c r="F40" s="511">
        <v>8719.129543507937</v>
      </c>
      <c r="G40" s="554"/>
      <c r="H40" s="510">
        <v>0.7603676285831088</v>
      </c>
      <c r="I40" s="509">
        <v>257.96398855303414</v>
      </c>
      <c r="J40" s="510"/>
      <c r="K40" s="513">
        <v>0.01883981475613976</v>
      </c>
    </row>
    <row r="41" spans="1:11" ht="16.5" customHeight="1">
      <c r="A41" s="514" t="s">
        <v>583</v>
      </c>
      <c r="B41" s="509">
        <v>1117321.0223590338</v>
      </c>
      <c r="C41" s="509">
        <v>1120822.726552127</v>
      </c>
      <c r="D41" s="509">
        <v>1338931.575869255</v>
      </c>
      <c r="E41" s="510">
        <v>1333539.1823016545</v>
      </c>
      <c r="F41" s="511">
        <v>3501.7041930931155</v>
      </c>
      <c r="G41" s="554"/>
      <c r="H41" s="510">
        <v>0.3134017997531149</v>
      </c>
      <c r="I41" s="509">
        <v>-5392.39356760052</v>
      </c>
      <c r="J41" s="510"/>
      <c r="K41" s="513">
        <v>-0.4027385465235366</v>
      </c>
    </row>
    <row r="42" spans="1:11" ht="16.5" customHeight="1">
      <c r="A42" s="514" t="s">
        <v>584</v>
      </c>
      <c r="B42" s="509">
        <v>29378.181518887475</v>
      </c>
      <c r="C42" s="509">
        <v>34595.606869302304</v>
      </c>
      <c r="D42" s="509">
        <v>30317.495271243217</v>
      </c>
      <c r="E42" s="510">
        <v>35967.85282739669</v>
      </c>
      <c r="F42" s="511">
        <v>5217.425350414829</v>
      </c>
      <c r="G42" s="554"/>
      <c r="H42" s="510">
        <v>17.759524520129006</v>
      </c>
      <c r="I42" s="509">
        <v>5650.357556153471</v>
      </c>
      <c r="J42" s="510"/>
      <c r="K42" s="513">
        <v>18.63728354074472</v>
      </c>
    </row>
    <row r="43" spans="1:11" ht="16.5" customHeight="1">
      <c r="A43" s="524" t="s">
        <v>585</v>
      </c>
      <c r="B43" s="525">
        <v>3523.58016732</v>
      </c>
      <c r="C43" s="525">
        <v>4096.883821359999</v>
      </c>
      <c r="D43" s="525">
        <v>7153.402292969005</v>
      </c>
      <c r="E43" s="526">
        <v>5318.237625533885</v>
      </c>
      <c r="F43" s="527">
        <v>573.3036540399994</v>
      </c>
      <c r="G43" s="580"/>
      <c r="H43" s="526">
        <v>16.270487027858614</v>
      </c>
      <c r="I43" s="525">
        <v>-1835.1646674351205</v>
      </c>
      <c r="J43" s="526"/>
      <c r="K43" s="528">
        <v>-25.654431168213232</v>
      </c>
    </row>
    <row r="44" spans="1:11" s="133" customFormat="1" ht="16.5" customHeight="1" thickBot="1">
      <c r="A44" s="581" t="s">
        <v>527</v>
      </c>
      <c r="B44" s="530">
        <v>157128.9695125641</v>
      </c>
      <c r="C44" s="530">
        <v>166506.47756658396</v>
      </c>
      <c r="D44" s="530">
        <v>203498.5443949099</v>
      </c>
      <c r="E44" s="531">
        <v>276550.65113757475</v>
      </c>
      <c r="F44" s="532">
        <v>9377.508054019854</v>
      </c>
      <c r="G44" s="563"/>
      <c r="H44" s="531">
        <v>5.96803255511074</v>
      </c>
      <c r="I44" s="530">
        <v>73052.10674266485</v>
      </c>
      <c r="J44" s="531"/>
      <c r="K44" s="533">
        <v>35.898097924916705</v>
      </c>
    </row>
    <row r="45" spans="1:11" ht="16.5" customHeight="1" thickTop="1">
      <c r="A45" s="541" t="s">
        <v>503</v>
      </c>
      <c r="B45" s="582"/>
      <c r="C45" s="499"/>
      <c r="D45" s="536"/>
      <c r="E45" s="536"/>
      <c r="F45" s="509"/>
      <c r="G45" s="509"/>
      <c r="H45" s="509"/>
      <c r="I45" s="509"/>
      <c r="J45" s="509"/>
      <c r="K45" s="509"/>
    </row>
    <row r="46" spans="1:11" s="445" customFormat="1" ht="16.5" customHeight="1">
      <c r="A46" s="570"/>
      <c r="B46" s="582"/>
      <c r="C46" s="499"/>
      <c r="D46" s="499"/>
      <c r="E46" s="583"/>
      <c r="F46" s="583"/>
      <c r="G46" s="499"/>
      <c r="H46" s="499"/>
      <c r="I46" s="499"/>
      <c r="J46" s="499"/>
      <c r="K46" s="499"/>
    </row>
  </sheetData>
  <sheetProtection/>
  <mergeCells count="5">
    <mergeCell ref="A1:K1"/>
    <mergeCell ref="A2:K2"/>
    <mergeCell ref="I3:K3"/>
    <mergeCell ref="F4:K4"/>
    <mergeCell ref="F5:H5"/>
  </mergeCells>
  <printOptions horizontalCentered="1"/>
  <pageMargins left="0.7" right="0.7" top="0.75" bottom="0.75" header="0.3" footer="0.3"/>
  <pageSetup fitToHeight="1" fitToWidth="1" horizontalDpi="600" verticalDpi="600" orientation="portrait" scale="71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45" bestFit="1" customWidth="1"/>
    <col min="2" max="2" width="10.57421875" style="445" bestFit="1" customWidth="1"/>
    <col min="3" max="3" width="11.421875" style="445" bestFit="1" customWidth="1"/>
    <col min="4" max="5" width="10.7109375" style="445" bestFit="1" customWidth="1"/>
    <col min="6" max="6" width="9.28125" style="445" bestFit="1" customWidth="1"/>
    <col min="7" max="7" width="2.421875" style="445" bestFit="1" customWidth="1"/>
    <col min="8" max="8" width="7.7109375" style="445" bestFit="1" customWidth="1"/>
    <col min="9" max="9" width="10.7109375" style="445" customWidth="1"/>
    <col min="10" max="10" width="2.140625" style="445" customWidth="1"/>
    <col min="11" max="11" width="7.7109375" style="445" bestFit="1" customWidth="1"/>
    <col min="12" max="16384" width="11.00390625" style="57" customWidth="1"/>
  </cols>
  <sheetData>
    <row r="1" spans="1:11" s="445" customFormat="1" ht="12.75">
      <c r="A1" s="1782" t="s">
        <v>856</v>
      </c>
      <c r="B1" s="1782"/>
      <c r="C1" s="1782"/>
      <c r="D1" s="1782"/>
      <c r="E1" s="1782"/>
      <c r="F1" s="1782"/>
      <c r="G1" s="1782"/>
      <c r="H1" s="1782"/>
      <c r="I1" s="1782"/>
      <c r="J1" s="1782"/>
      <c r="K1" s="1782"/>
    </row>
    <row r="2" spans="1:11" s="445" customFormat="1" ht="16.5" customHeight="1">
      <c r="A2" s="1783" t="s">
        <v>31</v>
      </c>
      <c r="B2" s="1783"/>
      <c r="C2" s="1783"/>
      <c r="D2" s="1783"/>
      <c r="E2" s="1783"/>
      <c r="F2" s="1783"/>
      <c r="G2" s="1783"/>
      <c r="H2" s="1783"/>
      <c r="I2" s="1783"/>
      <c r="J2" s="1783"/>
      <c r="K2" s="1783"/>
    </row>
    <row r="3" spans="2:11" s="445" customFormat="1" ht="16.5" customHeight="1" thickBot="1">
      <c r="B3" s="499"/>
      <c r="C3" s="499"/>
      <c r="D3" s="499"/>
      <c r="E3" s="499"/>
      <c r="I3" s="1784" t="s">
        <v>465</v>
      </c>
      <c r="J3" s="1784"/>
      <c r="K3" s="1784"/>
    </row>
    <row r="4" spans="1:11" s="445" customFormat="1" ht="13.5" thickTop="1">
      <c r="A4" s="1168"/>
      <c r="B4" s="1179">
        <v>2014</v>
      </c>
      <c r="C4" s="1179">
        <v>2014</v>
      </c>
      <c r="D4" s="1179">
        <v>2015</v>
      </c>
      <c r="E4" s="1180">
        <v>2015</v>
      </c>
      <c r="F4" s="1794" t="s">
        <v>466</v>
      </c>
      <c r="G4" s="1795"/>
      <c r="H4" s="1795"/>
      <c r="I4" s="1795"/>
      <c r="J4" s="1795"/>
      <c r="K4" s="1796"/>
    </row>
    <row r="5" spans="1:11" s="445" customFormat="1" ht="12.75">
      <c r="A5" s="1171" t="s">
        <v>508</v>
      </c>
      <c r="B5" s="1172" t="s">
        <v>468</v>
      </c>
      <c r="C5" s="1172" t="s">
        <v>469</v>
      </c>
      <c r="D5" s="1172" t="s">
        <v>470</v>
      </c>
      <c r="E5" s="1173" t="s">
        <v>471</v>
      </c>
      <c r="F5" s="1787" t="s">
        <v>61</v>
      </c>
      <c r="G5" s="1788"/>
      <c r="H5" s="1789"/>
      <c r="I5" s="1797" t="s">
        <v>62</v>
      </c>
      <c r="J5" s="1797"/>
      <c r="K5" s="1798"/>
    </row>
    <row r="6" spans="1:11" s="445" customFormat="1" ht="12.75">
      <c r="A6" s="1171"/>
      <c r="B6" s="1172"/>
      <c r="C6" s="1172"/>
      <c r="D6" s="1172"/>
      <c r="E6" s="1173"/>
      <c r="F6" s="1174" t="s">
        <v>472</v>
      </c>
      <c r="G6" s="1175" t="s">
        <v>4</v>
      </c>
      <c r="H6" s="1176" t="s">
        <v>473</v>
      </c>
      <c r="I6" s="1177" t="s">
        <v>472</v>
      </c>
      <c r="J6" s="1175" t="s">
        <v>4</v>
      </c>
      <c r="K6" s="1178" t="s">
        <v>473</v>
      </c>
    </row>
    <row r="7" spans="1:11" s="445" customFormat="1" ht="16.5" customHeight="1">
      <c r="A7" s="501" t="s">
        <v>555</v>
      </c>
      <c r="B7" s="502">
        <v>1196479.3564913992</v>
      </c>
      <c r="C7" s="502">
        <v>1195160.6071233298</v>
      </c>
      <c r="D7" s="502">
        <v>1452748.758025059</v>
      </c>
      <c r="E7" s="503">
        <v>1442772.1886401759</v>
      </c>
      <c r="F7" s="504">
        <v>-1318.7493680694606</v>
      </c>
      <c r="G7" s="552"/>
      <c r="H7" s="503">
        <v>-0.11021914928282679</v>
      </c>
      <c r="I7" s="502">
        <v>-9976.569384883158</v>
      </c>
      <c r="J7" s="553"/>
      <c r="K7" s="507">
        <v>-0.686737423093434</v>
      </c>
    </row>
    <row r="8" spans="1:11" s="445" customFormat="1" ht="16.5" customHeight="1">
      <c r="A8" s="508" t="s">
        <v>556</v>
      </c>
      <c r="B8" s="509">
        <v>122544.75249030958</v>
      </c>
      <c r="C8" s="509">
        <v>113453.16498803024</v>
      </c>
      <c r="D8" s="509">
        <v>150442.94437548862</v>
      </c>
      <c r="E8" s="510">
        <v>134650.75719184193</v>
      </c>
      <c r="F8" s="511">
        <v>-9091.587502279333</v>
      </c>
      <c r="G8" s="554"/>
      <c r="H8" s="510">
        <v>-7.418993728840626</v>
      </c>
      <c r="I8" s="509">
        <v>-15792.187183646689</v>
      </c>
      <c r="J8" s="510"/>
      <c r="K8" s="513">
        <v>-10.497127166184125</v>
      </c>
    </row>
    <row r="9" spans="1:11" s="445" customFormat="1" ht="16.5" customHeight="1">
      <c r="A9" s="508" t="s">
        <v>557</v>
      </c>
      <c r="B9" s="509">
        <v>108467.25845692512</v>
      </c>
      <c r="C9" s="509">
        <v>98922.95506983084</v>
      </c>
      <c r="D9" s="509">
        <v>132566.90180425718</v>
      </c>
      <c r="E9" s="510">
        <v>118278.138487515</v>
      </c>
      <c r="F9" s="511">
        <v>-9544.303387094275</v>
      </c>
      <c r="G9" s="554"/>
      <c r="H9" s="510">
        <v>-8.799248291948432</v>
      </c>
      <c r="I9" s="509">
        <v>-14288.763316742188</v>
      </c>
      <c r="J9" s="510"/>
      <c r="K9" s="513">
        <v>-10.778530026929637</v>
      </c>
    </row>
    <row r="10" spans="1:11" s="445" customFormat="1" ht="16.5" customHeight="1">
      <c r="A10" s="508" t="s">
        <v>558</v>
      </c>
      <c r="B10" s="509">
        <v>14077.494033384452</v>
      </c>
      <c r="C10" s="509">
        <v>14530.2099181994</v>
      </c>
      <c r="D10" s="509">
        <v>17876.042571231428</v>
      </c>
      <c r="E10" s="510">
        <v>16372.61870432692</v>
      </c>
      <c r="F10" s="511">
        <v>452.71588481494837</v>
      </c>
      <c r="G10" s="554"/>
      <c r="H10" s="510">
        <v>3.2158840468434446</v>
      </c>
      <c r="I10" s="509">
        <v>-1503.423866904508</v>
      </c>
      <c r="J10" s="510"/>
      <c r="K10" s="513">
        <v>-8.41027235705974</v>
      </c>
    </row>
    <row r="11" spans="1:11" s="445" customFormat="1" ht="16.5" customHeight="1">
      <c r="A11" s="508" t="s">
        <v>559</v>
      </c>
      <c r="B11" s="509">
        <v>450769.12587717123</v>
      </c>
      <c r="C11" s="509">
        <v>456631.68989613076</v>
      </c>
      <c r="D11" s="509">
        <v>559350.961967849</v>
      </c>
      <c r="E11" s="510">
        <v>564062.3804731306</v>
      </c>
      <c r="F11" s="511">
        <v>5862.564018959529</v>
      </c>
      <c r="G11" s="554"/>
      <c r="H11" s="510">
        <v>1.3005691123036234</v>
      </c>
      <c r="I11" s="509">
        <v>4711.418505281559</v>
      </c>
      <c r="J11" s="510"/>
      <c r="K11" s="513">
        <v>0.8423009569352216</v>
      </c>
    </row>
    <row r="12" spans="1:11" s="445" customFormat="1" ht="16.5" customHeight="1">
      <c r="A12" s="508" t="s">
        <v>557</v>
      </c>
      <c r="B12" s="509">
        <v>441455.9753080949</v>
      </c>
      <c r="C12" s="509">
        <v>447346.48002397374</v>
      </c>
      <c r="D12" s="509">
        <v>549436.3094164284</v>
      </c>
      <c r="E12" s="510">
        <v>553347.0980319413</v>
      </c>
      <c r="F12" s="511">
        <v>5890.504715878866</v>
      </c>
      <c r="G12" s="554"/>
      <c r="H12" s="510">
        <v>1.3343357085081577</v>
      </c>
      <c r="I12" s="509">
        <v>3910.7886155128945</v>
      </c>
      <c r="J12" s="510"/>
      <c r="K12" s="513">
        <v>0.711781975178643</v>
      </c>
    </row>
    <row r="13" spans="1:11" s="445" customFormat="1" ht="16.5" customHeight="1">
      <c r="A13" s="508" t="s">
        <v>558</v>
      </c>
      <c r="B13" s="509">
        <v>9313.150569076386</v>
      </c>
      <c r="C13" s="509">
        <v>9285.209872157011</v>
      </c>
      <c r="D13" s="509">
        <v>9914.652551420582</v>
      </c>
      <c r="E13" s="510">
        <v>10715.282441189225</v>
      </c>
      <c r="F13" s="511">
        <v>-27.940696919375114</v>
      </c>
      <c r="G13" s="554"/>
      <c r="H13" s="510">
        <v>-0.30001337047153614</v>
      </c>
      <c r="I13" s="509">
        <v>800.6298897686429</v>
      </c>
      <c r="J13" s="510"/>
      <c r="K13" s="513">
        <v>8.07521883007315</v>
      </c>
    </row>
    <row r="14" spans="1:11" s="445" customFormat="1" ht="16.5" customHeight="1">
      <c r="A14" s="508" t="s">
        <v>560</v>
      </c>
      <c r="B14" s="509">
        <v>365549.7279395734</v>
      </c>
      <c r="C14" s="509">
        <v>365911.3104028615</v>
      </c>
      <c r="D14" s="509">
        <v>417355.10912562284</v>
      </c>
      <c r="E14" s="510">
        <v>417923.99100594944</v>
      </c>
      <c r="F14" s="511">
        <v>361.58246328809764</v>
      </c>
      <c r="G14" s="554"/>
      <c r="H14" s="510">
        <v>0.09891471273311095</v>
      </c>
      <c r="I14" s="509">
        <v>568.881880326604</v>
      </c>
      <c r="J14" s="510"/>
      <c r="K14" s="513">
        <v>0.13630643734503128</v>
      </c>
    </row>
    <row r="15" spans="1:11" s="445" customFormat="1" ht="16.5" customHeight="1">
      <c r="A15" s="508" t="s">
        <v>557</v>
      </c>
      <c r="B15" s="509">
        <v>337378.43962691</v>
      </c>
      <c r="C15" s="509">
        <v>337001.68700131</v>
      </c>
      <c r="D15" s="509">
        <v>397787.37478232005</v>
      </c>
      <c r="E15" s="510">
        <v>398179.22948071006</v>
      </c>
      <c r="F15" s="511">
        <v>-376.7526256000274</v>
      </c>
      <c r="G15" s="554"/>
      <c r="H15" s="510">
        <v>-0.11167062898763162</v>
      </c>
      <c r="I15" s="509">
        <v>391.85469839000143</v>
      </c>
      <c r="J15" s="510"/>
      <c r="K15" s="513">
        <v>0.09850858102382833</v>
      </c>
    </row>
    <row r="16" spans="1:11" s="445" customFormat="1" ht="16.5" customHeight="1">
      <c r="A16" s="508" t="s">
        <v>558</v>
      </c>
      <c r="B16" s="509">
        <v>28171.288312663357</v>
      </c>
      <c r="C16" s="509">
        <v>28909.623401551482</v>
      </c>
      <c r="D16" s="509">
        <v>19567.7343433028</v>
      </c>
      <c r="E16" s="510">
        <v>19744.761525239366</v>
      </c>
      <c r="F16" s="511">
        <v>738.335088888125</v>
      </c>
      <c r="G16" s="554"/>
      <c r="H16" s="510">
        <v>2.620877968709134</v>
      </c>
      <c r="I16" s="509">
        <v>177.0271819365662</v>
      </c>
      <c r="J16" s="510"/>
      <c r="K16" s="513">
        <v>0.904689213532557</v>
      </c>
    </row>
    <row r="17" spans="1:11" s="445" customFormat="1" ht="16.5" customHeight="1">
      <c r="A17" s="508" t="s">
        <v>561</v>
      </c>
      <c r="B17" s="509">
        <v>246884.40591792506</v>
      </c>
      <c r="C17" s="509">
        <v>248288.14922933717</v>
      </c>
      <c r="D17" s="509">
        <v>313798.85776072845</v>
      </c>
      <c r="E17" s="510">
        <v>314014.36147577385</v>
      </c>
      <c r="F17" s="511">
        <v>1403.7433114121086</v>
      </c>
      <c r="G17" s="554"/>
      <c r="H17" s="510">
        <v>0.5685832226595846</v>
      </c>
      <c r="I17" s="509">
        <v>215.5037150454009</v>
      </c>
      <c r="J17" s="510"/>
      <c r="K17" s="513">
        <v>0.06867574872108757</v>
      </c>
    </row>
    <row r="18" spans="1:11" s="445" customFormat="1" ht="16.5" customHeight="1">
      <c r="A18" s="508" t="s">
        <v>557</v>
      </c>
      <c r="B18" s="509">
        <v>218529.75129313295</v>
      </c>
      <c r="C18" s="509">
        <v>218510.03609255305</v>
      </c>
      <c r="D18" s="509">
        <v>266863.39963048324</v>
      </c>
      <c r="E18" s="510">
        <v>265619.458583303</v>
      </c>
      <c r="F18" s="511">
        <v>-19.71520057989983</v>
      </c>
      <c r="G18" s="554"/>
      <c r="H18" s="510">
        <v>-0.009021746678992974</v>
      </c>
      <c r="I18" s="509">
        <v>-1243.9410471802112</v>
      </c>
      <c r="J18" s="510"/>
      <c r="K18" s="513">
        <v>-0.46613400297779856</v>
      </c>
    </row>
    <row r="19" spans="1:11" s="445" customFormat="1" ht="16.5" customHeight="1">
      <c r="A19" s="508" t="s">
        <v>558</v>
      </c>
      <c r="B19" s="509">
        <v>28354.654624792092</v>
      </c>
      <c r="C19" s="509">
        <v>29778.113136784115</v>
      </c>
      <c r="D19" s="509">
        <v>46935.458130245184</v>
      </c>
      <c r="E19" s="510">
        <v>48394.902892470855</v>
      </c>
      <c r="F19" s="511">
        <v>1423.458511992023</v>
      </c>
      <c r="G19" s="554"/>
      <c r="H19" s="510">
        <v>5.020193442058052</v>
      </c>
      <c r="I19" s="509">
        <v>1459.4447622256703</v>
      </c>
      <c r="J19" s="510"/>
      <c r="K19" s="513">
        <v>3.1094716454577545</v>
      </c>
    </row>
    <row r="20" spans="1:11" s="445" customFormat="1" ht="16.5" customHeight="1">
      <c r="A20" s="508" t="s">
        <v>562</v>
      </c>
      <c r="B20" s="509">
        <v>10731.34426642</v>
      </c>
      <c r="C20" s="509">
        <v>10876.292606970002</v>
      </c>
      <c r="D20" s="509">
        <v>11800.884795370011</v>
      </c>
      <c r="E20" s="510">
        <v>12120.698493479998</v>
      </c>
      <c r="F20" s="511">
        <v>144.9483405500032</v>
      </c>
      <c r="G20" s="554"/>
      <c r="H20" s="510">
        <v>1.3507006853145929</v>
      </c>
      <c r="I20" s="509">
        <v>319.81369810998694</v>
      </c>
      <c r="J20" s="510"/>
      <c r="K20" s="513">
        <v>2.710082368022637</v>
      </c>
    </row>
    <row r="21" spans="1:11" s="445" customFormat="1" ht="16.5" customHeight="1">
      <c r="A21" s="501" t="s">
        <v>563</v>
      </c>
      <c r="B21" s="502">
        <v>1932.98868759</v>
      </c>
      <c r="C21" s="502">
        <v>1612.44748194</v>
      </c>
      <c r="D21" s="502">
        <v>3261.50328125</v>
      </c>
      <c r="E21" s="503">
        <v>3113.5831531500003</v>
      </c>
      <c r="F21" s="504">
        <v>-320.54120564999994</v>
      </c>
      <c r="G21" s="552"/>
      <c r="H21" s="503">
        <v>-16.58267364459553</v>
      </c>
      <c r="I21" s="502">
        <v>-147.9201280999996</v>
      </c>
      <c r="J21" s="503"/>
      <c r="K21" s="507">
        <v>-4.535335866450758</v>
      </c>
    </row>
    <row r="22" spans="1:11" s="445" customFormat="1" ht="16.5" customHeight="1">
      <c r="A22" s="501" t="s">
        <v>564</v>
      </c>
      <c r="B22" s="502">
        <v>4.119</v>
      </c>
      <c r="C22" s="502">
        <v>17.848982149999998</v>
      </c>
      <c r="D22" s="502">
        <v>0</v>
      </c>
      <c r="E22" s="503">
        <v>0</v>
      </c>
      <c r="F22" s="504">
        <v>13.729982149999998</v>
      </c>
      <c r="G22" s="552"/>
      <c r="H22" s="503">
        <v>333.3328999757222</v>
      </c>
      <c r="I22" s="502">
        <v>0</v>
      </c>
      <c r="J22" s="503"/>
      <c r="K22" s="507"/>
    </row>
    <row r="23" spans="1:11" s="445" customFormat="1" ht="16.5" customHeight="1">
      <c r="A23" s="571" t="s">
        <v>565</v>
      </c>
      <c r="B23" s="502">
        <v>268735.3983221199</v>
      </c>
      <c r="C23" s="502">
        <v>277496.0183532324</v>
      </c>
      <c r="D23" s="502">
        <v>297716.124557734</v>
      </c>
      <c r="E23" s="503">
        <v>317262.9555229083</v>
      </c>
      <c r="F23" s="504">
        <v>8760.620031112514</v>
      </c>
      <c r="G23" s="552"/>
      <c r="H23" s="503">
        <v>3.2599427116079402</v>
      </c>
      <c r="I23" s="502">
        <v>19546.830965174304</v>
      </c>
      <c r="J23" s="503"/>
      <c r="K23" s="507">
        <v>6.56559364871879</v>
      </c>
    </row>
    <row r="24" spans="1:11" s="445" customFormat="1" ht="16.5" customHeight="1">
      <c r="A24" s="572" t="s">
        <v>566</v>
      </c>
      <c r="B24" s="509">
        <v>87334.02185704002</v>
      </c>
      <c r="C24" s="509">
        <v>87534.01476066001</v>
      </c>
      <c r="D24" s="509">
        <v>98300.06881324</v>
      </c>
      <c r="E24" s="510">
        <v>98409.78550024</v>
      </c>
      <c r="F24" s="511">
        <v>199.9929036199901</v>
      </c>
      <c r="G24" s="554"/>
      <c r="H24" s="510">
        <v>0.22899770257616806</v>
      </c>
      <c r="I24" s="509">
        <v>109.71668700000737</v>
      </c>
      <c r="J24" s="510"/>
      <c r="K24" s="513">
        <v>0.1116140490282441</v>
      </c>
    </row>
    <row r="25" spans="1:11" s="445" customFormat="1" ht="16.5" customHeight="1">
      <c r="A25" s="572" t="s">
        <v>567</v>
      </c>
      <c r="B25" s="509">
        <v>53749.94024853264</v>
      </c>
      <c r="C25" s="509">
        <v>78380.57996772612</v>
      </c>
      <c r="D25" s="509">
        <v>63635.73371379686</v>
      </c>
      <c r="E25" s="510">
        <v>92009.33519477383</v>
      </c>
      <c r="F25" s="511">
        <v>24630.63971919348</v>
      </c>
      <c r="G25" s="554"/>
      <c r="H25" s="510">
        <v>45.82449693023778</v>
      </c>
      <c r="I25" s="509">
        <v>28373.60148097697</v>
      </c>
      <c r="J25" s="510"/>
      <c r="K25" s="513">
        <v>44.58752940382188</v>
      </c>
    </row>
    <row r="26" spans="1:11" s="445" customFormat="1" ht="16.5" customHeight="1">
      <c r="A26" s="572" t="s">
        <v>568</v>
      </c>
      <c r="B26" s="509">
        <v>127651.43621654723</v>
      </c>
      <c r="C26" s="509">
        <v>111581.42362484627</v>
      </c>
      <c r="D26" s="509">
        <v>135780.32203069713</v>
      </c>
      <c r="E26" s="510">
        <v>126843.83482789446</v>
      </c>
      <c r="F26" s="511">
        <v>-16070.012591700957</v>
      </c>
      <c r="G26" s="554"/>
      <c r="H26" s="510">
        <v>-12.588979073012444</v>
      </c>
      <c r="I26" s="509">
        <v>-8936.487202802673</v>
      </c>
      <c r="J26" s="510"/>
      <c r="K26" s="513">
        <v>-6.58157755788966</v>
      </c>
    </row>
    <row r="27" spans="1:11" s="445" customFormat="1" ht="16.5" customHeight="1">
      <c r="A27" s="573" t="s">
        <v>569</v>
      </c>
      <c r="B27" s="574">
        <v>1467151.862501109</v>
      </c>
      <c r="C27" s="574">
        <v>1474286.9219406522</v>
      </c>
      <c r="D27" s="574">
        <v>1753726.385864043</v>
      </c>
      <c r="E27" s="575">
        <v>1763148.7273162343</v>
      </c>
      <c r="F27" s="576">
        <v>7135.059439543169</v>
      </c>
      <c r="G27" s="577"/>
      <c r="H27" s="575">
        <v>0.4863204431598352</v>
      </c>
      <c r="I27" s="574">
        <v>9422.341452191351</v>
      </c>
      <c r="J27" s="575"/>
      <c r="K27" s="578">
        <v>0.537275456886569</v>
      </c>
    </row>
    <row r="28" spans="1:11" s="445" customFormat="1" ht="16.5" customHeight="1">
      <c r="A28" s="501" t="s">
        <v>570</v>
      </c>
      <c r="B28" s="502">
        <v>267110.3879700524</v>
      </c>
      <c r="C28" s="502">
        <v>250566.46005676457</v>
      </c>
      <c r="D28" s="502">
        <v>304158.3408687344</v>
      </c>
      <c r="E28" s="503">
        <v>243083.0077346452</v>
      </c>
      <c r="F28" s="504">
        <v>-16543.92791328786</v>
      </c>
      <c r="G28" s="552"/>
      <c r="H28" s="503">
        <v>-6.193666985030441</v>
      </c>
      <c r="I28" s="502">
        <v>-61075.33313408922</v>
      </c>
      <c r="J28" s="503"/>
      <c r="K28" s="507">
        <v>-20.080111220901056</v>
      </c>
    </row>
    <row r="29" spans="1:11" s="445" customFormat="1" ht="16.5" customHeight="1">
      <c r="A29" s="508" t="s">
        <v>571</v>
      </c>
      <c r="B29" s="509">
        <v>33942.21583274999</v>
      </c>
      <c r="C29" s="509">
        <v>27068.844556229993</v>
      </c>
      <c r="D29" s="509">
        <v>39383.42333781</v>
      </c>
      <c r="E29" s="510">
        <v>33933.920208580006</v>
      </c>
      <c r="F29" s="511">
        <v>-6873.37127652</v>
      </c>
      <c r="G29" s="554"/>
      <c r="H29" s="510">
        <v>-20.250213805688126</v>
      </c>
      <c r="I29" s="509">
        <v>-5449.503129229997</v>
      </c>
      <c r="J29" s="510"/>
      <c r="K29" s="513">
        <v>-13.83704784240584</v>
      </c>
    </row>
    <row r="30" spans="1:11" s="445" customFormat="1" ht="16.5" customHeight="1">
      <c r="A30" s="508" t="s">
        <v>586</v>
      </c>
      <c r="B30" s="509">
        <v>143481.39134852</v>
      </c>
      <c r="C30" s="509">
        <v>132884.22995728985</v>
      </c>
      <c r="D30" s="509">
        <v>151165.67540213998</v>
      </c>
      <c r="E30" s="510">
        <v>92998.38518961999</v>
      </c>
      <c r="F30" s="511">
        <v>-10597.161391230155</v>
      </c>
      <c r="G30" s="554"/>
      <c r="H30" s="510">
        <v>-7.385739217909712</v>
      </c>
      <c r="I30" s="509">
        <v>-58167.29021251999</v>
      </c>
      <c r="J30" s="510"/>
      <c r="K30" s="513">
        <v>-38.47916536461064</v>
      </c>
    </row>
    <row r="31" spans="1:11" s="445" customFormat="1" ht="16.5" customHeight="1">
      <c r="A31" s="508" t="s">
        <v>573</v>
      </c>
      <c r="B31" s="509">
        <v>699.9148152695</v>
      </c>
      <c r="C31" s="509">
        <v>758.8358561545004</v>
      </c>
      <c r="D31" s="509">
        <v>1252.0553161744995</v>
      </c>
      <c r="E31" s="510">
        <v>1025.1822141295002</v>
      </c>
      <c r="F31" s="511">
        <v>58.92104088500048</v>
      </c>
      <c r="G31" s="554"/>
      <c r="H31" s="510">
        <v>8.418316000685472</v>
      </c>
      <c r="I31" s="509">
        <v>-226.8731020449993</v>
      </c>
      <c r="J31" s="510"/>
      <c r="K31" s="513">
        <v>-18.12005421119748</v>
      </c>
    </row>
    <row r="32" spans="1:11" s="445" customFormat="1" ht="16.5" customHeight="1">
      <c r="A32" s="508" t="s">
        <v>574</v>
      </c>
      <c r="B32" s="509">
        <v>88901.08335653292</v>
      </c>
      <c r="C32" s="509">
        <v>89692.79969496021</v>
      </c>
      <c r="D32" s="509">
        <v>112283.64119529993</v>
      </c>
      <c r="E32" s="510">
        <v>114757.8525991757</v>
      </c>
      <c r="F32" s="511">
        <v>791.7163384272862</v>
      </c>
      <c r="G32" s="554"/>
      <c r="H32" s="510">
        <v>0.8905587069756521</v>
      </c>
      <c r="I32" s="509">
        <v>2474.211403875772</v>
      </c>
      <c r="J32" s="510"/>
      <c r="K32" s="513">
        <v>2.2035368443140047</v>
      </c>
    </row>
    <row r="33" spans="1:11" s="445" customFormat="1" ht="16.5" customHeight="1">
      <c r="A33" s="508" t="s">
        <v>575</v>
      </c>
      <c r="B33" s="509">
        <v>85.78261698</v>
      </c>
      <c r="C33" s="509">
        <v>161.74999212999998</v>
      </c>
      <c r="D33" s="509">
        <v>73.54561731000001</v>
      </c>
      <c r="E33" s="510">
        <v>367.66752313999996</v>
      </c>
      <c r="F33" s="511">
        <v>75.96737514999998</v>
      </c>
      <c r="G33" s="554"/>
      <c r="H33" s="510">
        <v>88.55800606748986</v>
      </c>
      <c r="I33" s="509">
        <v>294.12190582999995</v>
      </c>
      <c r="J33" s="510"/>
      <c r="K33" s="513">
        <v>399.9176519115411</v>
      </c>
    </row>
    <row r="34" spans="1:11" s="445" customFormat="1" ht="16.5" customHeight="1">
      <c r="A34" s="555" t="s">
        <v>576</v>
      </c>
      <c r="B34" s="502">
        <v>1066926.4858428843</v>
      </c>
      <c r="C34" s="502">
        <v>1082911.8951670437</v>
      </c>
      <c r="D34" s="502">
        <v>1267006.821257701</v>
      </c>
      <c r="E34" s="503">
        <v>1273479.405768042</v>
      </c>
      <c r="F34" s="504">
        <v>15985.40932415938</v>
      </c>
      <c r="G34" s="552"/>
      <c r="H34" s="503">
        <v>1.498267175505604</v>
      </c>
      <c r="I34" s="502">
        <v>6472.584510341054</v>
      </c>
      <c r="J34" s="503"/>
      <c r="K34" s="507">
        <v>0.5108563270335048</v>
      </c>
    </row>
    <row r="35" spans="1:11" s="445" customFormat="1" ht="16.5" customHeight="1">
      <c r="A35" s="508" t="s">
        <v>577</v>
      </c>
      <c r="B35" s="509">
        <v>136367.1</v>
      </c>
      <c r="C35" s="509">
        <v>136371.02500000002</v>
      </c>
      <c r="D35" s="509">
        <v>136363.1</v>
      </c>
      <c r="E35" s="510">
        <v>141592.8</v>
      </c>
      <c r="F35" s="511">
        <v>3.9250000000174623</v>
      </c>
      <c r="G35" s="554"/>
      <c r="H35" s="510">
        <v>0.0028782602255364104</v>
      </c>
      <c r="I35" s="509">
        <v>5229.6999999999825</v>
      </c>
      <c r="J35" s="510"/>
      <c r="K35" s="513">
        <v>3.8351284181717653</v>
      </c>
    </row>
    <row r="36" spans="1:11" s="445" customFormat="1" ht="16.5" customHeight="1">
      <c r="A36" s="508" t="s">
        <v>578</v>
      </c>
      <c r="B36" s="509">
        <v>10047.26457073</v>
      </c>
      <c r="C36" s="509">
        <v>9662.41164563</v>
      </c>
      <c r="D36" s="509">
        <v>9774.4680178045</v>
      </c>
      <c r="E36" s="510">
        <v>9016.481752004502</v>
      </c>
      <c r="F36" s="511">
        <v>-384.8529251</v>
      </c>
      <c r="G36" s="554"/>
      <c r="H36" s="510">
        <v>-3.8304249120816958</v>
      </c>
      <c r="I36" s="509">
        <v>-757.9862657999984</v>
      </c>
      <c r="J36" s="510"/>
      <c r="K36" s="513">
        <v>-7.754757235066938</v>
      </c>
    </row>
    <row r="37" spans="1:11" s="445" customFormat="1" ht="16.5" customHeight="1">
      <c r="A37" s="514" t="s">
        <v>579</v>
      </c>
      <c r="B37" s="509">
        <v>10136.62372096203</v>
      </c>
      <c r="C37" s="509">
        <v>11644.532609708593</v>
      </c>
      <c r="D37" s="509">
        <v>11901.177529272247</v>
      </c>
      <c r="E37" s="510">
        <v>12269.857652822246</v>
      </c>
      <c r="F37" s="511">
        <v>1507.9088887465623</v>
      </c>
      <c r="G37" s="554"/>
      <c r="H37" s="510">
        <v>14.875849496398711</v>
      </c>
      <c r="I37" s="509">
        <v>368.6801235499988</v>
      </c>
      <c r="J37" s="510"/>
      <c r="K37" s="513">
        <v>3.0978457605828478</v>
      </c>
    </row>
    <row r="38" spans="1:11" s="445" customFormat="1" ht="16.5" customHeight="1">
      <c r="A38" s="579" t="s">
        <v>580</v>
      </c>
      <c r="B38" s="509">
        <v>996.6286769799999</v>
      </c>
      <c r="C38" s="509">
        <v>1540.3086769800002</v>
      </c>
      <c r="D38" s="509">
        <v>852.91678677</v>
      </c>
      <c r="E38" s="510">
        <v>1006.3017244200001</v>
      </c>
      <c r="F38" s="511">
        <v>543.6800000000003</v>
      </c>
      <c r="G38" s="554"/>
      <c r="H38" s="510">
        <v>54.55191211710545</v>
      </c>
      <c r="I38" s="509">
        <v>153.3849376500001</v>
      </c>
      <c r="J38" s="510"/>
      <c r="K38" s="513">
        <v>17.98357589265766</v>
      </c>
    </row>
    <row r="39" spans="1:11" s="445" customFormat="1" ht="16.5" customHeight="1">
      <c r="A39" s="579" t="s">
        <v>581</v>
      </c>
      <c r="B39" s="509">
        <v>9139.995043982031</v>
      </c>
      <c r="C39" s="509">
        <v>10104.223932728593</v>
      </c>
      <c r="D39" s="509">
        <v>11048.260742502247</v>
      </c>
      <c r="E39" s="510">
        <v>11263.555928402246</v>
      </c>
      <c r="F39" s="511">
        <v>964.228888746562</v>
      </c>
      <c r="G39" s="554"/>
      <c r="H39" s="510">
        <v>10.549555925431612</v>
      </c>
      <c r="I39" s="509">
        <v>215.29518589999861</v>
      </c>
      <c r="J39" s="510"/>
      <c r="K39" s="513">
        <v>1.9486794430164565</v>
      </c>
    </row>
    <row r="40" spans="1:11" s="445" customFormat="1" ht="16.5" customHeight="1">
      <c r="A40" s="508" t="s">
        <v>582</v>
      </c>
      <c r="B40" s="509">
        <v>906851.9173838722</v>
      </c>
      <c r="C40" s="509">
        <v>921137.0420903449</v>
      </c>
      <c r="D40" s="509">
        <v>1101814.6734176553</v>
      </c>
      <c r="E40" s="510">
        <v>1105282.0287376812</v>
      </c>
      <c r="F40" s="511">
        <v>14285.124706472736</v>
      </c>
      <c r="G40" s="554"/>
      <c r="H40" s="510">
        <v>1.5752433702387836</v>
      </c>
      <c r="I40" s="509">
        <v>3467.355320025934</v>
      </c>
      <c r="J40" s="510"/>
      <c r="K40" s="513">
        <v>0.31469496673798547</v>
      </c>
    </row>
    <row r="41" spans="1:11" s="445" customFormat="1" ht="16.5" customHeight="1">
      <c r="A41" s="514" t="s">
        <v>583</v>
      </c>
      <c r="B41" s="509">
        <v>885806.0161090732</v>
      </c>
      <c r="C41" s="509">
        <v>895870.4450315441</v>
      </c>
      <c r="D41" s="509">
        <v>1080542.098249849</v>
      </c>
      <c r="E41" s="510">
        <v>1079535.0534980532</v>
      </c>
      <c r="F41" s="511">
        <v>10064.428922470892</v>
      </c>
      <c r="G41" s="554"/>
      <c r="H41" s="510">
        <v>1.136188820062339</v>
      </c>
      <c r="I41" s="509">
        <v>-1007.0447517957073</v>
      </c>
      <c r="J41" s="510"/>
      <c r="K41" s="513">
        <v>-0.09319810430586785</v>
      </c>
    </row>
    <row r="42" spans="1:11" s="445" customFormat="1" ht="16.5" customHeight="1">
      <c r="A42" s="514" t="s">
        <v>584</v>
      </c>
      <c r="B42" s="509">
        <v>21045.901274799016</v>
      </c>
      <c r="C42" s="509">
        <v>25266.597058800875</v>
      </c>
      <c r="D42" s="509">
        <v>21272.57516780643</v>
      </c>
      <c r="E42" s="510">
        <v>25746.975239627962</v>
      </c>
      <c r="F42" s="511">
        <v>4220.695784001859</v>
      </c>
      <c r="G42" s="554"/>
      <c r="H42" s="510">
        <v>20.054716255159118</v>
      </c>
      <c r="I42" s="509">
        <v>4474.400071821532</v>
      </c>
      <c r="J42" s="510"/>
      <c r="K42" s="513">
        <v>21.033655006625697</v>
      </c>
    </row>
    <row r="43" spans="1:11" s="445" customFormat="1" ht="16.5" customHeight="1">
      <c r="A43" s="524" t="s">
        <v>585</v>
      </c>
      <c r="B43" s="525">
        <v>3523.58016732</v>
      </c>
      <c r="C43" s="525">
        <v>4096.883821359999</v>
      </c>
      <c r="D43" s="525">
        <v>7153.402292969005</v>
      </c>
      <c r="E43" s="526">
        <v>5318.237625533885</v>
      </c>
      <c r="F43" s="527">
        <v>573.3036540399994</v>
      </c>
      <c r="G43" s="580"/>
      <c r="H43" s="526">
        <v>16.270487027858614</v>
      </c>
      <c r="I43" s="525">
        <v>-1835.1646674351205</v>
      </c>
      <c r="J43" s="526"/>
      <c r="K43" s="528">
        <v>-25.654431168213232</v>
      </c>
    </row>
    <row r="44" spans="1:11" s="445" customFormat="1" ht="16.5" customHeight="1" thickBot="1">
      <c r="A44" s="581" t="s">
        <v>527</v>
      </c>
      <c r="B44" s="530">
        <v>133114.97697776402</v>
      </c>
      <c r="C44" s="530">
        <v>140808.56360972306</v>
      </c>
      <c r="D44" s="530">
        <v>182561.24134614083</v>
      </c>
      <c r="E44" s="531">
        <v>246586.34187969286</v>
      </c>
      <c r="F44" s="532">
        <v>7693.586631959042</v>
      </c>
      <c r="G44" s="563"/>
      <c r="H44" s="531">
        <v>5.779655157243655</v>
      </c>
      <c r="I44" s="530">
        <v>64025.10053355203</v>
      </c>
      <c r="J44" s="531"/>
      <c r="K44" s="533">
        <v>35.07047830166689</v>
      </c>
    </row>
    <row r="45" spans="1:11" s="445" customFormat="1" ht="16.5" customHeight="1" thickTop="1">
      <c r="A45" s="541" t="s">
        <v>503</v>
      </c>
      <c r="B45" s="582"/>
      <c r="C45" s="499"/>
      <c r="D45" s="536"/>
      <c r="E45" s="536"/>
      <c r="F45" s="509"/>
      <c r="G45" s="509"/>
      <c r="H45" s="509"/>
      <c r="I45" s="509"/>
      <c r="J45" s="509"/>
      <c r="K45" s="50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 horizontalCentered="1"/>
  <pageMargins left="0.7" right="0.7" top="0.75" bottom="0.75" header="0.3" footer="0.3"/>
  <pageSetup fitToHeight="1" fitToWidth="1" horizontalDpi="600" verticalDpi="600" orientation="portrait" scale="71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6"/>
  <sheetViews>
    <sheetView zoomScalePageLayoutView="0" workbookViewId="0" topLeftCell="A1">
      <selection activeCell="A1" sqref="A1:K1"/>
    </sheetView>
  </sheetViews>
  <sheetFormatPr defaultColWidth="11.00390625" defaultRowHeight="16.5" customHeight="1"/>
  <cols>
    <col min="1" max="1" width="46.7109375" style="445" bestFit="1" customWidth="1"/>
    <col min="2" max="2" width="10.57421875" style="445" bestFit="1" customWidth="1"/>
    <col min="3" max="3" width="11.421875" style="445" bestFit="1" customWidth="1"/>
    <col min="4" max="5" width="10.7109375" style="445" bestFit="1" customWidth="1"/>
    <col min="6" max="6" width="9.28125" style="445" bestFit="1" customWidth="1"/>
    <col min="7" max="7" width="2.421875" style="445" bestFit="1" customWidth="1"/>
    <col min="8" max="8" width="7.7109375" style="445" bestFit="1" customWidth="1"/>
    <col min="9" max="9" width="10.7109375" style="445" customWidth="1"/>
    <col min="10" max="10" width="2.140625" style="445" customWidth="1"/>
    <col min="11" max="11" width="7.7109375" style="445" bestFit="1" customWidth="1"/>
    <col min="12" max="16384" width="11.00390625" style="57" customWidth="1"/>
  </cols>
  <sheetData>
    <row r="1" spans="1:11" s="445" customFormat="1" ht="12.75">
      <c r="A1" s="1782" t="s">
        <v>857</v>
      </c>
      <c r="B1" s="1782"/>
      <c r="C1" s="1782"/>
      <c r="D1" s="1782"/>
      <c r="E1" s="1782"/>
      <c r="F1" s="1782"/>
      <c r="G1" s="1782"/>
      <c r="H1" s="1782"/>
      <c r="I1" s="1782"/>
      <c r="J1" s="1782"/>
      <c r="K1" s="1782"/>
    </row>
    <row r="2" spans="1:11" s="445" customFormat="1" ht="16.5" customHeight="1">
      <c r="A2" s="1783" t="s">
        <v>32</v>
      </c>
      <c r="B2" s="1783"/>
      <c r="C2" s="1783"/>
      <c r="D2" s="1783"/>
      <c r="E2" s="1783"/>
      <c r="F2" s="1783"/>
      <c r="G2" s="1783"/>
      <c r="H2" s="1783"/>
      <c r="I2" s="1783"/>
      <c r="J2" s="1783"/>
      <c r="K2" s="1783"/>
    </row>
    <row r="3" spans="1:11" s="445" customFormat="1" ht="16.5" customHeight="1" thickBot="1">
      <c r="A3" s="534"/>
      <c r="B3" s="582"/>
      <c r="C3" s="499"/>
      <c r="D3" s="499"/>
      <c r="E3" s="499"/>
      <c r="F3" s="499"/>
      <c r="G3" s="499"/>
      <c r="H3" s="499"/>
      <c r="I3" s="1784" t="s">
        <v>465</v>
      </c>
      <c r="J3" s="1784"/>
      <c r="K3" s="1784"/>
    </row>
    <row r="4" spans="1:11" s="445" customFormat="1" ht="13.5" thickTop="1">
      <c r="A4" s="1168"/>
      <c r="B4" s="1169">
        <v>2014</v>
      </c>
      <c r="C4" s="1169">
        <v>2014</v>
      </c>
      <c r="D4" s="1169">
        <v>2015</v>
      </c>
      <c r="E4" s="1170">
        <v>2015</v>
      </c>
      <c r="F4" s="1799" t="s">
        <v>466</v>
      </c>
      <c r="G4" s="1800"/>
      <c r="H4" s="1800"/>
      <c r="I4" s="1800"/>
      <c r="J4" s="1800"/>
      <c r="K4" s="1801"/>
    </row>
    <row r="5" spans="1:11" s="445" customFormat="1" ht="12.75">
      <c r="A5" s="1171" t="s">
        <v>508</v>
      </c>
      <c r="B5" s="1172" t="s">
        <v>468</v>
      </c>
      <c r="C5" s="1172" t="s">
        <v>469</v>
      </c>
      <c r="D5" s="1172" t="s">
        <v>470</v>
      </c>
      <c r="E5" s="1173" t="s">
        <v>471</v>
      </c>
      <c r="F5" s="1787" t="s">
        <v>61</v>
      </c>
      <c r="G5" s="1788"/>
      <c r="H5" s="1789"/>
      <c r="I5" s="1788" t="s">
        <v>62</v>
      </c>
      <c r="J5" s="1788"/>
      <c r="K5" s="1790"/>
    </row>
    <row r="6" spans="1:11" s="445" customFormat="1" ht="12.75">
      <c r="A6" s="1171"/>
      <c r="B6" s="1172"/>
      <c r="C6" s="1172"/>
      <c r="D6" s="1172"/>
      <c r="E6" s="1173"/>
      <c r="F6" s="1174" t="s">
        <v>472</v>
      </c>
      <c r="G6" s="1175" t="s">
        <v>4</v>
      </c>
      <c r="H6" s="1176" t="s">
        <v>473</v>
      </c>
      <c r="I6" s="1177" t="s">
        <v>472</v>
      </c>
      <c r="J6" s="1175" t="s">
        <v>4</v>
      </c>
      <c r="K6" s="1178" t="s">
        <v>473</v>
      </c>
    </row>
    <row r="7" spans="1:11" s="445" customFormat="1" ht="16.5" customHeight="1">
      <c r="A7" s="501" t="s">
        <v>555</v>
      </c>
      <c r="B7" s="502">
        <v>200328.9315043301</v>
      </c>
      <c r="C7" s="502">
        <v>195634.13081564006</v>
      </c>
      <c r="D7" s="502">
        <v>230725.30529552922</v>
      </c>
      <c r="E7" s="503">
        <v>230833.00625253684</v>
      </c>
      <c r="F7" s="504">
        <v>-4694.80068869004</v>
      </c>
      <c r="G7" s="552"/>
      <c r="H7" s="503">
        <v>-2.3435460137661455</v>
      </c>
      <c r="I7" s="502">
        <v>107.70095700761885</v>
      </c>
      <c r="J7" s="553"/>
      <c r="K7" s="507">
        <v>0.046679299814846004</v>
      </c>
    </row>
    <row r="8" spans="1:11" s="445" customFormat="1" ht="16.5" customHeight="1">
      <c r="A8" s="508" t="s">
        <v>556</v>
      </c>
      <c r="B8" s="509">
        <v>4228.3166725621</v>
      </c>
      <c r="C8" s="509">
        <v>3450.4332610965034</v>
      </c>
      <c r="D8" s="509">
        <v>5539.380841598802</v>
      </c>
      <c r="E8" s="510">
        <v>4371.446884687001</v>
      </c>
      <c r="F8" s="511">
        <v>-777.883411465597</v>
      </c>
      <c r="G8" s="554"/>
      <c r="H8" s="510">
        <v>-18.396999839518816</v>
      </c>
      <c r="I8" s="509">
        <v>-1167.933956911801</v>
      </c>
      <c r="J8" s="510"/>
      <c r="K8" s="513">
        <v>-21.084196777752265</v>
      </c>
    </row>
    <row r="9" spans="1:11" s="445" customFormat="1" ht="16.5" customHeight="1">
      <c r="A9" s="508" t="s">
        <v>557</v>
      </c>
      <c r="B9" s="509">
        <v>4196.3146141591005</v>
      </c>
      <c r="C9" s="509">
        <v>3402.5157516765034</v>
      </c>
      <c r="D9" s="509">
        <v>5502.783634638802</v>
      </c>
      <c r="E9" s="510">
        <v>4339.833364567001</v>
      </c>
      <c r="F9" s="511">
        <v>-793.7988624825971</v>
      </c>
      <c r="G9" s="554"/>
      <c r="H9" s="510">
        <v>-18.91657169374719</v>
      </c>
      <c r="I9" s="509">
        <v>-1162.9502700718012</v>
      </c>
      <c r="J9" s="510"/>
      <c r="K9" s="513">
        <v>-21.13385419610699</v>
      </c>
    </row>
    <row r="10" spans="1:11" s="445" customFormat="1" ht="16.5" customHeight="1">
      <c r="A10" s="508" t="s">
        <v>558</v>
      </c>
      <c r="B10" s="509">
        <v>32.002058403</v>
      </c>
      <c r="C10" s="509">
        <v>47.91750942000001</v>
      </c>
      <c r="D10" s="509">
        <v>36.59720696</v>
      </c>
      <c r="E10" s="510">
        <v>31.61352012</v>
      </c>
      <c r="F10" s="511">
        <v>15.91545101700001</v>
      </c>
      <c r="G10" s="554"/>
      <c r="H10" s="510">
        <v>49.73258537490836</v>
      </c>
      <c r="I10" s="509">
        <v>-4.983686840000001</v>
      </c>
      <c r="J10" s="510"/>
      <c r="K10" s="513">
        <v>-13.61766990974767</v>
      </c>
    </row>
    <row r="11" spans="1:11" s="445" customFormat="1" ht="16.5" customHeight="1">
      <c r="A11" s="508" t="s">
        <v>559</v>
      </c>
      <c r="B11" s="509">
        <v>108357.4886662195</v>
      </c>
      <c r="C11" s="509">
        <v>105848.06289433446</v>
      </c>
      <c r="D11" s="509">
        <v>120640.84178132276</v>
      </c>
      <c r="E11" s="510">
        <v>121445.97615806283</v>
      </c>
      <c r="F11" s="511">
        <v>-2509.425771885042</v>
      </c>
      <c r="G11" s="554"/>
      <c r="H11" s="510">
        <v>-2.315876643851526</v>
      </c>
      <c r="I11" s="509">
        <v>805.1343767400685</v>
      </c>
      <c r="J11" s="510"/>
      <c r="K11" s="513">
        <v>0.6673812656243558</v>
      </c>
    </row>
    <row r="12" spans="1:11" s="445" customFormat="1" ht="16.5" customHeight="1">
      <c r="A12" s="508" t="s">
        <v>557</v>
      </c>
      <c r="B12" s="509">
        <v>108284.4620100195</v>
      </c>
      <c r="C12" s="509">
        <v>105771.86668534366</v>
      </c>
      <c r="D12" s="509">
        <v>120543.67779757036</v>
      </c>
      <c r="E12" s="510">
        <v>121345.28203497443</v>
      </c>
      <c r="F12" s="511">
        <v>-2512.5953246758436</v>
      </c>
      <c r="G12" s="554"/>
      <c r="H12" s="510">
        <v>-2.3203655243199663</v>
      </c>
      <c r="I12" s="509">
        <v>801.6042374040699</v>
      </c>
      <c r="J12" s="510"/>
      <c r="K12" s="513">
        <v>0.664990692212169</v>
      </c>
    </row>
    <row r="13" spans="1:11" s="445" customFormat="1" ht="16.5" customHeight="1">
      <c r="A13" s="508" t="s">
        <v>558</v>
      </c>
      <c r="B13" s="509">
        <v>73.0266562</v>
      </c>
      <c r="C13" s="509">
        <v>76.19620899080002</v>
      </c>
      <c r="D13" s="509">
        <v>97.16398375240001</v>
      </c>
      <c r="E13" s="510">
        <v>100.6941230884</v>
      </c>
      <c r="F13" s="511">
        <v>3.1695527908000116</v>
      </c>
      <c r="G13" s="554"/>
      <c r="H13" s="510">
        <v>4.340268274257929</v>
      </c>
      <c r="I13" s="509">
        <v>3.5301393359999906</v>
      </c>
      <c r="J13" s="510"/>
      <c r="K13" s="513">
        <v>3.6331768209460575</v>
      </c>
    </row>
    <row r="14" spans="1:11" s="445" customFormat="1" ht="16.5" customHeight="1">
      <c r="A14" s="508" t="s">
        <v>560</v>
      </c>
      <c r="B14" s="509">
        <v>55395.1440574</v>
      </c>
      <c r="C14" s="509">
        <v>54781.820997719995</v>
      </c>
      <c r="D14" s="509">
        <v>62212.660399759996</v>
      </c>
      <c r="E14" s="510">
        <v>63318.34792029</v>
      </c>
      <c r="F14" s="511">
        <v>-613.3230596800058</v>
      </c>
      <c r="G14" s="554"/>
      <c r="H14" s="510">
        <v>-1.1071783819976808</v>
      </c>
      <c r="I14" s="509">
        <v>1105.687520530002</v>
      </c>
      <c r="J14" s="510"/>
      <c r="K14" s="513">
        <v>1.777270917889034</v>
      </c>
    </row>
    <row r="15" spans="1:11" s="445" customFormat="1" ht="16.5" customHeight="1">
      <c r="A15" s="508" t="s">
        <v>557</v>
      </c>
      <c r="B15" s="509">
        <v>54980.061257400004</v>
      </c>
      <c r="C15" s="509">
        <v>54358.644197719994</v>
      </c>
      <c r="D15" s="509">
        <v>62182.04449976</v>
      </c>
      <c r="E15" s="510">
        <v>63287.25092029</v>
      </c>
      <c r="F15" s="511">
        <v>-621.4170596800104</v>
      </c>
      <c r="G15" s="554"/>
      <c r="H15" s="510">
        <v>-1.1302589438209678</v>
      </c>
      <c r="I15" s="509">
        <v>1105.2064205299976</v>
      </c>
      <c r="J15" s="510"/>
      <c r="K15" s="513">
        <v>1.7773722775137495</v>
      </c>
    </row>
    <row r="16" spans="1:11" s="445" customFormat="1" ht="16.5" customHeight="1">
      <c r="A16" s="508" t="s">
        <v>558</v>
      </c>
      <c r="B16" s="509">
        <v>415.0828</v>
      </c>
      <c r="C16" s="509">
        <v>423.1768</v>
      </c>
      <c r="D16" s="509">
        <v>30.615900000000003</v>
      </c>
      <c r="E16" s="510">
        <v>31.097</v>
      </c>
      <c r="F16" s="511">
        <v>8.093999999999994</v>
      </c>
      <c r="G16" s="554"/>
      <c r="H16" s="510">
        <v>1.9499723910506515</v>
      </c>
      <c r="I16" s="509">
        <v>0.48109999999999786</v>
      </c>
      <c r="J16" s="510"/>
      <c r="K16" s="513">
        <v>1.5714057074918515</v>
      </c>
    </row>
    <row r="17" spans="1:11" s="445" customFormat="1" ht="16.5" customHeight="1">
      <c r="A17" s="508" t="s">
        <v>561</v>
      </c>
      <c r="B17" s="509">
        <v>32040.491614798506</v>
      </c>
      <c r="C17" s="509">
        <v>31257.1635773191</v>
      </c>
      <c r="D17" s="509">
        <v>41997.04531858469</v>
      </c>
      <c r="E17" s="510">
        <v>41367.642474367014</v>
      </c>
      <c r="F17" s="511">
        <v>-783.3280374794049</v>
      </c>
      <c r="G17" s="554"/>
      <c r="H17" s="510">
        <v>-2.444806549465084</v>
      </c>
      <c r="I17" s="509">
        <v>-629.4028442176786</v>
      </c>
      <c r="J17" s="510"/>
      <c r="K17" s="513">
        <v>-1.4986836322486545</v>
      </c>
    </row>
    <row r="18" spans="1:11" s="445" customFormat="1" ht="16.5" customHeight="1">
      <c r="A18" s="508" t="s">
        <v>557</v>
      </c>
      <c r="B18" s="509">
        <v>32002.949652725507</v>
      </c>
      <c r="C18" s="509">
        <v>31248.515973505502</v>
      </c>
      <c r="D18" s="509">
        <v>41472.60886178549</v>
      </c>
      <c r="E18" s="510">
        <v>40830.46552870701</v>
      </c>
      <c r="F18" s="511">
        <v>-754.4336792200047</v>
      </c>
      <c r="G18" s="554"/>
      <c r="H18" s="510">
        <v>-2.357387951443888</v>
      </c>
      <c r="I18" s="509">
        <v>-642.1433330784785</v>
      </c>
      <c r="J18" s="510"/>
      <c r="K18" s="513">
        <v>-1.548355289676929</v>
      </c>
    </row>
    <row r="19" spans="1:11" s="445" customFormat="1" ht="16.5" customHeight="1">
      <c r="A19" s="508" t="s">
        <v>558</v>
      </c>
      <c r="B19" s="509">
        <v>37.54196207299999</v>
      </c>
      <c r="C19" s="509">
        <v>8.6476038136</v>
      </c>
      <c r="D19" s="509">
        <v>524.4364567992001</v>
      </c>
      <c r="E19" s="510">
        <v>537.1769456600001</v>
      </c>
      <c r="F19" s="511">
        <v>-28.894358259399993</v>
      </c>
      <c r="G19" s="554"/>
      <c r="H19" s="510">
        <v>-76.965498508616</v>
      </c>
      <c r="I19" s="509">
        <v>12.740488860800042</v>
      </c>
      <c r="J19" s="510"/>
      <c r="K19" s="513">
        <v>2.429367504036473</v>
      </c>
    </row>
    <row r="20" spans="1:11" s="445" customFormat="1" ht="16.5" customHeight="1">
      <c r="A20" s="508" t="s">
        <v>562</v>
      </c>
      <c r="B20" s="509">
        <v>307.49049335</v>
      </c>
      <c r="C20" s="509">
        <v>296.65008517</v>
      </c>
      <c r="D20" s="509">
        <v>335.3769542630001</v>
      </c>
      <c r="E20" s="510">
        <v>329.5928151300001</v>
      </c>
      <c r="F20" s="511">
        <v>-10.840408179999997</v>
      </c>
      <c r="G20" s="554"/>
      <c r="H20" s="510">
        <v>-3.5254449859238215</v>
      </c>
      <c r="I20" s="509">
        <v>-5.7841391329999965</v>
      </c>
      <c r="J20" s="510"/>
      <c r="K20" s="513">
        <v>-1.7246680368097442</v>
      </c>
    </row>
    <row r="21" spans="1:11" s="445" customFormat="1" ht="16.5" customHeight="1">
      <c r="A21" s="501" t="s">
        <v>563</v>
      </c>
      <c r="B21" s="502">
        <v>0</v>
      </c>
      <c r="C21" s="502">
        <v>0</v>
      </c>
      <c r="D21" s="502">
        <v>0</v>
      </c>
      <c r="E21" s="503">
        <v>0</v>
      </c>
      <c r="F21" s="504">
        <v>0</v>
      </c>
      <c r="G21" s="552"/>
      <c r="H21" s="503"/>
      <c r="I21" s="502">
        <v>0</v>
      </c>
      <c r="J21" s="503"/>
      <c r="K21" s="507"/>
    </row>
    <row r="22" spans="1:11" s="445" customFormat="1" ht="16.5" customHeight="1">
      <c r="A22" s="501" t="s">
        <v>564</v>
      </c>
      <c r="B22" s="502">
        <v>0</v>
      </c>
      <c r="C22" s="502">
        <v>0</v>
      </c>
      <c r="D22" s="502">
        <v>0</v>
      </c>
      <c r="E22" s="503">
        <v>0</v>
      </c>
      <c r="F22" s="504">
        <v>0</v>
      </c>
      <c r="G22" s="552"/>
      <c r="H22" s="503"/>
      <c r="I22" s="502">
        <v>0</v>
      </c>
      <c r="J22" s="503"/>
      <c r="K22" s="507"/>
    </row>
    <row r="23" spans="1:11" s="445" customFormat="1" ht="16.5" customHeight="1">
      <c r="A23" s="571" t="s">
        <v>565</v>
      </c>
      <c r="B23" s="502">
        <v>55044.492350447166</v>
      </c>
      <c r="C23" s="502">
        <v>53870.61603634708</v>
      </c>
      <c r="D23" s="502">
        <v>57998.07882860672</v>
      </c>
      <c r="E23" s="503">
        <v>59753.52096056145</v>
      </c>
      <c r="F23" s="504">
        <v>-1173.876314100089</v>
      </c>
      <c r="G23" s="552"/>
      <c r="H23" s="503">
        <v>-2.1325954041441038</v>
      </c>
      <c r="I23" s="502">
        <v>1755.4421319547328</v>
      </c>
      <c r="J23" s="503"/>
      <c r="K23" s="507">
        <v>3.0267246215902004</v>
      </c>
    </row>
    <row r="24" spans="1:11" s="445" customFormat="1" ht="16.5" customHeight="1">
      <c r="A24" s="572" t="s">
        <v>566</v>
      </c>
      <c r="B24" s="509">
        <v>26219.487117999997</v>
      </c>
      <c r="C24" s="509">
        <v>25791.220122439994</v>
      </c>
      <c r="D24" s="509">
        <v>27534.729094000002</v>
      </c>
      <c r="E24" s="510">
        <v>27541.629969000005</v>
      </c>
      <c r="F24" s="511">
        <v>-428.2669955600031</v>
      </c>
      <c r="G24" s="554"/>
      <c r="H24" s="510">
        <v>-1.6333919638954058</v>
      </c>
      <c r="I24" s="509">
        <v>6.900875000002998</v>
      </c>
      <c r="J24" s="510"/>
      <c r="K24" s="513">
        <v>0.025062440151287863</v>
      </c>
    </row>
    <row r="25" spans="1:11" s="445" customFormat="1" ht="16.5" customHeight="1">
      <c r="A25" s="572" t="s">
        <v>567</v>
      </c>
      <c r="B25" s="509">
        <v>9026.477110959195</v>
      </c>
      <c r="C25" s="509">
        <v>14795.483458240395</v>
      </c>
      <c r="D25" s="509">
        <v>11783.224564359436</v>
      </c>
      <c r="E25" s="510">
        <v>18414.489005872598</v>
      </c>
      <c r="F25" s="511">
        <v>5769.0063472812</v>
      </c>
      <c r="G25" s="554"/>
      <c r="H25" s="510">
        <v>63.912047594702855</v>
      </c>
      <c r="I25" s="509">
        <v>6631.264441513162</v>
      </c>
      <c r="J25" s="510"/>
      <c r="K25" s="513">
        <v>56.27716254827783</v>
      </c>
    </row>
    <row r="26" spans="1:11" s="445" customFormat="1" ht="16.5" customHeight="1">
      <c r="A26" s="572" t="s">
        <v>568</v>
      </c>
      <c r="B26" s="509">
        <v>19798.52812148797</v>
      </c>
      <c r="C26" s="509">
        <v>13283.912455666687</v>
      </c>
      <c r="D26" s="509">
        <v>18680.12517024728</v>
      </c>
      <c r="E26" s="510">
        <v>13797.401985688852</v>
      </c>
      <c r="F26" s="511">
        <v>-6514.615665821282</v>
      </c>
      <c r="G26" s="554"/>
      <c r="H26" s="510">
        <v>-32.90454535734282</v>
      </c>
      <c r="I26" s="509">
        <v>-4882.723184558428</v>
      </c>
      <c r="J26" s="510"/>
      <c r="K26" s="513">
        <v>-26.138599929380412</v>
      </c>
    </row>
    <row r="27" spans="1:11" s="445" customFormat="1" ht="16.5" customHeight="1">
      <c r="A27" s="573" t="s">
        <v>569</v>
      </c>
      <c r="B27" s="574">
        <v>255373.42385477727</v>
      </c>
      <c r="C27" s="574">
        <v>249504.74685198715</v>
      </c>
      <c r="D27" s="574">
        <v>288723.38412413595</v>
      </c>
      <c r="E27" s="575">
        <v>290586.5272130983</v>
      </c>
      <c r="F27" s="576">
        <v>-5868.677002790122</v>
      </c>
      <c r="G27" s="577"/>
      <c r="H27" s="575">
        <v>-2.2980766417289575</v>
      </c>
      <c r="I27" s="574">
        <v>1863.143088962359</v>
      </c>
      <c r="J27" s="575"/>
      <c r="K27" s="578">
        <v>0.645303841465541</v>
      </c>
    </row>
    <row r="28" spans="1:11" s="445" customFormat="1" ht="16.5" customHeight="1">
      <c r="A28" s="501" t="s">
        <v>570</v>
      </c>
      <c r="B28" s="502">
        <v>14644.172939968996</v>
      </c>
      <c r="C28" s="502">
        <v>14102.228576269003</v>
      </c>
      <c r="D28" s="502">
        <v>18683.720312650003</v>
      </c>
      <c r="E28" s="503">
        <v>17728.126307341</v>
      </c>
      <c r="F28" s="504">
        <v>-541.9443636999931</v>
      </c>
      <c r="G28" s="552"/>
      <c r="H28" s="503">
        <v>-3.70075091247277</v>
      </c>
      <c r="I28" s="502">
        <v>-955.5940053090017</v>
      </c>
      <c r="J28" s="503"/>
      <c r="K28" s="507">
        <v>-5.114580979153317</v>
      </c>
    </row>
    <row r="29" spans="1:11" s="445" customFormat="1" ht="16.5" customHeight="1">
      <c r="A29" s="508" t="s">
        <v>571</v>
      </c>
      <c r="B29" s="509">
        <v>6125.732077618995</v>
      </c>
      <c r="C29" s="509">
        <v>5134.763351469001</v>
      </c>
      <c r="D29" s="509">
        <v>6894.109523590002</v>
      </c>
      <c r="E29" s="510">
        <v>6028.573029679002</v>
      </c>
      <c r="F29" s="511">
        <v>-990.9687261499948</v>
      </c>
      <c r="G29" s="554"/>
      <c r="H29" s="510">
        <v>-16.177147704036926</v>
      </c>
      <c r="I29" s="509">
        <v>-865.5364939110004</v>
      </c>
      <c r="J29" s="510"/>
      <c r="K29" s="513">
        <v>-12.554725029379654</v>
      </c>
    </row>
    <row r="30" spans="1:11" s="445" customFormat="1" ht="16.5" customHeight="1">
      <c r="A30" s="508" t="s">
        <v>572</v>
      </c>
      <c r="B30" s="509">
        <v>8221.41105572</v>
      </c>
      <c r="C30" s="509">
        <v>8692.500563070002</v>
      </c>
      <c r="D30" s="509">
        <v>11483.83710593</v>
      </c>
      <c r="E30" s="510">
        <v>11361.242405120001</v>
      </c>
      <c r="F30" s="511">
        <v>471.08950735000144</v>
      </c>
      <c r="G30" s="554"/>
      <c r="H30" s="510">
        <v>5.730032279826753</v>
      </c>
      <c r="I30" s="509">
        <v>-122.59470080999927</v>
      </c>
      <c r="J30" s="510"/>
      <c r="K30" s="513">
        <v>-1.0675412728267808</v>
      </c>
    </row>
    <row r="31" spans="1:11" s="445" customFormat="1" ht="16.5" customHeight="1">
      <c r="A31" s="508" t="s">
        <v>573</v>
      </c>
      <c r="B31" s="509">
        <v>88.41603593999999</v>
      </c>
      <c r="C31" s="509">
        <v>75.18436358000001</v>
      </c>
      <c r="D31" s="509">
        <v>84.49011687999999</v>
      </c>
      <c r="E31" s="510">
        <v>105.07131337999999</v>
      </c>
      <c r="F31" s="511">
        <v>-13.231672359999976</v>
      </c>
      <c r="G31" s="554"/>
      <c r="H31" s="510">
        <v>-14.96524043328421</v>
      </c>
      <c r="I31" s="509">
        <v>20.581196500000004</v>
      </c>
      <c r="J31" s="510"/>
      <c r="K31" s="513">
        <v>24.359294625229552</v>
      </c>
    </row>
    <row r="32" spans="1:11" s="445" customFormat="1" ht="16.5" customHeight="1">
      <c r="A32" s="508" t="s">
        <v>574</v>
      </c>
      <c r="B32" s="509">
        <v>206.12077069</v>
      </c>
      <c r="C32" s="509">
        <v>188.40519970000003</v>
      </c>
      <c r="D32" s="509">
        <v>220.86995025000002</v>
      </c>
      <c r="E32" s="510">
        <v>230.739951082</v>
      </c>
      <c r="F32" s="511">
        <v>-17.715570989999975</v>
      </c>
      <c r="G32" s="554"/>
      <c r="H32" s="510">
        <v>-8.594752935716366</v>
      </c>
      <c r="I32" s="509">
        <v>9.870000831999988</v>
      </c>
      <c r="J32" s="510"/>
      <c r="K32" s="513">
        <v>4.468693374009572</v>
      </c>
    </row>
    <row r="33" spans="1:11" s="445" customFormat="1" ht="16.5" customHeight="1">
      <c r="A33" s="508" t="s">
        <v>575</v>
      </c>
      <c r="B33" s="509">
        <v>2.493</v>
      </c>
      <c r="C33" s="509">
        <v>11.37509845</v>
      </c>
      <c r="D33" s="509">
        <v>0.413616</v>
      </c>
      <c r="E33" s="510">
        <v>2.49960808</v>
      </c>
      <c r="F33" s="511">
        <v>8.882098449999999</v>
      </c>
      <c r="G33" s="554"/>
      <c r="H33" s="510">
        <v>356.28152627356593</v>
      </c>
      <c r="I33" s="509">
        <v>2.0859920799999996</v>
      </c>
      <c r="J33" s="510"/>
      <c r="K33" s="513">
        <v>504.3306061661057</v>
      </c>
    </row>
    <row r="34" spans="1:11" s="445" customFormat="1" ht="16.5" customHeight="1">
      <c r="A34" s="555" t="s">
        <v>576</v>
      </c>
      <c r="B34" s="502">
        <v>223339.6768422248</v>
      </c>
      <c r="C34" s="502">
        <v>220461.5750582178</v>
      </c>
      <c r="D34" s="502">
        <v>253591.78598665103</v>
      </c>
      <c r="E34" s="503">
        <v>255478.1755826446</v>
      </c>
      <c r="F34" s="504">
        <v>-2878.1017840070126</v>
      </c>
      <c r="G34" s="552"/>
      <c r="H34" s="503">
        <v>-1.2886656883811143</v>
      </c>
      <c r="I34" s="502">
        <v>1886.3895959935617</v>
      </c>
      <c r="J34" s="503"/>
      <c r="K34" s="507">
        <v>0.743868571552574</v>
      </c>
    </row>
    <row r="35" spans="1:11" s="445" customFormat="1" ht="16.5" customHeight="1">
      <c r="A35" s="508" t="s">
        <v>577</v>
      </c>
      <c r="B35" s="509">
        <v>2744.3</v>
      </c>
      <c r="C35" s="509">
        <v>2650.35</v>
      </c>
      <c r="D35" s="509">
        <v>3087.8</v>
      </c>
      <c r="E35" s="510">
        <v>3318.2</v>
      </c>
      <c r="F35" s="511">
        <v>-93.95000000000027</v>
      </c>
      <c r="G35" s="554"/>
      <c r="H35" s="510">
        <v>-3.4234595343074834</v>
      </c>
      <c r="I35" s="509">
        <v>230.39999999999964</v>
      </c>
      <c r="J35" s="510"/>
      <c r="K35" s="513">
        <v>7.461623162121887</v>
      </c>
    </row>
    <row r="36" spans="1:11" s="445" customFormat="1" ht="16.5" customHeight="1">
      <c r="A36" s="508" t="s">
        <v>578</v>
      </c>
      <c r="B36" s="509">
        <v>273.72200813</v>
      </c>
      <c r="C36" s="509">
        <v>318.38842294</v>
      </c>
      <c r="D36" s="509">
        <v>195.92159383</v>
      </c>
      <c r="E36" s="510">
        <v>207.68585267</v>
      </c>
      <c r="F36" s="511">
        <v>44.66641480999999</v>
      </c>
      <c r="G36" s="554"/>
      <c r="H36" s="510">
        <v>16.31816714890765</v>
      </c>
      <c r="I36" s="509">
        <v>11.764258839999997</v>
      </c>
      <c r="J36" s="510"/>
      <c r="K36" s="513">
        <v>6.004574896531198</v>
      </c>
    </row>
    <row r="37" spans="1:11" s="445" customFormat="1" ht="16.5" customHeight="1">
      <c r="A37" s="514" t="s">
        <v>579</v>
      </c>
      <c r="B37" s="509">
        <v>50514.5238601137</v>
      </c>
      <c r="C37" s="509">
        <v>54563.506290568286</v>
      </c>
      <c r="D37" s="509">
        <v>54041.7393191083</v>
      </c>
      <c r="E37" s="510">
        <v>59390.7851338683</v>
      </c>
      <c r="F37" s="511">
        <v>4048.9824304545837</v>
      </c>
      <c r="G37" s="554"/>
      <c r="H37" s="510">
        <v>8.01548172891255</v>
      </c>
      <c r="I37" s="509">
        <v>5349.04581476</v>
      </c>
      <c r="J37" s="510"/>
      <c r="K37" s="513">
        <v>9.897989743029353</v>
      </c>
    </row>
    <row r="38" spans="1:11" s="445" customFormat="1" ht="16.5" customHeight="1">
      <c r="A38" s="579" t="s">
        <v>580</v>
      </c>
      <c r="B38" s="509">
        <v>0</v>
      </c>
      <c r="C38" s="509">
        <v>0</v>
      </c>
      <c r="D38" s="509">
        <v>0</v>
      </c>
      <c r="E38" s="510">
        <v>0</v>
      </c>
      <c r="F38" s="511">
        <v>0</v>
      </c>
      <c r="G38" s="554"/>
      <c r="H38" s="510"/>
      <c r="I38" s="509">
        <v>0</v>
      </c>
      <c r="J38" s="510"/>
      <c r="K38" s="513"/>
    </row>
    <row r="39" spans="1:11" s="445" customFormat="1" ht="16.5" customHeight="1">
      <c r="A39" s="579" t="s">
        <v>581</v>
      </c>
      <c r="B39" s="509">
        <v>50514.5238601137</v>
      </c>
      <c r="C39" s="509">
        <v>54563.506290568286</v>
      </c>
      <c r="D39" s="509">
        <v>54041.7393191083</v>
      </c>
      <c r="E39" s="510">
        <v>59390.7851338683</v>
      </c>
      <c r="F39" s="511">
        <v>4048.9824304545837</v>
      </c>
      <c r="G39" s="554"/>
      <c r="H39" s="510">
        <v>8.01548172891255</v>
      </c>
      <c r="I39" s="509">
        <v>5349.04581476</v>
      </c>
      <c r="J39" s="510"/>
      <c r="K39" s="513">
        <v>9.897989743029353</v>
      </c>
    </row>
    <row r="40" spans="1:11" s="445" customFormat="1" ht="16.5" customHeight="1">
      <c r="A40" s="508" t="s">
        <v>582</v>
      </c>
      <c r="B40" s="509">
        <v>169807.1309739811</v>
      </c>
      <c r="C40" s="509">
        <v>162929.3303447095</v>
      </c>
      <c r="D40" s="509">
        <v>196266.32507371274</v>
      </c>
      <c r="E40" s="510">
        <v>192561.5045961063</v>
      </c>
      <c r="F40" s="511">
        <v>-6877.800629271602</v>
      </c>
      <c r="G40" s="554"/>
      <c r="H40" s="510">
        <v>-4.050360305731483</v>
      </c>
      <c r="I40" s="509">
        <v>-3704.8204776064376</v>
      </c>
      <c r="J40" s="510"/>
      <c r="K40" s="513">
        <v>-1.8876495884941034</v>
      </c>
    </row>
    <row r="41" spans="1:11" s="445" customFormat="1" ht="16.5" customHeight="1">
      <c r="A41" s="514" t="s">
        <v>583</v>
      </c>
      <c r="B41" s="509">
        <v>166791.37957551968</v>
      </c>
      <c r="C41" s="509">
        <v>159225.21967912331</v>
      </c>
      <c r="D41" s="509">
        <v>193415.79534573623</v>
      </c>
      <c r="E41" s="510">
        <v>188729.7400147858</v>
      </c>
      <c r="F41" s="511">
        <v>-7566.1598963963625</v>
      </c>
      <c r="G41" s="554"/>
      <c r="H41" s="510">
        <v>-4.5363015256856025</v>
      </c>
      <c r="I41" s="509">
        <v>-4686.055330950418</v>
      </c>
      <c r="J41" s="510"/>
      <c r="K41" s="513">
        <v>-2.4227883366888214</v>
      </c>
    </row>
    <row r="42" spans="1:11" s="445" customFormat="1" ht="16.5" customHeight="1">
      <c r="A42" s="514" t="s">
        <v>584</v>
      </c>
      <c r="B42" s="509">
        <v>3015.7513984614275</v>
      </c>
      <c r="C42" s="509">
        <v>3704.1106655862013</v>
      </c>
      <c r="D42" s="509">
        <v>2850.5297279765</v>
      </c>
      <c r="E42" s="510">
        <v>3831.764581320501</v>
      </c>
      <c r="F42" s="511">
        <v>688.3592671247739</v>
      </c>
      <c r="G42" s="554"/>
      <c r="H42" s="510">
        <v>22.825464574963313</v>
      </c>
      <c r="I42" s="509">
        <v>981.2348533440008</v>
      </c>
      <c r="J42" s="510"/>
      <c r="K42" s="513">
        <v>34.42289493470914</v>
      </c>
    </row>
    <row r="43" spans="1:11" s="445" customFormat="1" ht="16.5" customHeight="1">
      <c r="A43" s="524" t="s">
        <v>585</v>
      </c>
      <c r="B43" s="525">
        <v>0</v>
      </c>
      <c r="C43" s="525">
        <v>0</v>
      </c>
      <c r="D43" s="525">
        <v>0</v>
      </c>
      <c r="E43" s="526">
        <v>0</v>
      </c>
      <c r="F43" s="527">
        <v>0</v>
      </c>
      <c r="G43" s="580"/>
      <c r="H43" s="526"/>
      <c r="I43" s="525">
        <v>0</v>
      </c>
      <c r="J43" s="526"/>
      <c r="K43" s="528"/>
    </row>
    <row r="44" spans="1:11" s="445" customFormat="1" ht="16.5" customHeight="1" thickBot="1">
      <c r="A44" s="581" t="s">
        <v>527</v>
      </c>
      <c r="B44" s="530">
        <v>17389.575101283524</v>
      </c>
      <c r="C44" s="530">
        <v>14940.943249276579</v>
      </c>
      <c r="D44" s="530">
        <v>16447.873697629497</v>
      </c>
      <c r="E44" s="531">
        <v>17380.236737752944</v>
      </c>
      <c r="F44" s="532">
        <v>-2448.6318520069453</v>
      </c>
      <c r="G44" s="563"/>
      <c r="H44" s="531">
        <v>-14.081033249778551</v>
      </c>
      <c r="I44" s="530">
        <v>932.3630401234477</v>
      </c>
      <c r="J44" s="531"/>
      <c r="K44" s="533">
        <v>5.668593140144443</v>
      </c>
    </row>
    <row r="45" spans="1:11" s="445" customFormat="1" ht="16.5" customHeight="1" thickTop="1">
      <c r="A45" s="541" t="s">
        <v>503</v>
      </c>
      <c r="B45" s="582"/>
      <c r="C45" s="499"/>
      <c r="D45" s="536"/>
      <c r="E45" s="536"/>
      <c r="F45" s="509"/>
      <c r="G45" s="509"/>
      <c r="H45" s="509"/>
      <c r="I45" s="509"/>
      <c r="J45" s="509"/>
      <c r="K45" s="509"/>
    </row>
    <row r="46" spans="1:11" s="445" customFormat="1" ht="16.5" customHeight="1">
      <c r="A46" s="584"/>
      <c r="B46" s="582"/>
      <c r="C46" s="499"/>
      <c r="D46" s="499"/>
      <c r="E46" s="499"/>
      <c r="F46" s="499"/>
      <c r="G46" s="499"/>
      <c r="H46" s="499"/>
      <c r="I46" s="499"/>
      <c r="J46" s="499"/>
      <c r="K46" s="49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 horizontalCentered="1"/>
  <pageMargins left="0.7" right="0.7" top="0.75" bottom="0.75" header="0.3" footer="0.3"/>
  <pageSetup fitToHeight="1" fitToWidth="1" horizontalDpi="600" verticalDpi="600" orientation="portrait" scale="71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zoomScalePageLayoutView="0" workbookViewId="0" topLeftCell="A1">
      <selection activeCell="M10" sqref="M10"/>
    </sheetView>
  </sheetViews>
  <sheetFormatPr defaultColWidth="11.00390625" defaultRowHeight="16.5" customHeight="1"/>
  <cols>
    <col min="1" max="1" width="46.7109375" style="445" bestFit="1" customWidth="1"/>
    <col min="2" max="2" width="10.57421875" style="445" bestFit="1" customWidth="1"/>
    <col min="3" max="3" width="11.421875" style="445" bestFit="1" customWidth="1"/>
    <col min="4" max="5" width="10.7109375" style="445" bestFit="1" customWidth="1"/>
    <col min="6" max="6" width="9.28125" style="445" bestFit="1" customWidth="1"/>
    <col min="7" max="7" width="2.421875" style="445" bestFit="1" customWidth="1"/>
    <col min="8" max="8" width="7.7109375" style="445" bestFit="1" customWidth="1"/>
    <col min="9" max="9" width="10.7109375" style="445" customWidth="1"/>
    <col min="10" max="10" width="2.140625" style="445" customWidth="1"/>
    <col min="11" max="11" width="7.7109375" style="445" bestFit="1" customWidth="1"/>
    <col min="12" max="16384" width="11.00390625" style="57" customWidth="1"/>
  </cols>
  <sheetData>
    <row r="1" spans="1:11" s="445" customFormat="1" ht="12.75">
      <c r="A1" s="1782" t="s">
        <v>837</v>
      </c>
      <c r="B1" s="1782"/>
      <c r="C1" s="1782"/>
      <c r="D1" s="1782"/>
      <c r="E1" s="1782"/>
      <c r="F1" s="1782"/>
      <c r="G1" s="1782"/>
      <c r="H1" s="1782"/>
      <c r="I1" s="1782"/>
      <c r="J1" s="1782"/>
      <c r="K1" s="1782"/>
    </row>
    <row r="2" spans="1:11" s="445" customFormat="1" ht="16.5" customHeight="1">
      <c r="A2" s="1783" t="s">
        <v>33</v>
      </c>
      <c r="B2" s="1783"/>
      <c r="C2" s="1783"/>
      <c r="D2" s="1783"/>
      <c r="E2" s="1783"/>
      <c r="F2" s="1783"/>
      <c r="G2" s="1783"/>
      <c r="H2" s="1783"/>
      <c r="I2" s="1783"/>
      <c r="J2" s="1783"/>
      <c r="K2" s="1783"/>
    </row>
    <row r="3" spans="1:11" s="445" customFormat="1" ht="16.5" customHeight="1" thickBot="1">
      <c r="A3" s="534"/>
      <c r="B3" s="582"/>
      <c r="C3" s="499"/>
      <c r="D3" s="499"/>
      <c r="E3" s="499"/>
      <c r="F3" s="499"/>
      <c r="G3" s="499"/>
      <c r="H3" s="499"/>
      <c r="I3" s="1784" t="s">
        <v>465</v>
      </c>
      <c r="J3" s="1784"/>
      <c r="K3" s="1784"/>
    </row>
    <row r="4" spans="1:11" s="445" customFormat="1" ht="13.5" thickTop="1">
      <c r="A4" s="1168"/>
      <c r="B4" s="1169">
        <v>2014</v>
      </c>
      <c r="C4" s="1169">
        <v>2014</v>
      </c>
      <c r="D4" s="1169">
        <v>2015</v>
      </c>
      <c r="E4" s="1170">
        <v>2015</v>
      </c>
      <c r="F4" s="1799" t="s">
        <v>466</v>
      </c>
      <c r="G4" s="1800"/>
      <c r="H4" s="1800"/>
      <c r="I4" s="1800"/>
      <c r="J4" s="1800"/>
      <c r="K4" s="1801"/>
    </row>
    <row r="5" spans="1:11" s="445" customFormat="1" ht="12.75">
      <c r="A5" s="1171" t="s">
        <v>508</v>
      </c>
      <c r="B5" s="1172" t="s">
        <v>468</v>
      </c>
      <c r="C5" s="1172" t="s">
        <v>469</v>
      </c>
      <c r="D5" s="1172" t="s">
        <v>470</v>
      </c>
      <c r="E5" s="1173" t="s">
        <v>471</v>
      </c>
      <c r="F5" s="1787" t="s">
        <v>61</v>
      </c>
      <c r="G5" s="1788"/>
      <c r="H5" s="1789"/>
      <c r="I5" s="1788" t="s">
        <v>62</v>
      </c>
      <c r="J5" s="1788"/>
      <c r="K5" s="1790"/>
    </row>
    <row r="6" spans="1:11" s="445" customFormat="1" ht="12.75">
      <c r="A6" s="1171"/>
      <c r="B6" s="1172"/>
      <c r="C6" s="1172"/>
      <c r="D6" s="1172"/>
      <c r="E6" s="1173"/>
      <c r="F6" s="1174" t="s">
        <v>472</v>
      </c>
      <c r="G6" s="1175" t="s">
        <v>4</v>
      </c>
      <c r="H6" s="1176" t="s">
        <v>473</v>
      </c>
      <c r="I6" s="1177" t="s">
        <v>472</v>
      </c>
      <c r="J6" s="1175" t="s">
        <v>4</v>
      </c>
      <c r="K6" s="1178" t="s">
        <v>473</v>
      </c>
    </row>
    <row r="7" spans="1:11" s="445" customFormat="1" ht="16.5" customHeight="1">
      <c r="A7" s="501" t="s">
        <v>555</v>
      </c>
      <c r="B7" s="502">
        <v>72080.7549113894</v>
      </c>
      <c r="C7" s="502">
        <v>73136.6848231009</v>
      </c>
      <c r="D7" s="502">
        <v>71636.1858845489</v>
      </c>
      <c r="E7" s="503">
        <v>71959.9750224748</v>
      </c>
      <c r="F7" s="504">
        <v>1055.9299117115006</v>
      </c>
      <c r="G7" s="552"/>
      <c r="H7" s="503">
        <v>1.4649262663932703</v>
      </c>
      <c r="I7" s="502">
        <v>323.78913792589447</v>
      </c>
      <c r="J7" s="553"/>
      <c r="K7" s="507">
        <v>0.45199103487687503</v>
      </c>
    </row>
    <row r="8" spans="1:11" s="445" customFormat="1" ht="16.5" customHeight="1">
      <c r="A8" s="508" t="s">
        <v>556</v>
      </c>
      <c r="B8" s="509">
        <v>5824.85091292</v>
      </c>
      <c r="C8" s="509">
        <v>5970.52668912</v>
      </c>
      <c r="D8" s="509">
        <v>5426.4155424100045</v>
      </c>
      <c r="E8" s="510">
        <v>5117.238163400002</v>
      </c>
      <c r="F8" s="511">
        <v>145.67577619999975</v>
      </c>
      <c r="G8" s="554"/>
      <c r="H8" s="510">
        <v>2.5009357042405815</v>
      </c>
      <c r="I8" s="509">
        <v>-309.17737901000237</v>
      </c>
      <c r="J8" s="510"/>
      <c r="K8" s="513">
        <v>-5.69763551268116</v>
      </c>
    </row>
    <row r="9" spans="1:11" s="445" customFormat="1" ht="16.5" customHeight="1">
      <c r="A9" s="508" t="s">
        <v>557</v>
      </c>
      <c r="B9" s="509">
        <v>5824.85091292</v>
      </c>
      <c r="C9" s="509">
        <v>5970.52668912</v>
      </c>
      <c r="D9" s="509">
        <v>5426.4155424100045</v>
      </c>
      <c r="E9" s="510">
        <v>5117.238163400002</v>
      </c>
      <c r="F9" s="511">
        <v>145.67577619999975</v>
      </c>
      <c r="G9" s="554"/>
      <c r="H9" s="510">
        <v>2.5009357042405815</v>
      </c>
      <c r="I9" s="509">
        <v>-309.17737901000237</v>
      </c>
      <c r="J9" s="510"/>
      <c r="K9" s="513">
        <v>-5.69763551268116</v>
      </c>
    </row>
    <row r="10" spans="1:11" s="445" customFormat="1" ht="16.5" customHeight="1">
      <c r="A10" s="508" t="s">
        <v>558</v>
      </c>
      <c r="B10" s="509">
        <v>0</v>
      </c>
      <c r="C10" s="509">
        <v>0</v>
      </c>
      <c r="D10" s="509">
        <v>0</v>
      </c>
      <c r="E10" s="510">
        <v>0</v>
      </c>
      <c r="F10" s="511">
        <v>0</v>
      </c>
      <c r="G10" s="554"/>
      <c r="H10" s="510"/>
      <c r="I10" s="509">
        <v>0</v>
      </c>
      <c r="J10" s="510"/>
      <c r="K10" s="513"/>
    </row>
    <row r="11" spans="1:11" s="445" customFormat="1" ht="16.5" customHeight="1">
      <c r="A11" s="508" t="s">
        <v>559</v>
      </c>
      <c r="B11" s="509">
        <v>31184.7156080099</v>
      </c>
      <c r="C11" s="509">
        <v>32195.807857559896</v>
      </c>
      <c r="D11" s="509">
        <v>33755.022394038904</v>
      </c>
      <c r="E11" s="510">
        <v>34272.137541954806</v>
      </c>
      <c r="F11" s="511">
        <v>1011.0922495499944</v>
      </c>
      <c r="G11" s="554"/>
      <c r="H11" s="510">
        <v>3.24226862370453</v>
      </c>
      <c r="I11" s="509">
        <v>517.1151479159016</v>
      </c>
      <c r="J11" s="510"/>
      <c r="K11" s="513">
        <v>1.5319650565754728</v>
      </c>
    </row>
    <row r="12" spans="1:11" s="445" customFormat="1" ht="16.5" customHeight="1">
      <c r="A12" s="508" t="s">
        <v>557</v>
      </c>
      <c r="B12" s="509">
        <v>31184.7156080099</v>
      </c>
      <c r="C12" s="509">
        <v>32195.807857559896</v>
      </c>
      <c r="D12" s="509">
        <v>33755.022394038904</v>
      </c>
      <c r="E12" s="510">
        <v>34272.137541954806</v>
      </c>
      <c r="F12" s="511">
        <v>1011.0922495499944</v>
      </c>
      <c r="G12" s="554"/>
      <c r="H12" s="510">
        <v>3.24226862370453</v>
      </c>
      <c r="I12" s="509">
        <v>517.1151479159016</v>
      </c>
      <c r="J12" s="510"/>
      <c r="K12" s="513">
        <v>1.5319650565754728</v>
      </c>
    </row>
    <row r="13" spans="1:11" s="445" customFormat="1" ht="16.5" customHeight="1">
      <c r="A13" s="508" t="s">
        <v>558</v>
      </c>
      <c r="B13" s="509">
        <v>0</v>
      </c>
      <c r="C13" s="509">
        <v>0</v>
      </c>
      <c r="D13" s="509">
        <v>0</v>
      </c>
      <c r="E13" s="510">
        <v>0</v>
      </c>
      <c r="F13" s="511">
        <v>0</v>
      </c>
      <c r="G13" s="554"/>
      <c r="H13" s="510"/>
      <c r="I13" s="509">
        <v>0</v>
      </c>
      <c r="J13" s="510"/>
      <c r="K13" s="513"/>
    </row>
    <row r="14" spans="1:11" s="445" customFormat="1" ht="16.5" customHeight="1">
      <c r="A14" s="508" t="s">
        <v>560</v>
      </c>
      <c r="B14" s="509">
        <v>33952.66454880001</v>
      </c>
      <c r="C14" s="509">
        <v>33936.701904570014</v>
      </c>
      <c r="D14" s="509">
        <v>31550.038098329987</v>
      </c>
      <c r="E14" s="510">
        <v>31713.114980539987</v>
      </c>
      <c r="F14" s="511">
        <v>-15.962644229992293</v>
      </c>
      <c r="G14" s="554"/>
      <c r="H14" s="510">
        <v>-0.04701440797687398</v>
      </c>
      <c r="I14" s="509">
        <v>163.0768822099999</v>
      </c>
      <c r="J14" s="510"/>
      <c r="K14" s="513">
        <v>0.5168833131096342</v>
      </c>
    </row>
    <row r="15" spans="1:11" s="445" customFormat="1" ht="16.5" customHeight="1">
      <c r="A15" s="508" t="s">
        <v>557</v>
      </c>
      <c r="B15" s="509">
        <v>33952.66454880001</v>
      </c>
      <c r="C15" s="509">
        <v>33936.701904570014</v>
      </c>
      <c r="D15" s="509">
        <v>31550.038098329987</v>
      </c>
      <c r="E15" s="510">
        <v>31713.114980539987</v>
      </c>
      <c r="F15" s="511">
        <v>-15.962644229992293</v>
      </c>
      <c r="G15" s="554"/>
      <c r="H15" s="510">
        <v>-0.04701440797687398</v>
      </c>
      <c r="I15" s="509">
        <v>163.0768822099999</v>
      </c>
      <c r="J15" s="510"/>
      <c r="K15" s="513">
        <v>0.5168833131096342</v>
      </c>
    </row>
    <row r="16" spans="1:11" s="445" customFormat="1" ht="16.5" customHeight="1">
      <c r="A16" s="508" t="s">
        <v>558</v>
      </c>
      <c r="B16" s="509">
        <v>0</v>
      </c>
      <c r="C16" s="509">
        <v>0</v>
      </c>
      <c r="D16" s="509">
        <v>0</v>
      </c>
      <c r="E16" s="510">
        <v>0</v>
      </c>
      <c r="F16" s="511">
        <v>0</v>
      </c>
      <c r="G16" s="554"/>
      <c r="H16" s="510"/>
      <c r="I16" s="509">
        <v>0</v>
      </c>
      <c r="J16" s="510"/>
      <c r="K16" s="513"/>
    </row>
    <row r="17" spans="1:11" s="445" customFormat="1" ht="16.5" customHeight="1">
      <c r="A17" s="508" t="s">
        <v>561</v>
      </c>
      <c r="B17" s="509">
        <v>1106.2719060595002</v>
      </c>
      <c r="C17" s="509">
        <v>1021.0827362509998</v>
      </c>
      <c r="D17" s="509">
        <v>890.77474628</v>
      </c>
      <c r="E17" s="510">
        <v>843.4382832800001</v>
      </c>
      <c r="F17" s="511">
        <v>-85.18916980850042</v>
      </c>
      <c r="G17" s="554"/>
      <c r="H17" s="510">
        <v>-7.700563427660484</v>
      </c>
      <c r="I17" s="509">
        <v>-47.33646299999998</v>
      </c>
      <c r="J17" s="510"/>
      <c r="K17" s="513">
        <v>-5.314077795501464</v>
      </c>
    </row>
    <row r="18" spans="1:11" s="445" customFormat="1" ht="16.5" customHeight="1">
      <c r="A18" s="508" t="s">
        <v>557</v>
      </c>
      <c r="B18" s="509">
        <v>1106.2719060595002</v>
      </c>
      <c r="C18" s="509">
        <v>1021.0827362509998</v>
      </c>
      <c r="D18" s="509">
        <v>890.77474628</v>
      </c>
      <c r="E18" s="510">
        <v>843.4382832800001</v>
      </c>
      <c r="F18" s="511">
        <v>-85.18916980850042</v>
      </c>
      <c r="G18" s="554"/>
      <c r="H18" s="510">
        <v>-7.700563427660484</v>
      </c>
      <c r="I18" s="509">
        <v>-47.33646299999998</v>
      </c>
      <c r="J18" s="510"/>
      <c r="K18" s="513">
        <v>-5.314077795501464</v>
      </c>
    </row>
    <row r="19" spans="1:11" s="445" customFormat="1" ht="16.5" customHeight="1">
      <c r="A19" s="508" t="s">
        <v>558</v>
      </c>
      <c r="B19" s="509">
        <v>0</v>
      </c>
      <c r="C19" s="509">
        <v>0</v>
      </c>
      <c r="D19" s="509">
        <v>0</v>
      </c>
      <c r="E19" s="510">
        <v>0</v>
      </c>
      <c r="F19" s="511">
        <v>0</v>
      </c>
      <c r="G19" s="554"/>
      <c r="H19" s="510"/>
      <c r="I19" s="509">
        <v>0</v>
      </c>
      <c r="J19" s="510"/>
      <c r="K19" s="513"/>
    </row>
    <row r="20" spans="1:11" s="445" customFormat="1" ht="16.5" customHeight="1">
      <c r="A20" s="508" t="s">
        <v>562</v>
      </c>
      <c r="B20" s="509">
        <v>12.2519356</v>
      </c>
      <c r="C20" s="509">
        <v>12.5656356</v>
      </c>
      <c r="D20" s="509">
        <v>13.935103490000001</v>
      </c>
      <c r="E20" s="510">
        <v>14.046053299999997</v>
      </c>
      <c r="F20" s="511">
        <v>0.31370000000000076</v>
      </c>
      <c r="G20" s="554"/>
      <c r="H20" s="510">
        <v>2.560411760571128</v>
      </c>
      <c r="I20" s="509">
        <v>0.11094980999999571</v>
      </c>
      <c r="J20" s="510"/>
      <c r="K20" s="513">
        <v>0.7961893507257742</v>
      </c>
    </row>
    <row r="21" spans="1:11" s="445" customFormat="1" ht="16.5" customHeight="1">
      <c r="A21" s="501" t="s">
        <v>563</v>
      </c>
      <c r="B21" s="502">
        <v>0</v>
      </c>
      <c r="C21" s="502">
        <v>0</v>
      </c>
      <c r="D21" s="502">
        <v>0</v>
      </c>
      <c r="E21" s="503">
        <v>0</v>
      </c>
      <c r="F21" s="504">
        <v>0</v>
      </c>
      <c r="G21" s="552"/>
      <c r="H21" s="503"/>
      <c r="I21" s="502">
        <v>0</v>
      </c>
      <c r="J21" s="503"/>
      <c r="K21" s="507"/>
    </row>
    <row r="22" spans="1:11" s="445" customFormat="1" ht="16.5" customHeight="1">
      <c r="A22" s="501" t="s">
        <v>564</v>
      </c>
      <c r="B22" s="502">
        <v>0</v>
      </c>
      <c r="C22" s="502">
        <v>0</v>
      </c>
      <c r="D22" s="502">
        <v>0</v>
      </c>
      <c r="E22" s="503">
        <v>0</v>
      </c>
      <c r="F22" s="504">
        <v>0</v>
      </c>
      <c r="G22" s="552"/>
      <c r="H22" s="503"/>
      <c r="I22" s="502">
        <v>0</v>
      </c>
      <c r="J22" s="503"/>
      <c r="K22" s="507"/>
    </row>
    <row r="23" spans="1:11" s="445" customFormat="1" ht="16.5" customHeight="1">
      <c r="A23" s="571" t="s">
        <v>565</v>
      </c>
      <c r="B23" s="502">
        <v>33511.8399093634</v>
      </c>
      <c r="C23" s="502">
        <v>34644.72753880691</v>
      </c>
      <c r="D23" s="502">
        <v>33399.74685941983</v>
      </c>
      <c r="E23" s="503">
        <v>34768.64431892385</v>
      </c>
      <c r="F23" s="504">
        <v>1132.8876294435104</v>
      </c>
      <c r="G23" s="552"/>
      <c r="H23" s="503">
        <v>3.3805593262188363</v>
      </c>
      <c r="I23" s="502">
        <v>1368.89745950402</v>
      </c>
      <c r="J23" s="503"/>
      <c r="K23" s="507">
        <v>4.098526450711544</v>
      </c>
    </row>
    <row r="24" spans="1:11" s="445" customFormat="1" ht="16.5" customHeight="1">
      <c r="A24" s="572" t="s">
        <v>566</v>
      </c>
      <c r="B24" s="509">
        <v>15931.540589000002</v>
      </c>
      <c r="C24" s="509">
        <v>15937.293119000002</v>
      </c>
      <c r="D24" s="509">
        <v>15763.766387999998</v>
      </c>
      <c r="E24" s="510">
        <v>15713.407737</v>
      </c>
      <c r="F24" s="511">
        <v>5.7525299999997515</v>
      </c>
      <c r="G24" s="554"/>
      <c r="H24" s="510">
        <v>0.03610780745191466</v>
      </c>
      <c r="I24" s="509">
        <v>-50.358650999998645</v>
      </c>
      <c r="J24" s="510"/>
      <c r="K24" s="513">
        <v>-0.3194582421516576</v>
      </c>
    </row>
    <row r="25" spans="1:11" s="445" customFormat="1" ht="16.5" customHeight="1">
      <c r="A25" s="572" t="s">
        <v>567</v>
      </c>
      <c r="B25" s="509">
        <v>5690.060296928596</v>
      </c>
      <c r="C25" s="509">
        <v>7786.062733014975</v>
      </c>
      <c r="D25" s="509">
        <v>5518.502981794702</v>
      </c>
      <c r="E25" s="510">
        <v>8345.011183343986</v>
      </c>
      <c r="F25" s="511">
        <v>2096.002436086379</v>
      </c>
      <c r="G25" s="554"/>
      <c r="H25" s="510">
        <v>36.83620782046489</v>
      </c>
      <c r="I25" s="509">
        <v>2826.5082015492844</v>
      </c>
      <c r="J25" s="510"/>
      <c r="K25" s="513">
        <v>51.218749194732894</v>
      </c>
    </row>
    <row r="26" spans="1:11" s="445" customFormat="1" ht="16.5" customHeight="1">
      <c r="A26" s="572" t="s">
        <v>568</v>
      </c>
      <c r="B26" s="509">
        <v>11890.239023434804</v>
      </c>
      <c r="C26" s="509">
        <v>10921.371686791934</v>
      </c>
      <c r="D26" s="509">
        <v>12117.477489625131</v>
      </c>
      <c r="E26" s="510">
        <v>10710.225398579867</v>
      </c>
      <c r="F26" s="511">
        <v>-968.8673366428702</v>
      </c>
      <c r="G26" s="554"/>
      <c r="H26" s="510">
        <v>-8.14842607228755</v>
      </c>
      <c r="I26" s="509">
        <v>-1407.252091045264</v>
      </c>
      <c r="J26" s="510"/>
      <c r="K26" s="513">
        <v>-11.613407924629032</v>
      </c>
    </row>
    <row r="27" spans="1:11" s="445" customFormat="1" ht="16.5" customHeight="1">
      <c r="A27" s="573" t="s">
        <v>569</v>
      </c>
      <c r="B27" s="574">
        <v>105592.5948207528</v>
      </c>
      <c r="C27" s="574">
        <v>107781.41236190782</v>
      </c>
      <c r="D27" s="574">
        <v>105035.93274396873</v>
      </c>
      <c r="E27" s="575">
        <v>106728.61934139865</v>
      </c>
      <c r="F27" s="576">
        <v>2188.8175411550183</v>
      </c>
      <c r="G27" s="577"/>
      <c r="H27" s="575">
        <v>2.072889244620434</v>
      </c>
      <c r="I27" s="574">
        <v>1692.6865974299144</v>
      </c>
      <c r="J27" s="575"/>
      <c r="K27" s="578">
        <v>1.6115309810747696</v>
      </c>
    </row>
    <row r="28" spans="1:11" s="445" customFormat="1" ht="16.5" customHeight="1">
      <c r="A28" s="501" t="s">
        <v>570</v>
      </c>
      <c r="B28" s="502">
        <v>5575.491232109997</v>
      </c>
      <c r="C28" s="502">
        <v>5775.086220419993</v>
      </c>
      <c r="D28" s="502">
        <v>6830.778932000007</v>
      </c>
      <c r="E28" s="503">
        <v>5246.199141030007</v>
      </c>
      <c r="F28" s="504">
        <v>199.59498830999564</v>
      </c>
      <c r="G28" s="552"/>
      <c r="H28" s="503">
        <v>3.579863728607472</v>
      </c>
      <c r="I28" s="502">
        <v>-1584.5797909700004</v>
      </c>
      <c r="J28" s="503"/>
      <c r="K28" s="507">
        <v>-23.197644174176865</v>
      </c>
    </row>
    <row r="29" spans="1:11" s="445" customFormat="1" ht="16.5" customHeight="1">
      <c r="A29" s="508" t="s">
        <v>571</v>
      </c>
      <c r="B29" s="509">
        <v>1061.9248942099985</v>
      </c>
      <c r="C29" s="509">
        <v>910.1138101699938</v>
      </c>
      <c r="D29" s="509">
        <v>1014.4907457800068</v>
      </c>
      <c r="E29" s="510">
        <v>878.9287326200074</v>
      </c>
      <c r="F29" s="511">
        <v>-151.81108404000463</v>
      </c>
      <c r="G29" s="554"/>
      <c r="H29" s="510">
        <v>-14.295840022937027</v>
      </c>
      <c r="I29" s="509">
        <v>-135.56201315999942</v>
      </c>
      <c r="J29" s="510"/>
      <c r="K29" s="513">
        <v>-13.36256774385561</v>
      </c>
    </row>
    <row r="30" spans="1:11" s="445" customFormat="1" ht="16.5" customHeight="1">
      <c r="A30" s="508" t="s">
        <v>586</v>
      </c>
      <c r="B30" s="509">
        <v>4511.1489249</v>
      </c>
      <c r="C30" s="509">
        <v>4864.46119825</v>
      </c>
      <c r="D30" s="509">
        <v>5815.50033796</v>
      </c>
      <c r="E30" s="510">
        <v>4366.52584015</v>
      </c>
      <c r="F30" s="511">
        <v>353.3122733500004</v>
      </c>
      <c r="G30" s="554"/>
      <c r="H30" s="510">
        <v>7.831979817820632</v>
      </c>
      <c r="I30" s="509">
        <v>-1448.9744978100007</v>
      </c>
      <c r="J30" s="510"/>
      <c r="K30" s="513">
        <v>-24.915732329202847</v>
      </c>
    </row>
    <row r="31" spans="1:11" s="445" customFormat="1" ht="16.5" customHeight="1">
      <c r="A31" s="508" t="s">
        <v>573</v>
      </c>
      <c r="B31" s="509">
        <v>0.367732</v>
      </c>
      <c r="C31" s="509">
        <v>0.18421200000000001</v>
      </c>
      <c r="D31" s="509">
        <v>0.393062</v>
      </c>
      <c r="E31" s="510">
        <v>0.34978200000000004</v>
      </c>
      <c r="F31" s="511">
        <v>-0.18352</v>
      </c>
      <c r="G31" s="554"/>
      <c r="H31" s="510">
        <v>-49.905909738613985</v>
      </c>
      <c r="I31" s="509">
        <v>-0.043279999999999985</v>
      </c>
      <c r="J31" s="510"/>
      <c r="K31" s="513">
        <v>-11.010985544265276</v>
      </c>
    </row>
    <row r="32" spans="1:11" s="445" customFormat="1" ht="16.5" customHeight="1">
      <c r="A32" s="508" t="s">
        <v>574</v>
      </c>
      <c r="B32" s="509">
        <v>0.262</v>
      </c>
      <c r="C32" s="509">
        <v>0.262</v>
      </c>
      <c r="D32" s="509">
        <v>0.262</v>
      </c>
      <c r="E32" s="510">
        <v>0.262</v>
      </c>
      <c r="F32" s="511">
        <v>0</v>
      </c>
      <c r="G32" s="554"/>
      <c r="H32" s="510">
        <v>0</v>
      </c>
      <c r="I32" s="509">
        <v>0</v>
      </c>
      <c r="J32" s="510"/>
      <c r="K32" s="513">
        <v>0</v>
      </c>
    </row>
    <row r="33" spans="1:11" s="445" customFormat="1" ht="16.5" customHeight="1">
      <c r="A33" s="508" t="s">
        <v>575</v>
      </c>
      <c r="B33" s="509">
        <v>1.787681</v>
      </c>
      <c r="C33" s="509">
        <v>0.065</v>
      </c>
      <c r="D33" s="509">
        <v>0.13278626</v>
      </c>
      <c r="E33" s="510">
        <v>0.13278626</v>
      </c>
      <c r="F33" s="511">
        <v>-1.7226810000000001</v>
      </c>
      <c r="G33" s="554"/>
      <c r="H33" s="510">
        <v>-96.36400453995986</v>
      </c>
      <c r="I33" s="509">
        <v>0</v>
      </c>
      <c r="J33" s="510"/>
      <c r="K33" s="513">
        <v>0</v>
      </c>
    </row>
    <row r="34" spans="1:11" s="445" customFormat="1" ht="16.5" customHeight="1">
      <c r="A34" s="555" t="s">
        <v>576</v>
      </c>
      <c r="B34" s="502">
        <v>93392.68615825316</v>
      </c>
      <c r="C34" s="502">
        <v>95271.98123256376</v>
      </c>
      <c r="D34" s="502">
        <v>93715.72444481136</v>
      </c>
      <c r="E34" s="503">
        <v>95167.70123037515</v>
      </c>
      <c r="F34" s="504">
        <v>1879.2950743106048</v>
      </c>
      <c r="G34" s="552"/>
      <c r="H34" s="503">
        <v>2.0122507999461052</v>
      </c>
      <c r="I34" s="502">
        <v>1451.976785563791</v>
      </c>
      <c r="J34" s="503"/>
      <c r="K34" s="507">
        <v>1.5493416864304896</v>
      </c>
    </row>
    <row r="35" spans="1:11" s="445" customFormat="1" ht="16.5" customHeight="1">
      <c r="A35" s="508" t="s">
        <v>577</v>
      </c>
      <c r="B35" s="509">
        <v>3046.3</v>
      </c>
      <c r="C35" s="509">
        <v>3129.975</v>
      </c>
      <c r="D35" s="509">
        <v>3047</v>
      </c>
      <c r="E35" s="510">
        <v>2987</v>
      </c>
      <c r="F35" s="511">
        <v>83.67499999999973</v>
      </c>
      <c r="G35" s="554"/>
      <c r="H35" s="510">
        <v>2.74677477595771</v>
      </c>
      <c r="I35" s="509">
        <v>-60</v>
      </c>
      <c r="J35" s="510"/>
      <c r="K35" s="513">
        <v>-1.9691499835904167</v>
      </c>
    </row>
    <row r="36" spans="1:11" s="445" customFormat="1" ht="16.5" customHeight="1">
      <c r="A36" s="508" t="s">
        <v>578</v>
      </c>
      <c r="B36" s="509">
        <v>65.34407468</v>
      </c>
      <c r="C36" s="509">
        <v>175.80561431</v>
      </c>
      <c r="D36" s="509">
        <v>99.37747352000001</v>
      </c>
      <c r="E36" s="510">
        <v>210.99659351999998</v>
      </c>
      <c r="F36" s="511">
        <v>110.46153963</v>
      </c>
      <c r="G36" s="554"/>
      <c r="H36" s="510">
        <v>169.04599257231382</v>
      </c>
      <c r="I36" s="509">
        <v>111.61911999999997</v>
      </c>
      <c r="J36" s="510"/>
      <c r="K36" s="513">
        <v>112.31833135457634</v>
      </c>
    </row>
    <row r="37" spans="1:11" s="445" customFormat="1" ht="16.5" customHeight="1">
      <c r="A37" s="514" t="s">
        <v>579</v>
      </c>
      <c r="B37" s="509">
        <v>20240.886563505068</v>
      </c>
      <c r="C37" s="509">
        <v>20614.239631879063</v>
      </c>
      <c r="D37" s="509">
        <v>19401.27432216097</v>
      </c>
      <c r="E37" s="510">
        <v>20306.202841591607</v>
      </c>
      <c r="F37" s="511">
        <v>373.3530683739955</v>
      </c>
      <c r="G37" s="554"/>
      <c r="H37" s="510">
        <v>1.8445489885169475</v>
      </c>
      <c r="I37" s="509">
        <v>904.9285194306358</v>
      </c>
      <c r="J37" s="510"/>
      <c r="K37" s="513">
        <v>4.664273616279872</v>
      </c>
    </row>
    <row r="38" spans="1:11" s="445" customFormat="1" ht="16.5" customHeight="1">
      <c r="A38" s="579" t="s">
        <v>580</v>
      </c>
      <c r="B38" s="509">
        <v>0</v>
      </c>
      <c r="C38" s="509">
        <v>0</v>
      </c>
      <c r="D38" s="509">
        <v>0</v>
      </c>
      <c r="E38" s="510">
        <v>0</v>
      </c>
      <c r="F38" s="511">
        <v>0</v>
      </c>
      <c r="G38" s="554"/>
      <c r="H38" s="510"/>
      <c r="I38" s="509">
        <v>0</v>
      </c>
      <c r="J38" s="510"/>
      <c r="K38" s="513"/>
    </row>
    <row r="39" spans="1:11" s="445" customFormat="1" ht="16.5" customHeight="1">
      <c r="A39" s="579" t="s">
        <v>581</v>
      </c>
      <c r="B39" s="509">
        <v>20240.886563505068</v>
      </c>
      <c r="C39" s="509">
        <v>20614.239631879063</v>
      </c>
      <c r="D39" s="509">
        <v>19401.27432216097</v>
      </c>
      <c r="E39" s="510">
        <v>20306.202841591607</v>
      </c>
      <c r="F39" s="511">
        <v>373.3530683739955</v>
      </c>
      <c r="G39" s="554"/>
      <c r="H39" s="510">
        <v>1.8445489885169475</v>
      </c>
      <c r="I39" s="509">
        <v>904.9285194306358</v>
      </c>
      <c r="J39" s="510"/>
      <c r="K39" s="513">
        <v>4.664273616279872</v>
      </c>
    </row>
    <row r="40" spans="1:11" s="445" customFormat="1" ht="16.5" customHeight="1">
      <c r="A40" s="508" t="s">
        <v>582</v>
      </c>
      <c r="B40" s="509">
        <v>70040.15552006809</v>
      </c>
      <c r="C40" s="509">
        <v>71351.9609863747</v>
      </c>
      <c r="D40" s="509">
        <v>71168.0726491304</v>
      </c>
      <c r="E40" s="510">
        <v>71663.50179526355</v>
      </c>
      <c r="F40" s="511">
        <v>1311.805466306614</v>
      </c>
      <c r="G40" s="554"/>
      <c r="H40" s="510">
        <v>1.8729334002274625</v>
      </c>
      <c r="I40" s="509">
        <v>495.4291461331595</v>
      </c>
      <c r="J40" s="510"/>
      <c r="K40" s="513">
        <v>0.6961396138626682</v>
      </c>
    </row>
    <row r="41" spans="1:11" s="445" customFormat="1" ht="16.5" customHeight="1">
      <c r="A41" s="514" t="s">
        <v>583</v>
      </c>
      <c r="B41" s="509">
        <v>64723.626674441046</v>
      </c>
      <c r="C41" s="509">
        <v>65727.06184145946</v>
      </c>
      <c r="D41" s="509">
        <v>64973.682273670114</v>
      </c>
      <c r="E41" s="510">
        <v>65274.38878881533</v>
      </c>
      <c r="F41" s="511">
        <v>1003.4351670184187</v>
      </c>
      <c r="G41" s="554"/>
      <c r="H41" s="510">
        <v>1.5503382900122142</v>
      </c>
      <c r="I41" s="509">
        <v>300.7065151452189</v>
      </c>
      <c r="J41" s="510"/>
      <c r="K41" s="513">
        <v>0.46281279530785796</v>
      </c>
    </row>
    <row r="42" spans="1:11" s="445" customFormat="1" ht="16.5" customHeight="1">
      <c r="A42" s="514" t="s">
        <v>584</v>
      </c>
      <c r="B42" s="509">
        <v>5316.52884562704</v>
      </c>
      <c r="C42" s="509">
        <v>5624.899144915232</v>
      </c>
      <c r="D42" s="509">
        <v>6194.390375460282</v>
      </c>
      <c r="E42" s="510">
        <v>6389.11300644822</v>
      </c>
      <c r="F42" s="511">
        <v>308.37029928819175</v>
      </c>
      <c r="G42" s="554"/>
      <c r="H42" s="510">
        <v>5.800218681063547</v>
      </c>
      <c r="I42" s="509">
        <v>194.72263098793883</v>
      </c>
      <c r="J42" s="510"/>
      <c r="K42" s="513">
        <v>3.143531795466955</v>
      </c>
    </row>
    <row r="43" spans="1:11" s="445" customFormat="1" ht="16.5" customHeight="1">
      <c r="A43" s="524" t="s">
        <v>585</v>
      </c>
      <c r="B43" s="525">
        <v>0</v>
      </c>
      <c r="C43" s="525">
        <v>0</v>
      </c>
      <c r="D43" s="525">
        <v>0</v>
      </c>
      <c r="E43" s="526">
        <v>0</v>
      </c>
      <c r="F43" s="527">
        <v>0</v>
      </c>
      <c r="G43" s="580"/>
      <c r="H43" s="526"/>
      <c r="I43" s="525">
        <v>0</v>
      </c>
      <c r="J43" s="526"/>
      <c r="K43" s="528"/>
    </row>
    <row r="44" spans="1:11" s="445" customFormat="1" ht="16.5" customHeight="1" thickBot="1">
      <c r="A44" s="581" t="s">
        <v>527</v>
      </c>
      <c r="B44" s="530">
        <v>6624.417433516522</v>
      </c>
      <c r="C44" s="530">
        <v>6734.344911022137</v>
      </c>
      <c r="D44" s="530">
        <v>4489.429351139573</v>
      </c>
      <c r="E44" s="531">
        <v>6314.718965109414</v>
      </c>
      <c r="F44" s="532">
        <v>109.92747750561557</v>
      </c>
      <c r="G44" s="563"/>
      <c r="H44" s="531">
        <v>1.65942860045976</v>
      </c>
      <c r="I44" s="530">
        <v>1825.2896139698414</v>
      </c>
      <c r="J44" s="531"/>
      <c r="K44" s="533">
        <v>40.65749722749328</v>
      </c>
    </row>
    <row r="45" spans="1:11" s="445" customFormat="1" ht="16.5" customHeight="1" thickTop="1">
      <c r="A45" s="541" t="s">
        <v>503</v>
      </c>
      <c r="B45" s="582"/>
      <c r="C45" s="499"/>
      <c r="D45" s="536"/>
      <c r="E45" s="536"/>
      <c r="F45" s="509"/>
      <c r="G45" s="509"/>
      <c r="H45" s="509"/>
      <c r="I45" s="509"/>
      <c r="J45" s="509"/>
      <c r="K45" s="509"/>
    </row>
  </sheetData>
  <sheetProtection/>
  <mergeCells count="6">
    <mergeCell ref="A1:K1"/>
    <mergeCell ref="A2:K2"/>
    <mergeCell ref="I3:K3"/>
    <mergeCell ref="F4:K4"/>
    <mergeCell ref="F5:H5"/>
    <mergeCell ref="I5:K5"/>
  </mergeCells>
  <printOptions horizontalCentered="1"/>
  <pageMargins left="0.7" right="0.7" top="0.75" bottom="0.75" header="0.3" footer="0.3"/>
  <pageSetup fitToHeight="1" fitToWidth="1" horizontalDpi="600" verticalDpi="600" orientation="portrait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E27" sqref="E27"/>
    </sheetView>
  </sheetViews>
  <sheetFormatPr defaultColWidth="9.140625" defaultRowHeight="12.75"/>
  <cols>
    <col min="1" max="1" width="10.8515625" style="1356" bestFit="1" customWidth="1"/>
    <col min="2" max="2" width="12.00390625" style="1356" customWidth="1"/>
    <col min="3" max="3" width="12.7109375" style="1356" customWidth="1"/>
    <col min="4" max="4" width="12.7109375" style="1502" customWidth="1"/>
    <col min="5" max="5" width="13.7109375" style="1356" bestFit="1" customWidth="1"/>
    <col min="6" max="6" width="12.7109375" style="1356" customWidth="1"/>
    <col min="7" max="7" width="13.7109375" style="1356" bestFit="1" customWidth="1"/>
    <col min="8" max="16384" width="9.140625" style="1356" customWidth="1"/>
  </cols>
  <sheetData>
    <row r="1" spans="1:7" ht="15">
      <c r="A1" s="1587" t="s">
        <v>1208</v>
      </c>
      <c r="B1" s="1587"/>
      <c r="C1" s="1587"/>
      <c r="D1" s="1587"/>
      <c r="E1" s="1587"/>
      <c r="F1" s="1587"/>
      <c r="G1" s="1587"/>
    </row>
    <row r="2" spans="1:7" ht="15.75">
      <c r="A2" s="1588" t="s">
        <v>3</v>
      </c>
      <c r="B2" s="1588"/>
      <c r="C2" s="1588"/>
      <c r="D2" s="1588"/>
      <c r="E2" s="1588"/>
      <c r="F2" s="1588"/>
      <c r="G2" s="1588"/>
    </row>
    <row r="3" spans="1:7" ht="15">
      <c r="A3" s="1589" t="s">
        <v>1204</v>
      </c>
      <c r="B3" s="1589"/>
      <c r="C3" s="1589"/>
      <c r="D3" s="1589"/>
      <c r="E3" s="1589"/>
      <c r="F3" s="1589"/>
      <c r="G3" s="1589"/>
    </row>
    <row r="4" spans="1:7" ht="15">
      <c r="A4" s="1590" t="s">
        <v>1205</v>
      </c>
      <c r="B4" s="1590"/>
      <c r="C4" s="1590"/>
      <c r="D4" s="1590"/>
      <c r="E4" s="1590"/>
      <c r="F4" s="1590"/>
      <c r="G4" s="1590"/>
    </row>
    <row r="5" spans="1:7" ht="15.75" thickBot="1">
      <c r="A5" s="1357"/>
      <c r="B5" s="1357"/>
      <c r="C5" s="1357"/>
      <c r="D5" s="1357"/>
      <c r="E5" s="1357"/>
      <c r="F5" s="1357"/>
      <c r="G5" s="1357"/>
    </row>
    <row r="6" spans="1:7" ht="15.75" thickTop="1">
      <c r="A6" s="1591" t="s">
        <v>1217</v>
      </c>
      <c r="B6" s="1593" t="s">
        <v>55</v>
      </c>
      <c r="C6" s="1593"/>
      <c r="D6" s="1594" t="s">
        <v>61</v>
      </c>
      <c r="E6" s="1595"/>
      <c r="F6" s="1593" t="s">
        <v>62</v>
      </c>
      <c r="G6" s="1596"/>
    </row>
    <row r="7" spans="1:7" ht="15">
      <c r="A7" s="1592"/>
      <c r="B7" s="1358" t="s">
        <v>443</v>
      </c>
      <c r="C7" s="1358" t="s">
        <v>58</v>
      </c>
      <c r="D7" s="1359" t="s">
        <v>443</v>
      </c>
      <c r="E7" s="1359" t="s">
        <v>58</v>
      </c>
      <c r="F7" s="1359" t="s">
        <v>443</v>
      </c>
      <c r="G7" s="1360" t="s">
        <v>58</v>
      </c>
    </row>
    <row r="8" spans="1:7" ht="15">
      <c r="A8" s="1361" t="s">
        <v>300</v>
      </c>
      <c r="B8" s="1479">
        <v>92.78348056605688</v>
      </c>
      <c r="C8" s="1480">
        <v>7.9</v>
      </c>
      <c r="D8" s="1503">
        <v>99.7422416085111</v>
      </c>
      <c r="E8" s="1480">
        <v>7.5</v>
      </c>
      <c r="F8" s="1480">
        <v>106.6</v>
      </c>
      <c r="G8" s="1481">
        <v>6.9</v>
      </c>
    </row>
    <row r="9" spans="1:7" ht="15">
      <c r="A9" s="1361" t="s">
        <v>301</v>
      </c>
      <c r="B9" s="1479">
        <v>92.92561952440761</v>
      </c>
      <c r="C9" s="1480">
        <v>8</v>
      </c>
      <c r="D9" s="1504">
        <v>99.9879666082626</v>
      </c>
      <c r="E9" s="1482">
        <v>7.6</v>
      </c>
      <c r="F9" s="1482"/>
      <c r="G9" s="1483"/>
    </row>
    <row r="10" spans="1:7" ht="15">
      <c r="A10" s="1361" t="s">
        <v>302</v>
      </c>
      <c r="B10" s="1479">
        <v>93.2724408654369</v>
      </c>
      <c r="C10" s="1480">
        <v>8.4</v>
      </c>
      <c r="D10" s="1505">
        <v>100.26787393034466</v>
      </c>
      <c r="E10" s="1480">
        <v>7.5</v>
      </c>
      <c r="F10" s="1479"/>
      <c r="G10" s="1481"/>
    </row>
    <row r="11" spans="1:7" ht="15">
      <c r="A11" s="1361" t="s">
        <v>303</v>
      </c>
      <c r="B11" s="1479">
        <v>93.75243399571755</v>
      </c>
      <c r="C11" s="1480">
        <v>10</v>
      </c>
      <c r="D11" s="1505">
        <v>100.50260924340922</v>
      </c>
      <c r="E11" s="1480">
        <v>7.2</v>
      </c>
      <c r="F11" s="1479"/>
      <c r="G11" s="1481"/>
    </row>
    <row r="12" spans="1:7" ht="15">
      <c r="A12" s="1361" t="s">
        <v>304</v>
      </c>
      <c r="B12" s="1479">
        <v>93.01068033264035</v>
      </c>
      <c r="C12" s="1480">
        <v>10.3</v>
      </c>
      <c r="D12" s="1505">
        <v>99.52142795592518</v>
      </c>
      <c r="E12" s="1480">
        <v>7</v>
      </c>
      <c r="F12" s="1479"/>
      <c r="G12" s="1481"/>
    </row>
    <row r="13" spans="1:7" ht="15">
      <c r="A13" s="1361" t="s">
        <v>305</v>
      </c>
      <c r="B13" s="1479">
        <v>92.44614266085838</v>
      </c>
      <c r="C13" s="1480">
        <v>9.7</v>
      </c>
      <c r="D13" s="1505">
        <v>98.73248036179676</v>
      </c>
      <c r="E13" s="1480">
        <v>6.8</v>
      </c>
      <c r="F13" s="1479"/>
      <c r="G13" s="1481"/>
    </row>
    <row r="14" spans="1:7" ht="15">
      <c r="A14" s="1361" t="s">
        <v>306</v>
      </c>
      <c r="B14" s="1479">
        <v>92.3230787832232</v>
      </c>
      <c r="C14" s="1480">
        <v>8.8</v>
      </c>
      <c r="D14" s="1505">
        <v>98.78569429804882</v>
      </c>
      <c r="E14" s="1479">
        <v>7</v>
      </c>
      <c r="F14" s="1479"/>
      <c r="G14" s="1484"/>
    </row>
    <row r="15" spans="1:7" ht="15">
      <c r="A15" s="1361" t="s">
        <v>307</v>
      </c>
      <c r="B15" s="1479">
        <v>92.75837442010527</v>
      </c>
      <c r="C15" s="1480">
        <v>8.9</v>
      </c>
      <c r="D15" s="1505">
        <v>99.25146062951265</v>
      </c>
      <c r="E15" s="1480">
        <v>7</v>
      </c>
      <c r="F15" s="1479"/>
      <c r="G15" s="1481"/>
    </row>
    <row r="16" spans="1:7" ht="15">
      <c r="A16" s="1361" t="s">
        <v>308</v>
      </c>
      <c r="B16" s="1479">
        <v>93.45261407623826</v>
      </c>
      <c r="C16" s="1480">
        <v>9.4</v>
      </c>
      <c r="D16" s="1505">
        <v>99.9008444474987</v>
      </c>
      <c r="E16" s="1480">
        <v>6.9</v>
      </c>
      <c r="F16" s="1479"/>
      <c r="G16" s="1481"/>
    </row>
    <row r="17" spans="1:7" ht="15">
      <c r="A17" s="1361" t="s">
        <v>309</v>
      </c>
      <c r="B17" s="1479">
        <v>94.16927762850925</v>
      </c>
      <c r="C17" s="1485">
        <v>9.7</v>
      </c>
      <c r="D17" s="1505">
        <v>100.8552963401334</v>
      </c>
      <c r="E17" s="1480">
        <v>7.1</v>
      </c>
      <c r="F17" s="1479"/>
      <c r="G17" s="1481"/>
    </row>
    <row r="18" spans="1:7" ht="15">
      <c r="A18" s="1361" t="s">
        <v>310</v>
      </c>
      <c r="B18" s="1479">
        <v>93.78760911617516</v>
      </c>
      <c r="C18" s="1480">
        <v>9.5</v>
      </c>
      <c r="D18" s="1505">
        <v>100.72789219077212</v>
      </c>
      <c r="E18" s="1480">
        <v>7.4</v>
      </c>
      <c r="F18" s="1479"/>
      <c r="G18" s="1481"/>
    </row>
    <row r="19" spans="1:7" ht="15">
      <c r="A19" s="1361" t="s">
        <v>311</v>
      </c>
      <c r="B19" s="1479">
        <v>94.57938806172577</v>
      </c>
      <c r="C19" s="1480">
        <v>8.1</v>
      </c>
      <c r="D19" s="1505">
        <v>101.76742155441693</v>
      </c>
      <c r="E19" s="1480">
        <v>7.6</v>
      </c>
      <c r="F19" s="1479"/>
      <c r="G19" s="1481"/>
    </row>
    <row r="20" spans="1:7" ht="15.75" thickBot="1">
      <c r="A20" s="1377" t="s">
        <v>446</v>
      </c>
      <c r="B20" s="1486">
        <v>93.2693911365945</v>
      </c>
      <c r="C20" s="1486">
        <v>9.058333333333334</v>
      </c>
      <c r="D20" s="1486">
        <v>100</v>
      </c>
      <c r="E20" s="1486">
        <v>7.2</v>
      </c>
      <c r="F20" s="1486"/>
      <c r="G20" s="1487"/>
    </row>
    <row r="21" ht="15.75" thickTop="1">
      <c r="A21" s="1362"/>
    </row>
  </sheetData>
  <sheetProtection/>
  <mergeCells count="8">
    <mergeCell ref="A1:G1"/>
    <mergeCell ref="A2:G2"/>
    <mergeCell ref="A3:G3"/>
    <mergeCell ref="A4:G4"/>
    <mergeCell ref="A6:A7"/>
    <mergeCell ref="B6:C6"/>
    <mergeCell ref="D6:E6"/>
    <mergeCell ref="F6:G6"/>
  </mergeCells>
  <printOptions horizontalCentered="1"/>
  <pageMargins left="0.75" right="0.7" top="0.75" bottom="0.75" header="0.3" footer="0.3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3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2.421875" style="551" customWidth="1"/>
    <col min="2" max="5" width="9.421875" style="551" bestFit="1" customWidth="1"/>
    <col min="6" max="6" width="8.421875" style="551" bestFit="1" customWidth="1"/>
    <col min="7" max="7" width="7.140625" style="413" bestFit="1" customWidth="1"/>
    <col min="8" max="8" width="8.8515625" style="551" customWidth="1"/>
    <col min="9" max="9" width="7.140625" style="413" bestFit="1" customWidth="1"/>
    <col min="10" max="16384" width="9.140625" style="551" customWidth="1"/>
  </cols>
  <sheetData>
    <row r="1" spans="1:9" ht="12.75">
      <c r="A1" s="1782" t="s">
        <v>858</v>
      </c>
      <c r="B1" s="1782"/>
      <c r="C1" s="1782"/>
      <c r="D1" s="1782"/>
      <c r="E1" s="1782"/>
      <c r="F1" s="1782"/>
      <c r="G1" s="1782"/>
      <c r="H1" s="1782"/>
      <c r="I1" s="1782"/>
    </row>
    <row r="2" spans="1:9" ht="15.75">
      <c r="A2" s="1783" t="s">
        <v>34</v>
      </c>
      <c r="B2" s="1783"/>
      <c r="C2" s="1783"/>
      <c r="D2" s="1783"/>
      <c r="E2" s="1783"/>
      <c r="F2" s="1783"/>
      <c r="G2" s="1783"/>
      <c r="H2" s="1783"/>
      <c r="I2" s="1783"/>
    </row>
    <row r="3" spans="8:9" ht="13.5" thickBot="1">
      <c r="H3" s="1802" t="s">
        <v>54</v>
      </c>
      <c r="I3" s="1803"/>
    </row>
    <row r="4" spans="1:9" ht="13.5" customHeight="1" thickTop="1">
      <c r="A4" s="1162"/>
      <c r="B4" s="1147">
        <v>2014</v>
      </c>
      <c r="C4" s="1148">
        <v>2014</v>
      </c>
      <c r="D4" s="1148">
        <v>2015</v>
      </c>
      <c r="E4" s="1148">
        <v>2015</v>
      </c>
      <c r="F4" s="1804" t="s">
        <v>587</v>
      </c>
      <c r="G4" s="1805"/>
      <c r="H4" s="1805"/>
      <c r="I4" s="1806"/>
    </row>
    <row r="5" spans="1:9" ht="12.75">
      <c r="A5" s="1163" t="s">
        <v>508</v>
      </c>
      <c r="B5" s="1150" t="s">
        <v>468</v>
      </c>
      <c r="C5" s="1150" t="s">
        <v>469</v>
      </c>
      <c r="D5" s="1150" t="s">
        <v>470</v>
      </c>
      <c r="E5" s="1150" t="s">
        <v>471</v>
      </c>
      <c r="F5" s="1807" t="s">
        <v>61</v>
      </c>
      <c r="G5" s="1808"/>
      <c r="H5" s="1807" t="s">
        <v>62</v>
      </c>
      <c r="I5" s="1809"/>
    </row>
    <row r="6" spans="1:13" s="585" customFormat="1" ht="12.75">
      <c r="A6" s="1156"/>
      <c r="B6" s="1164"/>
      <c r="C6" s="1164"/>
      <c r="D6" s="1164"/>
      <c r="E6" s="1164"/>
      <c r="F6" s="1165" t="s">
        <v>472</v>
      </c>
      <c r="G6" s="1166" t="s">
        <v>473</v>
      </c>
      <c r="H6" s="1165" t="s">
        <v>472</v>
      </c>
      <c r="I6" s="1167" t="s">
        <v>473</v>
      </c>
      <c r="K6" s="586"/>
      <c r="L6" s="586"/>
      <c r="M6" s="586"/>
    </row>
    <row r="7" spans="1:13" ht="12.75">
      <c r="A7" s="587" t="s">
        <v>588</v>
      </c>
      <c r="B7" s="588">
        <v>80052.73555349211</v>
      </c>
      <c r="C7" s="588">
        <v>82658.4253736684</v>
      </c>
      <c r="D7" s="588">
        <v>94395.6122650716</v>
      </c>
      <c r="E7" s="588">
        <v>95641.14932280421</v>
      </c>
      <c r="F7" s="588">
        <v>2605.689820176296</v>
      </c>
      <c r="G7" s="588">
        <v>3.2549666193919706</v>
      </c>
      <c r="H7" s="588">
        <v>1245.5370577326103</v>
      </c>
      <c r="I7" s="589">
        <v>1.3194861793311188</v>
      </c>
      <c r="K7" s="590"/>
      <c r="L7" s="583"/>
      <c r="M7" s="583"/>
    </row>
    <row r="8" spans="1:13" ht="12.75">
      <c r="A8" s="591" t="s">
        <v>589</v>
      </c>
      <c r="B8" s="588">
        <v>1807.2020911</v>
      </c>
      <c r="C8" s="588">
        <v>1919.33029668</v>
      </c>
      <c r="D8" s="588">
        <v>2146.84971165</v>
      </c>
      <c r="E8" s="588">
        <v>1501.165423571736</v>
      </c>
      <c r="F8" s="588">
        <v>112.12820557999999</v>
      </c>
      <c r="G8" s="588">
        <v>6.204519468641732</v>
      </c>
      <c r="H8" s="588">
        <v>-645.6842880782638</v>
      </c>
      <c r="I8" s="589">
        <v>-30.075896071086017</v>
      </c>
      <c r="K8" s="590"/>
      <c r="L8" s="583"/>
      <c r="M8" s="583"/>
    </row>
    <row r="9" spans="1:13" ht="12.75">
      <c r="A9" s="587" t="s">
        <v>590</v>
      </c>
      <c r="B9" s="592">
        <v>196419.24998423195</v>
      </c>
      <c r="C9" s="592">
        <v>195164.068165017</v>
      </c>
      <c r="D9" s="592">
        <v>251425.78589190802</v>
      </c>
      <c r="E9" s="592">
        <v>242982.6083009573</v>
      </c>
      <c r="F9" s="592">
        <v>-1255.1818192149512</v>
      </c>
      <c r="G9" s="592">
        <v>-0.639031978441886</v>
      </c>
      <c r="H9" s="592">
        <v>-8443.177590950712</v>
      </c>
      <c r="I9" s="593">
        <v>-3.358119200462824</v>
      </c>
      <c r="K9" s="590"/>
      <c r="L9" s="583"/>
      <c r="M9" s="583"/>
    </row>
    <row r="10" spans="1:13" ht="12.75">
      <c r="A10" s="594" t="s">
        <v>591</v>
      </c>
      <c r="B10" s="595">
        <v>67805.639208276</v>
      </c>
      <c r="C10" s="595">
        <v>65190.263307145986</v>
      </c>
      <c r="D10" s="595">
        <v>78180.47070972601</v>
      </c>
      <c r="E10" s="595">
        <v>78681.41258899402</v>
      </c>
      <c r="F10" s="595">
        <v>-2615.3759011300135</v>
      </c>
      <c r="G10" s="595">
        <v>-3.8571657633024636</v>
      </c>
      <c r="H10" s="595">
        <v>500.94187926800805</v>
      </c>
      <c r="I10" s="596">
        <v>0.6407506564240839</v>
      </c>
      <c r="K10" s="590"/>
      <c r="L10" s="583"/>
      <c r="M10" s="583"/>
    </row>
    <row r="11" spans="1:13" ht="12.75">
      <c r="A11" s="594" t="s">
        <v>592</v>
      </c>
      <c r="B11" s="595">
        <v>28188.228628989997</v>
      </c>
      <c r="C11" s="595">
        <v>31932.369474620005</v>
      </c>
      <c r="D11" s="595">
        <v>39627.09933845999</v>
      </c>
      <c r="E11" s="595">
        <v>39554.72911551</v>
      </c>
      <c r="F11" s="595">
        <v>3744.1408456300087</v>
      </c>
      <c r="G11" s="595">
        <v>13.282639696555362</v>
      </c>
      <c r="H11" s="595">
        <v>-72.37022294999042</v>
      </c>
      <c r="I11" s="596">
        <v>-0.18262811095979375</v>
      </c>
      <c r="K11" s="590"/>
      <c r="L11" s="583"/>
      <c r="M11" s="583"/>
    </row>
    <row r="12" spans="1:13" ht="12.75">
      <c r="A12" s="594" t="s">
        <v>593</v>
      </c>
      <c r="B12" s="595">
        <v>22883.71767397</v>
      </c>
      <c r="C12" s="595">
        <v>22820.67723833</v>
      </c>
      <c r="D12" s="595">
        <v>39796.55675832</v>
      </c>
      <c r="E12" s="595">
        <v>36721.54141609</v>
      </c>
      <c r="F12" s="595">
        <v>-63.04043563999949</v>
      </c>
      <c r="G12" s="595">
        <v>-0.2754816177080674</v>
      </c>
      <c r="H12" s="595">
        <v>-3075.015342229999</v>
      </c>
      <c r="I12" s="596">
        <v>-7.726837678204726</v>
      </c>
      <c r="K12" s="590"/>
      <c r="L12" s="583"/>
      <c r="M12" s="583"/>
    </row>
    <row r="13" spans="1:13" ht="12.75">
      <c r="A13" s="594" t="s">
        <v>594</v>
      </c>
      <c r="B13" s="595">
        <v>77541.66447299601</v>
      </c>
      <c r="C13" s="595">
        <v>75220.758144921</v>
      </c>
      <c r="D13" s="595">
        <v>93821.65908540199</v>
      </c>
      <c r="E13" s="595">
        <v>88024.92518036332</v>
      </c>
      <c r="F13" s="595">
        <v>-2320.9063280750124</v>
      </c>
      <c r="G13" s="595">
        <v>-2.9931087291571763</v>
      </c>
      <c r="H13" s="595">
        <v>-5796.733905038665</v>
      </c>
      <c r="I13" s="596">
        <v>-6.178460242066427</v>
      </c>
      <c r="K13" s="590"/>
      <c r="L13" s="583"/>
      <c r="M13" s="583"/>
    </row>
    <row r="14" spans="1:13" ht="12.75">
      <c r="A14" s="587" t="s">
        <v>595</v>
      </c>
      <c r="B14" s="592">
        <v>109646.02600492</v>
      </c>
      <c r="C14" s="592">
        <v>107966.54083876903</v>
      </c>
      <c r="D14" s="592">
        <v>148608.08064223</v>
      </c>
      <c r="E14" s="592">
        <v>150317.93643248998</v>
      </c>
      <c r="F14" s="592">
        <v>-1679.4851661509747</v>
      </c>
      <c r="G14" s="592">
        <v>-1.5317337320329452</v>
      </c>
      <c r="H14" s="592">
        <v>1709.855790259986</v>
      </c>
      <c r="I14" s="593">
        <v>1.1505806298490715</v>
      </c>
      <c r="K14" s="590"/>
      <c r="L14" s="583"/>
      <c r="M14" s="583"/>
    </row>
    <row r="15" spans="1:13" ht="12.75">
      <c r="A15" s="587" t="s">
        <v>596</v>
      </c>
      <c r="B15" s="592">
        <v>115585.22338076844</v>
      </c>
      <c r="C15" s="592">
        <v>109019.98814634976</v>
      </c>
      <c r="D15" s="592">
        <v>139723.045525048</v>
      </c>
      <c r="E15" s="592">
        <v>134757.5887705132</v>
      </c>
      <c r="F15" s="592">
        <v>-6565.23523441868</v>
      </c>
      <c r="G15" s="592">
        <v>-5.6799952817420705</v>
      </c>
      <c r="H15" s="592">
        <v>-4965.456754534796</v>
      </c>
      <c r="I15" s="593">
        <v>-3.5537850866875393</v>
      </c>
      <c r="K15" s="590"/>
      <c r="L15" s="583"/>
      <c r="M15" s="583"/>
    </row>
    <row r="16" spans="1:13" ht="12.75">
      <c r="A16" s="587" t="s">
        <v>597</v>
      </c>
      <c r="B16" s="592">
        <v>77778.04104620281</v>
      </c>
      <c r="C16" s="592">
        <v>79643.8467962538</v>
      </c>
      <c r="D16" s="592">
        <v>84073.62752155848</v>
      </c>
      <c r="E16" s="592">
        <v>86889.21839634492</v>
      </c>
      <c r="F16" s="592">
        <v>1865.8057500509894</v>
      </c>
      <c r="G16" s="592">
        <v>2.3988849872711984</v>
      </c>
      <c r="H16" s="592">
        <v>2815.590874786445</v>
      </c>
      <c r="I16" s="593">
        <v>3.3489584757889275</v>
      </c>
      <c r="K16" s="590"/>
      <c r="L16" s="583"/>
      <c r="M16" s="583"/>
    </row>
    <row r="17" spans="1:13" ht="12.75">
      <c r="A17" s="587" t="s">
        <v>598</v>
      </c>
      <c r="B17" s="592">
        <v>59040.659312870004</v>
      </c>
      <c r="C17" s="592">
        <v>64242.219402329996</v>
      </c>
      <c r="D17" s="592">
        <v>71957.19140573568</v>
      </c>
      <c r="E17" s="592">
        <v>68590.88107941988</v>
      </c>
      <c r="F17" s="592">
        <v>5201.560089459992</v>
      </c>
      <c r="G17" s="592">
        <v>8.810132119114272</v>
      </c>
      <c r="H17" s="592">
        <v>-3366.3103263157973</v>
      </c>
      <c r="I17" s="593">
        <v>-4.678212504619059</v>
      </c>
      <c r="K17" s="590"/>
      <c r="L17" s="583"/>
      <c r="M17" s="583"/>
    </row>
    <row r="18" spans="1:13" ht="12.75">
      <c r="A18" s="587" t="s">
        <v>599</v>
      </c>
      <c r="B18" s="592">
        <v>787956.476627991</v>
      </c>
      <c r="C18" s="592">
        <v>777256.2366803997</v>
      </c>
      <c r="D18" s="592">
        <v>924921.4648661031</v>
      </c>
      <c r="E18" s="592">
        <v>927452.1613745998</v>
      </c>
      <c r="F18" s="592">
        <v>-10700.23994759121</v>
      </c>
      <c r="G18" s="592">
        <v>-1.3579734750556527</v>
      </c>
      <c r="H18" s="592">
        <v>2530.6965084966505</v>
      </c>
      <c r="I18" s="593">
        <v>0.27361204217084617</v>
      </c>
      <c r="K18" s="590"/>
      <c r="L18" s="583"/>
      <c r="M18" s="583"/>
    </row>
    <row r="19" spans="1:13" ht="12.75">
      <c r="A19" s="587" t="s">
        <v>600</v>
      </c>
      <c r="B19" s="592">
        <v>56261.927753319</v>
      </c>
      <c r="C19" s="592">
        <v>60670.5374482626</v>
      </c>
      <c r="D19" s="592">
        <v>55651.7866333227</v>
      </c>
      <c r="E19" s="592">
        <v>54327.372067010896</v>
      </c>
      <c r="F19" s="592">
        <v>4408.609694943596</v>
      </c>
      <c r="G19" s="592">
        <v>7.835866759264258</v>
      </c>
      <c r="H19" s="592">
        <v>-1324.4145663118034</v>
      </c>
      <c r="I19" s="593">
        <v>-2.3798239848759533</v>
      </c>
      <c r="K19" s="590"/>
      <c r="L19" s="583"/>
      <c r="M19" s="583"/>
    </row>
    <row r="20" spans="1:13" ht="13.5" thickBot="1">
      <c r="A20" s="597" t="s">
        <v>312</v>
      </c>
      <c r="B20" s="598">
        <v>1484547.5417548954</v>
      </c>
      <c r="C20" s="598">
        <v>1478541.1931477303</v>
      </c>
      <c r="D20" s="598">
        <v>1772903.4444626276</v>
      </c>
      <c r="E20" s="598">
        <v>1762460.0811677119</v>
      </c>
      <c r="F20" s="598">
        <v>-6006.34860716504</v>
      </c>
      <c r="G20" s="598">
        <v>-0.4045911928199274</v>
      </c>
      <c r="H20" s="598">
        <v>-10443.363294915762</v>
      </c>
      <c r="I20" s="599">
        <v>-0.5890542616708141</v>
      </c>
      <c r="K20" s="600"/>
      <c r="L20" s="583"/>
      <c r="M20" s="583"/>
    </row>
    <row r="21" spans="1:13" ht="13.5" hidden="1" thickTop="1">
      <c r="A21" s="601" t="s">
        <v>601</v>
      </c>
      <c r="B21" s="602"/>
      <c r="C21" s="602"/>
      <c r="D21" s="602"/>
      <c r="E21" s="602"/>
      <c r="F21" s="602"/>
      <c r="G21" s="603"/>
      <c r="H21" s="602"/>
      <c r="I21" s="604"/>
      <c r="K21" s="583"/>
      <c r="L21" s="583"/>
      <c r="M21" s="583"/>
    </row>
    <row r="22" spans="1:13" ht="13.5" hidden="1" thickTop="1">
      <c r="A22" s="605" t="s">
        <v>602</v>
      </c>
      <c r="B22" s="602"/>
      <c r="C22" s="602"/>
      <c r="D22" s="602"/>
      <c r="E22" s="602"/>
      <c r="F22" s="602"/>
      <c r="G22" s="603"/>
      <c r="H22" s="602"/>
      <c r="I22" s="604"/>
      <c r="K22" s="583"/>
      <c r="L22" s="583"/>
      <c r="M22" s="583"/>
    </row>
    <row r="23" spans="1:13" ht="13.5" hidden="1" thickTop="1">
      <c r="A23" s="606" t="s">
        <v>603</v>
      </c>
      <c r="I23" s="604"/>
      <c r="K23" s="583"/>
      <c r="L23" s="583"/>
      <c r="M23" s="583"/>
    </row>
    <row r="24" spans="1:13" ht="13.5" hidden="1" thickTop="1">
      <c r="A24" s="551" t="s">
        <v>604</v>
      </c>
      <c r="I24" s="604"/>
      <c r="K24" s="583"/>
      <c r="L24" s="583"/>
      <c r="M24" s="583"/>
    </row>
    <row r="25" spans="1:13" ht="13.5" hidden="1" thickTop="1">
      <c r="A25" s="606" t="s">
        <v>605</v>
      </c>
      <c r="I25" s="604"/>
      <c r="K25" s="583"/>
      <c r="L25" s="583"/>
      <c r="M25" s="583"/>
    </row>
    <row r="26" spans="1:13" ht="13.5" hidden="1" thickTop="1">
      <c r="A26" s="551" t="s">
        <v>606</v>
      </c>
      <c r="I26" s="604"/>
      <c r="K26" s="583"/>
      <c r="L26" s="583"/>
      <c r="M26" s="583"/>
    </row>
    <row r="27" spans="9:13" ht="13.5" hidden="1" thickTop="1">
      <c r="I27" s="604"/>
      <c r="K27" s="583"/>
      <c r="L27" s="583"/>
      <c r="M27" s="583"/>
    </row>
    <row r="28" spans="1:13" s="608" customFormat="1" ht="13.5" thickTop="1">
      <c r="A28" s="607" t="s">
        <v>607</v>
      </c>
      <c r="E28" s="551"/>
      <c r="G28" s="609"/>
      <c r="I28" s="610"/>
      <c r="K28" s="611"/>
      <c r="L28" s="611"/>
      <c r="M28" s="611"/>
    </row>
    <row r="29" spans="1:13" ht="12.75">
      <c r="A29" s="551" t="s">
        <v>608</v>
      </c>
      <c r="I29" s="604"/>
      <c r="K29" s="583"/>
      <c r="L29" s="583"/>
      <c r="M29" s="583"/>
    </row>
    <row r="30" spans="9:13" ht="12.75">
      <c r="I30" s="604"/>
      <c r="K30" s="583"/>
      <c r="L30" s="583"/>
      <c r="M30" s="583"/>
    </row>
    <row r="31" spans="9:13" ht="12.75">
      <c r="I31" s="604"/>
      <c r="K31" s="583"/>
      <c r="L31" s="583"/>
      <c r="M31" s="583"/>
    </row>
    <row r="32" ht="12.75">
      <c r="I32" s="604"/>
    </row>
    <row r="33" ht="12.75">
      <c r="I33" s="604"/>
    </row>
    <row r="34" ht="12.75">
      <c r="I34" s="604"/>
    </row>
    <row r="35" ht="12.75">
      <c r="I35" s="604"/>
    </row>
    <row r="36" ht="12.75">
      <c r="I36" s="604"/>
    </row>
    <row r="37" ht="12.75">
      <c r="I37" s="604"/>
    </row>
    <row r="38" ht="12.75">
      <c r="I38" s="604"/>
    </row>
    <row r="39" ht="12.75">
      <c r="I39" s="604"/>
    </row>
    <row r="40" ht="12.75">
      <c r="I40" s="604"/>
    </row>
    <row r="41" ht="12.75">
      <c r="I41" s="604"/>
    </row>
    <row r="42" ht="12.75">
      <c r="I42" s="604"/>
    </row>
    <row r="43" ht="12.75">
      <c r="I43" s="604"/>
    </row>
    <row r="44" ht="12.75">
      <c r="I44" s="604"/>
    </row>
    <row r="45" ht="12.75">
      <c r="I45" s="604"/>
    </row>
    <row r="46" ht="12.75">
      <c r="I46" s="604"/>
    </row>
    <row r="47" ht="12.75">
      <c r="I47" s="604"/>
    </row>
    <row r="48" ht="12.75">
      <c r="I48" s="604"/>
    </row>
    <row r="49" ht="12.75">
      <c r="I49" s="604"/>
    </row>
    <row r="50" ht="12.75">
      <c r="I50" s="604"/>
    </row>
    <row r="51" ht="12.75">
      <c r="I51" s="604"/>
    </row>
    <row r="52" ht="12.75">
      <c r="I52" s="604"/>
    </row>
    <row r="53" ht="12.75">
      <c r="I53" s="604"/>
    </row>
    <row r="54" ht="12.75">
      <c r="I54" s="604"/>
    </row>
    <row r="55" ht="12.75">
      <c r="I55" s="604"/>
    </row>
    <row r="56" ht="12.75">
      <c r="I56" s="604"/>
    </row>
    <row r="57" ht="12.75">
      <c r="I57" s="604"/>
    </row>
    <row r="58" ht="12.75">
      <c r="I58" s="604"/>
    </row>
    <row r="59" ht="12.75">
      <c r="I59" s="604"/>
    </row>
    <row r="60" ht="12.75">
      <c r="I60" s="604"/>
    </row>
    <row r="61" ht="12.75">
      <c r="I61" s="604"/>
    </row>
    <row r="62" ht="12.75">
      <c r="I62" s="604"/>
    </row>
    <row r="63" ht="12.75">
      <c r="I63" s="604"/>
    </row>
    <row r="64" ht="12.75">
      <c r="I64" s="604"/>
    </row>
    <row r="65" ht="12.75">
      <c r="I65" s="604"/>
    </row>
    <row r="66" ht="12.75">
      <c r="I66" s="604"/>
    </row>
    <row r="67" ht="12.75">
      <c r="I67" s="604"/>
    </row>
    <row r="68" ht="12.75">
      <c r="I68" s="604"/>
    </row>
    <row r="69" ht="12.75">
      <c r="I69" s="604"/>
    </row>
    <row r="70" ht="12.75">
      <c r="I70" s="604"/>
    </row>
    <row r="71" ht="12.75">
      <c r="I71" s="604"/>
    </row>
    <row r="72" ht="12.75">
      <c r="I72" s="604"/>
    </row>
    <row r="73" ht="12.75">
      <c r="I73" s="604"/>
    </row>
    <row r="74" ht="12.75">
      <c r="I74" s="604"/>
    </row>
    <row r="75" ht="12.75">
      <c r="I75" s="604"/>
    </row>
    <row r="76" ht="12.75">
      <c r="I76" s="604"/>
    </row>
    <row r="77" ht="12.75">
      <c r="I77" s="604"/>
    </row>
    <row r="78" ht="12.75">
      <c r="I78" s="604"/>
    </row>
    <row r="79" ht="12.75">
      <c r="I79" s="604"/>
    </row>
    <row r="80" ht="12.75">
      <c r="I80" s="604"/>
    </row>
    <row r="81" ht="12.75">
      <c r="I81" s="604"/>
    </row>
    <row r="82" ht="12.75">
      <c r="I82" s="604"/>
    </row>
    <row r="83" ht="12.75">
      <c r="I83" s="604"/>
    </row>
    <row r="84" ht="12.75">
      <c r="I84" s="604"/>
    </row>
    <row r="85" ht="12.75">
      <c r="I85" s="604"/>
    </row>
    <row r="86" ht="12.75">
      <c r="I86" s="604"/>
    </row>
    <row r="87" ht="12.75">
      <c r="I87" s="604"/>
    </row>
    <row r="88" ht="12.75">
      <c r="I88" s="604"/>
    </row>
    <row r="89" ht="12.75">
      <c r="I89" s="604"/>
    </row>
    <row r="90" ht="12.75">
      <c r="I90" s="604"/>
    </row>
    <row r="91" ht="12.75">
      <c r="I91" s="604"/>
    </row>
    <row r="92" ht="12.75">
      <c r="I92" s="604"/>
    </row>
    <row r="93" ht="12.75">
      <c r="I93" s="604"/>
    </row>
    <row r="94" ht="12.75">
      <c r="I94" s="604"/>
    </row>
    <row r="95" ht="12.75">
      <c r="I95" s="604"/>
    </row>
    <row r="96" ht="12.75">
      <c r="I96" s="604"/>
    </row>
    <row r="97" ht="12.75">
      <c r="I97" s="604"/>
    </row>
    <row r="98" ht="12.75">
      <c r="I98" s="604"/>
    </row>
    <row r="99" ht="12.75">
      <c r="I99" s="604"/>
    </row>
    <row r="100" ht="12.75">
      <c r="I100" s="604"/>
    </row>
    <row r="101" ht="12.75">
      <c r="I101" s="604"/>
    </row>
    <row r="102" ht="12.75">
      <c r="I102" s="604"/>
    </row>
    <row r="103" ht="12.75">
      <c r="I103" s="604"/>
    </row>
    <row r="104" ht="12.75">
      <c r="I104" s="604"/>
    </row>
    <row r="105" ht="12.75">
      <c r="I105" s="604"/>
    </row>
    <row r="106" ht="12.75">
      <c r="I106" s="604"/>
    </row>
    <row r="107" ht="12.75">
      <c r="I107" s="604"/>
    </row>
    <row r="108" ht="12.75">
      <c r="I108" s="604"/>
    </row>
    <row r="109" ht="12.75">
      <c r="I109" s="604"/>
    </row>
    <row r="110" ht="12.75">
      <c r="I110" s="604"/>
    </row>
    <row r="111" ht="12.75">
      <c r="I111" s="604"/>
    </row>
    <row r="112" ht="12.75">
      <c r="I112" s="604"/>
    </row>
    <row r="113" ht="12.75">
      <c r="I113" s="604"/>
    </row>
    <row r="114" ht="12.75">
      <c r="I114" s="604"/>
    </row>
    <row r="115" ht="12.75">
      <c r="I115" s="604"/>
    </row>
    <row r="116" ht="12.75">
      <c r="I116" s="604"/>
    </row>
    <row r="117" ht="12.75">
      <c r="I117" s="604"/>
    </row>
    <row r="118" ht="12.75">
      <c r="I118" s="604"/>
    </row>
    <row r="119" ht="12.75">
      <c r="I119" s="604"/>
    </row>
    <row r="120" ht="12.75">
      <c r="I120" s="604"/>
    </row>
    <row r="121" ht="12.75">
      <c r="I121" s="604"/>
    </row>
    <row r="122" ht="12.75">
      <c r="I122" s="604"/>
    </row>
    <row r="123" ht="12.75">
      <c r="I123" s="604"/>
    </row>
    <row r="124" ht="12.75">
      <c r="I124" s="604"/>
    </row>
    <row r="125" ht="12.75">
      <c r="I125" s="604"/>
    </row>
    <row r="126" ht="12.75">
      <c r="I126" s="604"/>
    </row>
    <row r="127" ht="12.75">
      <c r="I127" s="604"/>
    </row>
    <row r="128" ht="12.75">
      <c r="I128" s="604"/>
    </row>
    <row r="129" ht="12.75">
      <c r="I129" s="604"/>
    </row>
    <row r="130" ht="12.75">
      <c r="I130" s="604"/>
    </row>
    <row r="131" ht="12.75">
      <c r="I131" s="604"/>
    </row>
    <row r="132" ht="12.75">
      <c r="I132" s="604"/>
    </row>
    <row r="133" ht="12.75">
      <c r="I133" s="604"/>
    </row>
    <row r="134" ht="12.75">
      <c r="I134" s="604"/>
    </row>
    <row r="135" ht="12.75">
      <c r="I135" s="604"/>
    </row>
    <row r="136" ht="12.75">
      <c r="I136" s="604"/>
    </row>
    <row r="137" ht="12.75">
      <c r="I137" s="604"/>
    </row>
    <row r="138" ht="12.75">
      <c r="I138" s="604"/>
    </row>
    <row r="139" ht="12.75">
      <c r="I139" s="604"/>
    </row>
    <row r="140" ht="12.75">
      <c r="I140" s="604"/>
    </row>
    <row r="141" ht="12.75">
      <c r="I141" s="604"/>
    </row>
    <row r="142" ht="12.75">
      <c r="I142" s="604"/>
    </row>
    <row r="143" ht="12.75">
      <c r="I143" s="604"/>
    </row>
    <row r="144" ht="12.75">
      <c r="I144" s="604"/>
    </row>
    <row r="145" ht="12.75">
      <c r="I145" s="604"/>
    </row>
    <row r="146" ht="12.75">
      <c r="I146" s="604"/>
    </row>
    <row r="147" ht="12.75">
      <c r="I147" s="604"/>
    </row>
    <row r="148" ht="12.75">
      <c r="I148" s="604"/>
    </row>
    <row r="149" ht="12.75">
      <c r="I149" s="604"/>
    </row>
    <row r="150" ht="12.75">
      <c r="I150" s="604"/>
    </row>
    <row r="151" ht="12.75">
      <c r="I151" s="604"/>
    </row>
    <row r="152" ht="12.75">
      <c r="I152" s="604"/>
    </row>
    <row r="153" ht="12.75">
      <c r="I153" s="604"/>
    </row>
    <row r="154" ht="12.75">
      <c r="I154" s="604"/>
    </row>
    <row r="155" ht="12.75">
      <c r="I155" s="604"/>
    </row>
    <row r="156" ht="12.75">
      <c r="I156" s="604"/>
    </row>
    <row r="157" ht="12.75">
      <c r="I157" s="604"/>
    </row>
    <row r="158" ht="12.75">
      <c r="I158" s="604"/>
    </row>
    <row r="159" ht="12.75">
      <c r="I159" s="604"/>
    </row>
    <row r="160" ht="12.75">
      <c r="I160" s="604"/>
    </row>
    <row r="161" ht="12.75">
      <c r="I161" s="604"/>
    </row>
    <row r="162" ht="12.75">
      <c r="I162" s="604"/>
    </row>
    <row r="163" ht="12.75">
      <c r="I163" s="604"/>
    </row>
    <row r="164" ht="12.75">
      <c r="I164" s="604"/>
    </row>
    <row r="165" ht="12.75">
      <c r="I165" s="604"/>
    </row>
    <row r="166" ht="12.75">
      <c r="I166" s="604"/>
    </row>
    <row r="167" ht="12.75">
      <c r="I167" s="604"/>
    </row>
    <row r="168" ht="12.75">
      <c r="I168" s="604"/>
    </row>
    <row r="169" ht="12.75">
      <c r="I169" s="604"/>
    </row>
    <row r="170" ht="12.75">
      <c r="I170" s="604"/>
    </row>
    <row r="171" ht="12.75">
      <c r="I171" s="604"/>
    </row>
    <row r="172" ht="12.75">
      <c r="I172" s="604"/>
    </row>
    <row r="173" ht="12.75">
      <c r="I173" s="604"/>
    </row>
    <row r="174" ht="12.75">
      <c r="I174" s="604"/>
    </row>
    <row r="175" ht="12.75">
      <c r="I175" s="604"/>
    </row>
    <row r="176" ht="12.75">
      <c r="I176" s="604"/>
    </row>
    <row r="177" ht="12.75">
      <c r="I177" s="604"/>
    </row>
    <row r="178" ht="12.75">
      <c r="I178" s="604"/>
    </row>
    <row r="179" ht="12.75">
      <c r="I179" s="604"/>
    </row>
    <row r="180" ht="12.75">
      <c r="I180" s="604"/>
    </row>
    <row r="181" ht="12.75">
      <c r="I181" s="604"/>
    </row>
    <row r="182" ht="12.75">
      <c r="I182" s="604"/>
    </row>
    <row r="183" ht="12.75">
      <c r="I183" s="604"/>
    </row>
    <row r="184" ht="12.75">
      <c r="I184" s="604"/>
    </row>
    <row r="185" ht="12.75">
      <c r="I185" s="604"/>
    </row>
    <row r="186" ht="12.75">
      <c r="I186" s="604"/>
    </row>
    <row r="187" ht="12.75">
      <c r="I187" s="604"/>
    </row>
    <row r="188" ht="12.75">
      <c r="I188" s="604"/>
    </row>
    <row r="189" ht="12.75">
      <c r="I189" s="604"/>
    </row>
    <row r="190" ht="12.75">
      <c r="I190" s="604"/>
    </row>
    <row r="191" ht="12.75">
      <c r="I191" s="604"/>
    </row>
    <row r="192" ht="12.75">
      <c r="I192" s="604"/>
    </row>
    <row r="193" ht="12.75">
      <c r="I193" s="604"/>
    </row>
    <row r="194" ht="12.75">
      <c r="I194" s="604"/>
    </row>
    <row r="195" ht="12.75">
      <c r="I195" s="604"/>
    </row>
    <row r="196" ht="12.75">
      <c r="I196" s="604"/>
    </row>
    <row r="197" ht="12.75">
      <c r="I197" s="604"/>
    </row>
    <row r="198" ht="12.75">
      <c r="I198" s="604"/>
    </row>
    <row r="199" ht="12.75">
      <c r="I199" s="604"/>
    </row>
    <row r="200" ht="12.75">
      <c r="I200" s="604"/>
    </row>
    <row r="201" ht="12.75">
      <c r="I201" s="604"/>
    </row>
    <row r="202" ht="12.75">
      <c r="I202" s="604"/>
    </row>
    <row r="203" ht="12.75">
      <c r="I203" s="604"/>
    </row>
    <row r="204" ht="12.75">
      <c r="I204" s="604"/>
    </row>
    <row r="205" ht="12.75">
      <c r="I205" s="604"/>
    </row>
    <row r="206" ht="12.75">
      <c r="I206" s="604"/>
    </row>
    <row r="207" ht="12.75">
      <c r="I207" s="604"/>
    </row>
    <row r="208" ht="12.75">
      <c r="I208" s="604"/>
    </row>
    <row r="209" ht="12.75">
      <c r="I209" s="604"/>
    </row>
    <row r="210" ht="12.75">
      <c r="I210" s="604"/>
    </row>
    <row r="211" ht="12.75">
      <c r="I211" s="604"/>
    </row>
    <row r="212" ht="12.75">
      <c r="I212" s="604"/>
    </row>
    <row r="213" ht="12.75">
      <c r="I213" s="604"/>
    </row>
    <row r="214" ht="12.75">
      <c r="I214" s="604"/>
    </row>
    <row r="215" ht="12.75">
      <c r="I215" s="604"/>
    </row>
    <row r="216" ht="12.75">
      <c r="I216" s="604"/>
    </row>
    <row r="217" ht="12.75">
      <c r="I217" s="604"/>
    </row>
    <row r="218" ht="12.75">
      <c r="I218" s="604"/>
    </row>
    <row r="219" ht="12.75">
      <c r="I219" s="604"/>
    </row>
    <row r="220" ht="12.75">
      <c r="I220" s="604"/>
    </row>
    <row r="221" ht="12.75">
      <c r="I221" s="604"/>
    </row>
    <row r="222" ht="12.75">
      <c r="I222" s="604"/>
    </row>
    <row r="223" ht="12.75">
      <c r="I223" s="604"/>
    </row>
    <row r="224" ht="12.75">
      <c r="I224" s="604"/>
    </row>
    <row r="225" ht="12.75">
      <c r="I225" s="604"/>
    </row>
    <row r="226" ht="12.75">
      <c r="I226" s="604"/>
    </row>
    <row r="227" ht="12.75">
      <c r="I227" s="604"/>
    </row>
    <row r="228" ht="12.75">
      <c r="I228" s="604"/>
    </row>
    <row r="229" ht="12.75">
      <c r="I229" s="604"/>
    </row>
    <row r="230" ht="12.75">
      <c r="I230" s="604"/>
    </row>
    <row r="231" ht="12.75">
      <c r="I231" s="604"/>
    </row>
    <row r="232" ht="12.75">
      <c r="I232" s="604"/>
    </row>
    <row r="233" ht="12.75">
      <c r="I233" s="604"/>
    </row>
    <row r="234" ht="12.75">
      <c r="I234" s="604"/>
    </row>
    <row r="235" ht="12.75">
      <c r="I235" s="604"/>
    </row>
    <row r="236" ht="12.75">
      <c r="I236" s="604"/>
    </row>
    <row r="237" ht="12.75">
      <c r="I237" s="604"/>
    </row>
    <row r="238" ht="12.75">
      <c r="I238" s="604"/>
    </row>
    <row r="239" ht="12.75">
      <c r="I239" s="604"/>
    </row>
    <row r="240" ht="12.75">
      <c r="I240" s="604"/>
    </row>
    <row r="241" ht="12.75">
      <c r="I241" s="604"/>
    </row>
    <row r="242" ht="12.75">
      <c r="I242" s="604"/>
    </row>
    <row r="243" ht="12.75">
      <c r="I243" s="604"/>
    </row>
    <row r="244" ht="12.75">
      <c r="I244" s="604"/>
    </row>
    <row r="245" ht="12.75">
      <c r="I245" s="604"/>
    </row>
    <row r="246" ht="12.75">
      <c r="I246" s="604"/>
    </row>
    <row r="247" ht="12.75">
      <c r="I247" s="604"/>
    </row>
    <row r="248" ht="12.75">
      <c r="I248" s="604"/>
    </row>
    <row r="249" ht="12.75">
      <c r="I249" s="604"/>
    </row>
    <row r="250" ht="12.75">
      <c r="I250" s="604"/>
    </row>
    <row r="251" ht="12.75">
      <c r="I251" s="604"/>
    </row>
    <row r="252" ht="12.75">
      <c r="I252" s="604"/>
    </row>
    <row r="253" ht="12.75">
      <c r="I253" s="604"/>
    </row>
    <row r="254" ht="12.75">
      <c r="I254" s="604"/>
    </row>
    <row r="255" ht="12.75">
      <c r="I255" s="604"/>
    </row>
    <row r="256" ht="12.75">
      <c r="I256" s="604"/>
    </row>
    <row r="257" ht="12.75">
      <c r="I257" s="604"/>
    </row>
    <row r="258" ht="12.75">
      <c r="I258" s="604"/>
    </row>
    <row r="259" ht="12.75">
      <c r="I259" s="604"/>
    </row>
    <row r="260" ht="12.75">
      <c r="I260" s="604"/>
    </row>
    <row r="261" ht="12.75">
      <c r="I261" s="604"/>
    </row>
    <row r="262" ht="12.75">
      <c r="I262" s="604"/>
    </row>
    <row r="263" ht="12.75">
      <c r="I263" s="604"/>
    </row>
    <row r="264" ht="12.75">
      <c r="I264" s="604"/>
    </row>
    <row r="265" ht="12.75">
      <c r="I265" s="604"/>
    </row>
    <row r="266" ht="12.75">
      <c r="I266" s="604"/>
    </row>
    <row r="267" ht="12.75">
      <c r="I267" s="604"/>
    </row>
    <row r="268" ht="12.75">
      <c r="I268" s="604"/>
    </row>
    <row r="269" ht="12.75">
      <c r="I269" s="604"/>
    </row>
    <row r="270" ht="12.75">
      <c r="I270" s="604"/>
    </row>
    <row r="271" ht="12.75">
      <c r="I271" s="604"/>
    </row>
    <row r="272" ht="12.75">
      <c r="I272" s="604"/>
    </row>
    <row r="273" ht="12.75">
      <c r="I273" s="604"/>
    </row>
    <row r="274" ht="12.75">
      <c r="I274" s="604"/>
    </row>
    <row r="275" ht="12.75">
      <c r="I275" s="604"/>
    </row>
    <row r="276" ht="12.75">
      <c r="I276" s="604"/>
    </row>
    <row r="277" ht="12.75">
      <c r="I277" s="604"/>
    </row>
    <row r="278" ht="12.75">
      <c r="I278" s="604"/>
    </row>
    <row r="279" ht="12.75">
      <c r="I279" s="604"/>
    </row>
    <row r="280" ht="12.75">
      <c r="I280" s="604"/>
    </row>
    <row r="281" ht="12.75">
      <c r="I281" s="604"/>
    </row>
    <row r="282" ht="12.75">
      <c r="I282" s="604"/>
    </row>
    <row r="283" ht="12.75">
      <c r="I283" s="604"/>
    </row>
    <row r="284" ht="12.75">
      <c r="I284" s="604"/>
    </row>
    <row r="285" ht="12.75">
      <c r="I285" s="604"/>
    </row>
    <row r="286" ht="12.75">
      <c r="I286" s="604"/>
    </row>
    <row r="287" ht="12.75">
      <c r="I287" s="604"/>
    </row>
    <row r="288" ht="12.75">
      <c r="I288" s="604"/>
    </row>
    <row r="289" ht="12.75">
      <c r="I289" s="604"/>
    </row>
    <row r="290" ht="12.75">
      <c r="I290" s="604"/>
    </row>
    <row r="291" ht="12.75">
      <c r="I291" s="604"/>
    </row>
    <row r="292" ht="12.75">
      <c r="I292" s="604"/>
    </row>
    <row r="293" ht="12.75">
      <c r="I293" s="604"/>
    </row>
    <row r="294" ht="12.75">
      <c r="I294" s="604"/>
    </row>
    <row r="295" ht="12.75">
      <c r="I295" s="604"/>
    </row>
    <row r="296" ht="12.75">
      <c r="I296" s="604"/>
    </row>
    <row r="297" ht="12.75">
      <c r="I297" s="604"/>
    </row>
    <row r="298" ht="12.75">
      <c r="I298" s="604"/>
    </row>
    <row r="299" ht="12.75">
      <c r="I299" s="604"/>
    </row>
    <row r="300" ht="12.75">
      <c r="I300" s="604"/>
    </row>
    <row r="301" ht="12.75">
      <c r="I301" s="604"/>
    </row>
    <row r="302" ht="12.75">
      <c r="I302" s="604"/>
    </row>
    <row r="303" ht="12.75">
      <c r="I303" s="604"/>
    </row>
    <row r="304" ht="12.75">
      <c r="I304" s="604"/>
    </row>
    <row r="305" ht="12.75">
      <c r="I305" s="604"/>
    </row>
    <row r="306" ht="12.75">
      <c r="I306" s="604"/>
    </row>
    <row r="307" ht="12.75">
      <c r="I307" s="604"/>
    </row>
    <row r="308" ht="12.75">
      <c r="I308" s="604"/>
    </row>
    <row r="309" ht="12.75">
      <c r="I309" s="604"/>
    </row>
    <row r="310" ht="12.75">
      <c r="I310" s="604"/>
    </row>
    <row r="311" ht="12.75">
      <c r="I311" s="604"/>
    </row>
    <row r="312" ht="12.75">
      <c r="I312" s="604"/>
    </row>
    <row r="313" ht="12.75">
      <c r="I313" s="604"/>
    </row>
    <row r="314" ht="12.75">
      <c r="I314" s="604"/>
    </row>
    <row r="315" ht="12.75">
      <c r="I315" s="604"/>
    </row>
    <row r="316" ht="12.75">
      <c r="I316" s="604"/>
    </row>
    <row r="317" ht="12.75">
      <c r="I317" s="604"/>
    </row>
    <row r="318" ht="12.75">
      <c r="I318" s="604"/>
    </row>
    <row r="319" ht="12.75">
      <c r="I319" s="604"/>
    </row>
    <row r="320" ht="12.75">
      <c r="I320" s="604"/>
    </row>
    <row r="321" ht="12.75">
      <c r="I321" s="604"/>
    </row>
    <row r="322" ht="12.75">
      <c r="I322" s="604"/>
    </row>
    <row r="323" ht="12.75">
      <c r="I323" s="604"/>
    </row>
    <row r="324" ht="12.75">
      <c r="I324" s="604"/>
    </row>
    <row r="325" ht="12.75">
      <c r="I325" s="604"/>
    </row>
    <row r="326" ht="12.75">
      <c r="I326" s="604"/>
    </row>
    <row r="327" ht="12.75">
      <c r="I327" s="604"/>
    </row>
    <row r="328" ht="12.75">
      <c r="I328" s="604"/>
    </row>
    <row r="329" ht="12.75">
      <c r="I329" s="604"/>
    </row>
    <row r="330" ht="12.75">
      <c r="I330" s="604"/>
    </row>
    <row r="331" ht="12.75">
      <c r="I331" s="612"/>
    </row>
    <row r="332" ht="12.75">
      <c r="I332" s="612"/>
    </row>
    <row r="333" ht="12.75">
      <c r="I333" s="612"/>
    </row>
    <row r="334" ht="12.75">
      <c r="I334" s="612"/>
    </row>
    <row r="335" ht="12.75">
      <c r="I335" s="612"/>
    </row>
    <row r="336" ht="12.75">
      <c r="I336" s="612"/>
    </row>
    <row r="337" ht="12.75">
      <c r="I337" s="612"/>
    </row>
    <row r="338" ht="12.75">
      <c r="I338" s="612"/>
    </row>
    <row r="339" ht="12.75">
      <c r="I339" s="612"/>
    </row>
    <row r="340" ht="12.75">
      <c r="I340" s="612"/>
    </row>
    <row r="341" ht="12.75">
      <c r="I341" s="612"/>
    </row>
    <row r="342" ht="12.75">
      <c r="I342" s="612"/>
    </row>
    <row r="343" ht="12.75">
      <c r="I343" s="612"/>
    </row>
    <row r="344" ht="12.75">
      <c r="I344" s="612"/>
    </row>
    <row r="345" ht="12.75">
      <c r="I345" s="612"/>
    </row>
    <row r="346" ht="12.75">
      <c r="I346" s="612"/>
    </row>
    <row r="347" ht="12.75">
      <c r="I347" s="612"/>
    </row>
    <row r="348" ht="12.75">
      <c r="I348" s="612"/>
    </row>
    <row r="349" ht="12.75">
      <c r="I349" s="612"/>
    </row>
    <row r="350" ht="12.75">
      <c r="I350" s="612"/>
    </row>
    <row r="351" ht="12.75">
      <c r="I351" s="612"/>
    </row>
    <row r="352" ht="12.75">
      <c r="I352" s="612"/>
    </row>
    <row r="353" ht="12.75">
      <c r="I353" s="612"/>
    </row>
    <row r="354" ht="12.75">
      <c r="I354" s="612"/>
    </row>
    <row r="355" ht="12.75">
      <c r="I355" s="612"/>
    </row>
    <row r="356" ht="12.75">
      <c r="I356" s="612"/>
    </row>
    <row r="357" ht="12.75">
      <c r="I357" s="612"/>
    </row>
    <row r="358" ht="12.75">
      <c r="I358" s="612"/>
    </row>
    <row r="359" ht="12.75">
      <c r="I359" s="612"/>
    </row>
    <row r="360" ht="12.75">
      <c r="I360" s="612"/>
    </row>
    <row r="361" ht="12.75">
      <c r="I361" s="612"/>
    </row>
    <row r="362" ht="12.75">
      <c r="I362" s="612"/>
    </row>
    <row r="363" ht="12.75">
      <c r="I363" s="612"/>
    </row>
    <row r="364" ht="12.75">
      <c r="I364" s="612"/>
    </row>
    <row r="365" ht="12.75">
      <c r="I365" s="612"/>
    </row>
    <row r="366" ht="12.75">
      <c r="I366" s="612"/>
    </row>
    <row r="367" ht="12.75">
      <c r="I367" s="612"/>
    </row>
    <row r="368" ht="12.75">
      <c r="I368" s="612"/>
    </row>
    <row r="369" ht="12.75">
      <c r="I369" s="612"/>
    </row>
    <row r="370" ht="12.75">
      <c r="I370" s="612"/>
    </row>
    <row r="371" ht="12.75">
      <c r="I371" s="612"/>
    </row>
    <row r="372" ht="12.75">
      <c r="I372" s="612"/>
    </row>
    <row r="373" ht="12.75">
      <c r="I373" s="612"/>
    </row>
    <row r="374" ht="12.75">
      <c r="I374" s="612"/>
    </row>
    <row r="375" ht="12.75">
      <c r="I375" s="612"/>
    </row>
    <row r="376" ht="12.75">
      <c r="I376" s="612"/>
    </row>
    <row r="377" ht="12.75">
      <c r="I377" s="612"/>
    </row>
    <row r="378" ht="12.75">
      <c r="I378" s="612"/>
    </row>
    <row r="379" ht="12.75">
      <c r="I379" s="612"/>
    </row>
    <row r="380" ht="12.75">
      <c r="I380" s="612"/>
    </row>
    <row r="381" ht="12.75">
      <c r="I381" s="612"/>
    </row>
    <row r="382" ht="12.75">
      <c r="I382" s="612"/>
    </row>
    <row r="383" ht="12.75">
      <c r="I383" s="612"/>
    </row>
    <row r="384" ht="12.75">
      <c r="I384" s="612"/>
    </row>
    <row r="385" ht="12.75">
      <c r="I385" s="612"/>
    </row>
    <row r="386" ht="12.75">
      <c r="I386" s="612"/>
    </row>
    <row r="387" ht="12.75">
      <c r="I387" s="612"/>
    </row>
    <row r="388" ht="12.75">
      <c r="I388" s="612"/>
    </row>
    <row r="389" ht="12.75">
      <c r="I389" s="612"/>
    </row>
    <row r="390" ht="12.75">
      <c r="I390" s="612"/>
    </row>
    <row r="391" ht="12.75">
      <c r="I391" s="612"/>
    </row>
    <row r="392" ht="12.75">
      <c r="I392" s="612"/>
    </row>
    <row r="393" ht="12.75">
      <c r="I393" s="612"/>
    </row>
    <row r="394" ht="12.75">
      <c r="I394" s="612"/>
    </row>
    <row r="395" ht="12.75">
      <c r="I395" s="612"/>
    </row>
    <row r="396" ht="12.75">
      <c r="I396" s="612"/>
    </row>
    <row r="397" ht="12.75">
      <c r="I397" s="612"/>
    </row>
    <row r="398" ht="12.75">
      <c r="I398" s="612"/>
    </row>
    <row r="399" ht="12.75">
      <c r="I399" s="612"/>
    </row>
    <row r="400" ht="12.75">
      <c r="I400" s="612"/>
    </row>
    <row r="401" ht="12.75">
      <c r="I401" s="612"/>
    </row>
    <row r="402" ht="12.75">
      <c r="I402" s="612"/>
    </row>
    <row r="403" ht="12.75">
      <c r="I403" s="612"/>
    </row>
    <row r="404" ht="12.75">
      <c r="I404" s="612"/>
    </row>
    <row r="405" ht="12.75">
      <c r="I405" s="612"/>
    </row>
    <row r="406" ht="12.75">
      <c r="I406" s="612"/>
    </row>
    <row r="407" ht="12.75">
      <c r="I407" s="612"/>
    </row>
    <row r="408" ht="12.75">
      <c r="I408" s="612"/>
    </row>
    <row r="409" ht="12.75">
      <c r="I409" s="612"/>
    </row>
    <row r="410" ht="12.75">
      <c r="I410" s="612"/>
    </row>
    <row r="411" ht="12.75">
      <c r="I411" s="612"/>
    </row>
    <row r="412" ht="12.75">
      <c r="I412" s="612"/>
    </row>
    <row r="413" ht="12.75">
      <c r="I413" s="612"/>
    </row>
    <row r="414" ht="12.75">
      <c r="I414" s="612"/>
    </row>
    <row r="415" ht="12.75">
      <c r="I415" s="612"/>
    </row>
    <row r="416" ht="12.75">
      <c r="I416" s="612"/>
    </row>
    <row r="417" ht="12.75">
      <c r="I417" s="612"/>
    </row>
    <row r="418" ht="12.75">
      <c r="I418" s="612"/>
    </row>
    <row r="419" ht="12.75">
      <c r="I419" s="612"/>
    </row>
    <row r="420" ht="12.75">
      <c r="I420" s="612"/>
    </row>
    <row r="421" ht="12.75">
      <c r="I421" s="612"/>
    </row>
    <row r="422" ht="12.75">
      <c r="I422" s="612"/>
    </row>
    <row r="423" ht="12.75">
      <c r="I423" s="612"/>
    </row>
    <row r="424" ht="12.75">
      <c r="I424" s="612"/>
    </row>
    <row r="425" ht="12.75">
      <c r="I425" s="612"/>
    </row>
    <row r="426" ht="12.75">
      <c r="I426" s="612"/>
    </row>
    <row r="427" ht="12.75">
      <c r="I427" s="612"/>
    </row>
    <row r="428" ht="12.75">
      <c r="I428" s="612"/>
    </row>
    <row r="429" ht="12.75">
      <c r="I429" s="612"/>
    </row>
    <row r="430" ht="12.75">
      <c r="I430" s="612"/>
    </row>
    <row r="431" ht="12.75">
      <c r="I431" s="612"/>
    </row>
    <row r="432" ht="12.75">
      <c r="I432" s="612"/>
    </row>
    <row r="433" ht="12.75">
      <c r="I433" s="612"/>
    </row>
    <row r="434" ht="12.75">
      <c r="I434" s="612"/>
    </row>
    <row r="435" ht="12.75">
      <c r="I435" s="612"/>
    </row>
    <row r="436" ht="12.75">
      <c r="I436" s="612"/>
    </row>
    <row r="437" ht="12.75">
      <c r="I437" s="612"/>
    </row>
    <row r="438" ht="12.75">
      <c r="I438" s="612"/>
    </row>
    <row r="439" ht="12.75">
      <c r="I439" s="612"/>
    </row>
    <row r="440" ht="12.75">
      <c r="I440" s="612"/>
    </row>
    <row r="441" ht="12.75">
      <c r="I441" s="612"/>
    </row>
    <row r="442" ht="12.75">
      <c r="I442" s="612"/>
    </row>
    <row r="443" ht="12.75">
      <c r="I443" s="612"/>
    </row>
    <row r="444" ht="12.75">
      <c r="I444" s="612"/>
    </row>
    <row r="445" ht="12.75">
      <c r="I445" s="612"/>
    </row>
    <row r="446" ht="12.75">
      <c r="I446" s="612"/>
    </row>
    <row r="447" ht="12.75">
      <c r="I447" s="612"/>
    </row>
    <row r="448" ht="12.75">
      <c r="I448" s="612"/>
    </row>
    <row r="449" ht="12.75">
      <c r="I449" s="612"/>
    </row>
    <row r="450" ht="12.75">
      <c r="I450" s="612"/>
    </row>
    <row r="451" ht="12.75">
      <c r="I451" s="612"/>
    </row>
    <row r="452" ht="12.75">
      <c r="I452" s="612"/>
    </row>
    <row r="453" ht="12.75">
      <c r="I453" s="612"/>
    </row>
    <row r="454" ht="12.75">
      <c r="I454" s="612"/>
    </row>
    <row r="455" ht="12.75">
      <c r="I455" s="612"/>
    </row>
    <row r="456" ht="12.75">
      <c r="I456" s="612"/>
    </row>
    <row r="457" ht="12.75">
      <c r="I457" s="612"/>
    </row>
    <row r="458" ht="12.75">
      <c r="I458" s="612"/>
    </row>
    <row r="459" ht="12.75">
      <c r="I459" s="612"/>
    </row>
    <row r="460" ht="12.75">
      <c r="I460" s="612"/>
    </row>
    <row r="461" ht="12.75">
      <c r="I461" s="612"/>
    </row>
    <row r="462" ht="12.75">
      <c r="I462" s="612"/>
    </row>
    <row r="463" ht="12.75">
      <c r="I463" s="612"/>
    </row>
    <row r="464" ht="12.75">
      <c r="I464" s="612"/>
    </row>
    <row r="465" ht="12.75">
      <c r="I465" s="612"/>
    </row>
    <row r="466" ht="12.75">
      <c r="I466" s="612"/>
    </row>
    <row r="467" ht="12.75">
      <c r="I467" s="612"/>
    </row>
    <row r="468" ht="12.75">
      <c r="I468" s="612"/>
    </row>
    <row r="469" ht="12.75">
      <c r="I469" s="612"/>
    </row>
    <row r="470" ht="12.75">
      <c r="I470" s="612"/>
    </row>
    <row r="471" ht="12.75">
      <c r="I471" s="612"/>
    </row>
    <row r="472" ht="12.75">
      <c r="I472" s="612"/>
    </row>
    <row r="473" ht="12.75">
      <c r="I473" s="612"/>
    </row>
    <row r="474" ht="12.75">
      <c r="I474" s="612"/>
    </row>
    <row r="475" ht="12.75">
      <c r="I475" s="612"/>
    </row>
    <row r="476" ht="12.75">
      <c r="I476" s="612"/>
    </row>
    <row r="477" ht="12.75">
      <c r="I477" s="612"/>
    </row>
    <row r="478" ht="12.75">
      <c r="I478" s="612"/>
    </row>
    <row r="479" ht="12.75">
      <c r="I479" s="612"/>
    </row>
    <row r="480" ht="12.75">
      <c r="I480" s="612"/>
    </row>
    <row r="481" ht="12.75">
      <c r="I481" s="612"/>
    </row>
    <row r="482" ht="12.75">
      <c r="I482" s="612"/>
    </row>
    <row r="483" ht="12.75">
      <c r="I483" s="612"/>
    </row>
    <row r="484" ht="12.75">
      <c r="I484" s="612"/>
    </row>
    <row r="485" ht="12.75">
      <c r="I485" s="612"/>
    </row>
    <row r="486" ht="12.75">
      <c r="I486" s="612"/>
    </row>
    <row r="487" ht="12.75">
      <c r="I487" s="612"/>
    </row>
    <row r="488" ht="12.75">
      <c r="I488" s="612"/>
    </row>
    <row r="489" ht="12.75">
      <c r="I489" s="612"/>
    </row>
    <row r="490" ht="12.75">
      <c r="I490" s="612"/>
    </row>
    <row r="491" ht="12.75">
      <c r="I491" s="612"/>
    </row>
    <row r="492" ht="12.75">
      <c r="I492" s="612"/>
    </row>
    <row r="493" ht="12.75">
      <c r="I493" s="612"/>
    </row>
    <row r="494" ht="12.75">
      <c r="I494" s="612"/>
    </row>
    <row r="495" ht="12.75">
      <c r="I495" s="612"/>
    </row>
    <row r="496" ht="12.75">
      <c r="I496" s="612"/>
    </row>
    <row r="497" ht="12.75">
      <c r="I497" s="612"/>
    </row>
    <row r="498" ht="12.75">
      <c r="I498" s="612"/>
    </row>
    <row r="499" ht="12.75">
      <c r="I499" s="612"/>
    </row>
    <row r="500" ht="12.75">
      <c r="I500" s="612"/>
    </row>
    <row r="501" ht="12.75">
      <c r="I501" s="612"/>
    </row>
    <row r="502" ht="12.75">
      <c r="I502" s="612"/>
    </row>
    <row r="503" ht="12.75">
      <c r="I503" s="612"/>
    </row>
    <row r="504" ht="12.75">
      <c r="I504" s="612"/>
    </row>
    <row r="505" ht="12.75">
      <c r="I505" s="612"/>
    </row>
    <row r="506" ht="12.75">
      <c r="I506" s="612"/>
    </row>
    <row r="507" ht="12.75">
      <c r="I507" s="612"/>
    </row>
    <row r="508" ht="12.75">
      <c r="I508" s="612"/>
    </row>
    <row r="509" ht="12.75">
      <c r="I509" s="612"/>
    </row>
    <row r="510" ht="12.75">
      <c r="I510" s="612"/>
    </row>
    <row r="511" ht="12.75">
      <c r="I511" s="612"/>
    </row>
    <row r="512" ht="12.75">
      <c r="I512" s="612"/>
    </row>
    <row r="513" ht="12.75">
      <c r="I513" s="612"/>
    </row>
    <row r="514" ht="12.75">
      <c r="I514" s="612"/>
    </row>
    <row r="515" ht="12.75">
      <c r="I515" s="612"/>
    </row>
    <row r="516" ht="12.75">
      <c r="I516" s="612"/>
    </row>
    <row r="517" ht="12.75">
      <c r="I517" s="612"/>
    </row>
    <row r="518" ht="12.75">
      <c r="I518" s="612"/>
    </row>
    <row r="519" ht="12.75">
      <c r="I519" s="612"/>
    </row>
    <row r="520" ht="12.75">
      <c r="I520" s="612"/>
    </row>
    <row r="521" ht="12.75">
      <c r="I521" s="612"/>
    </row>
    <row r="522" ht="12.75">
      <c r="I522" s="612"/>
    </row>
    <row r="523" ht="12.75">
      <c r="I523" s="612"/>
    </row>
    <row r="524" ht="12.75">
      <c r="I524" s="612"/>
    </row>
    <row r="525" ht="12.75">
      <c r="I525" s="612"/>
    </row>
    <row r="526" ht="12.75">
      <c r="I526" s="612"/>
    </row>
    <row r="527" ht="12.75">
      <c r="I527" s="612"/>
    </row>
    <row r="528" ht="12.75">
      <c r="I528" s="612"/>
    </row>
    <row r="529" ht="12.75">
      <c r="I529" s="612"/>
    </row>
    <row r="530" ht="12.75">
      <c r="I530" s="612"/>
    </row>
    <row r="531" ht="12.75">
      <c r="I531" s="612"/>
    </row>
    <row r="532" ht="12.75">
      <c r="I532" s="612"/>
    </row>
    <row r="533" ht="12.75">
      <c r="I533" s="612"/>
    </row>
    <row r="534" ht="12.75">
      <c r="I534" s="612"/>
    </row>
    <row r="535" ht="12.75">
      <c r="I535" s="612"/>
    </row>
    <row r="536" ht="12.75">
      <c r="I536" s="612"/>
    </row>
    <row r="537" ht="12.75">
      <c r="I537" s="612"/>
    </row>
    <row r="538" ht="12.75">
      <c r="I538" s="612"/>
    </row>
    <row r="539" ht="12.75">
      <c r="I539" s="612"/>
    </row>
    <row r="540" ht="12.75">
      <c r="I540" s="612"/>
    </row>
    <row r="541" ht="12.75">
      <c r="I541" s="612"/>
    </row>
    <row r="542" ht="12.75">
      <c r="I542" s="612"/>
    </row>
    <row r="543" ht="12.75">
      <c r="I543" s="612"/>
    </row>
    <row r="544" ht="12.75">
      <c r="I544" s="612"/>
    </row>
    <row r="545" ht="12.75">
      <c r="I545" s="612"/>
    </row>
    <row r="546" ht="12.75">
      <c r="I546" s="612"/>
    </row>
    <row r="547" ht="12.75">
      <c r="I547" s="612"/>
    </row>
    <row r="548" ht="12.75">
      <c r="I548" s="612"/>
    </row>
    <row r="549" ht="12.75">
      <c r="I549" s="612"/>
    </row>
    <row r="550" ht="12.75">
      <c r="I550" s="612"/>
    </row>
    <row r="551" ht="12.75">
      <c r="I551" s="612"/>
    </row>
    <row r="552" ht="12.75">
      <c r="I552" s="612"/>
    </row>
    <row r="553" ht="12.75">
      <c r="I553" s="612"/>
    </row>
    <row r="554" ht="12.75">
      <c r="I554" s="612"/>
    </row>
    <row r="555" ht="12.75">
      <c r="I555" s="612"/>
    </row>
    <row r="556" ht="12.75">
      <c r="I556" s="612"/>
    </row>
    <row r="557" ht="12.75">
      <c r="I557" s="612"/>
    </row>
    <row r="558" ht="12.75">
      <c r="I558" s="612"/>
    </row>
    <row r="559" ht="12.75">
      <c r="I559" s="612"/>
    </row>
    <row r="560" ht="12.75">
      <c r="I560" s="612"/>
    </row>
    <row r="561" ht="12.75">
      <c r="I561" s="612"/>
    </row>
    <row r="562" ht="12.75">
      <c r="I562" s="612"/>
    </row>
    <row r="563" ht="12.75">
      <c r="I563" s="612"/>
    </row>
    <row r="564" ht="12.75">
      <c r="I564" s="612"/>
    </row>
    <row r="565" ht="12.75">
      <c r="I565" s="612"/>
    </row>
    <row r="566" ht="12.75">
      <c r="I566" s="612"/>
    </row>
    <row r="567" ht="12.75">
      <c r="I567" s="612"/>
    </row>
    <row r="568" ht="12.75">
      <c r="I568" s="612"/>
    </row>
    <row r="569" ht="12.75">
      <c r="I569" s="612"/>
    </row>
    <row r="570" ht="12.75">
      <c r="I570" s="612"/>
    </row>
    <row r="571" ht="12.75">
      <c r="I571" s="612"/>
    </row>
    <row r="572" ht="12.75">
      <c r="I572" s="612"/>
    </row>
    <row r="573" ht="12.75">
      <c r="I573" s="612"/>
    </row>
    <row r="574" ht="12.75">
      <c r="I574" s="612"/>
    </row>
    <row r="575" ht="12.75">
      <c r="I575" s="612"/>
    </row>
    <row r="576" ht="12.75">
      <c r="I576" s="612"/>
    </row>
    <row r="577" ht="12.75">
      <c r="I577" s="612"/>
    </row>
    <row r="578" ht="12.75">
      <c r="I578" s="612"/>
    </row>
    <row r="579" ht="12.75">
      <c r="I579" s="612"/>
    </row>
    <row r="580" ht="12.75">
      <c r="I580" s="612"/>
    </row>
    <row r="581" ht="12.75">
      <c r="I581" s="612"/>
    </row>
    <row r="582" ht="12.75">
      <c r="I582" s="612"/>
    </row>
    <row r="583" ht="12.75">
      <c r="I583" s="612"/>
    </row>
    <row r="584" ht="12.75">
      <c r="I584" s="612"/>
    </row>
    <row r="585" ht="12.75">
      <c r="I585" s="612"/>
    </row>
    <row r="586" ht="12.75">
      <c r="I586" s="612"/>
    </row>
    <row r="587" ht="12.75">
      <c r="I587" s="612"/>
    </row>
    <row r="588" ht="12.75">
      <c r="I588" s="612"/>
    </row>
    <row r="589" ht="12.75">
      <c r="I589" s="612"/>
    </row>
    <row r="590" ht="12.75">
      <c r="I590" s="612"/>
    </row>
    <row r="591" ht="12.75">
      <c r="I591" s="612"/>
    </row>
    <row r="592" ht="12.75">
      <c r="I592" s="612"/>
    </row>
    <row r="593" ht="12.75">
      <c r="I593" s="612"/>
    </row>
    <row r="594" ht="12.75">
      <c r="I594" s="612"/>
    </row>
    <row r="595" ht="12.75">
      <c r="I595" s="612"/>
    </row>
    <row r="596" ht="12.75">
      <c r="I596" s="612"/>
    </row>
    <row r="597" ht="12.75">
      <c r="I597" s="612"/>
    </row>
    <row r="598" ht="12.75">
      <c r="I598" s="612"/>
    </row>
    <row r="599" ht="12.75">
      <c r="I599" s="612"/>
    </row>
    <row r="600" ht="12.75">
      <c r="I600" s="612"/>
    </row>
    <row r="601" ht="12.75">
      <c r="I601" s="612"/>
    </row>
    <row r="602" ht="12.75">
      <c r="I602" s="612"/>
    </row>
    <row r="603" ht="12.75">
      <c r="I603" s="612"/>
    </row>
    <row r="604" ht="12.75">
      <c r="I604" s="612"/>
    </row>
    <row r="605" ht="12.75">
      <c r="I605" s="612"/>
    </row>
    <row r="606" ht="12.75">
      <c r="I606" s="612"/>
    </row>
    <row r="607" ht="12.75">
      <c r="I607" s="612"/>
    </row>
    <row r="608" ht="12.75">
      <c r="I608" s="612"/>
    </row>
    <row r="609" ht="12.75">
      <c r="I609" s="612"/>
    </row>
    <row r="610" ht="12.75">
      <c r="I610" s="612"/>
    </row>
    <row r="611" ht="12.75">
      <c r="I611" s="612"/>
    </row>
    <row r="612" ht="12.75">
      <c r="I612" s="612"/>
    </row>
    <row r="613" ht="12.75">
      <c r="I613" s="612"/>
    </row>
    <row r="614" ht="12.75">
      <c r="I614" s="612"/>
    </row>
    <row r="615" ht="12.75">
      <c r="I615" s="612"/>
    </row>
    <row r="616" ht="12.75">
      <c r="I616" s="612"/>
    </row>
    <row r="617" ht="12.75">
      <c r="I617" s="612"/>
    </row>
    <row r="618" ht="12.75">
      <c r="I618" s="612"/>
    </row>
    <row r="619" ht="12.75">
      <c r="I619" s="612"/>
    </row>
    <row r="620" ht="12.75">
      <c r="I620" s="612"/>
    </row>
    <row r="621" ht="12.75">
      <c r="I621" s="612"/>
    </row>
    <row r="622" ht="12.75">
      <c r="I622" s="612"/>
    </row>
    <row r="623" ht="12.75">
      <c r="I623" s="612"/>
    </row>
    <row r="624" ht="12.75">
      <c r="I624" s="612"/>
    </row>
    <row r="625" ht="12.75">
      <c r="I625" s="612"/>
    </row>
    <row r="626" ht="12.75">
      <c r="I626" s="612"/>
    </row>
    <row r="627" ht="12.75">
      <c r="I627" s="612"/>
    </row>
    <row r="628" ht="12.75">
      <c r="I628" s="612"/>
    </row>
    <row r="629" ht="12.75">
      <c r="I629" s="612"/>
    </row>
    <row r="630" ht="12.75">
      <c r="I630" s="612"/>
    </row>
    <row r="631" ht="12.75">
      <c r="I631" s="612"/>
    </row>
    <row r="632" ht="12.75">
      <c r="I632" s="612"/>
    </row>
    <row r="633" ht="12.75">
      <c r="I633" s="612"/>
    </row>
    <row r="634" ht="12.75">
      <c r="I634" s="612"/>
    </row>
    <row r="635" ht="12.75">
      <c r="I635" s="612"/>
    </row>
    <row r="636" ht="12.75">
      <c r="I636" s="612"/>
    </row>
    <row r="637" ht="12.75">
      <c r="I637" s="612"/>
    </row>
    <row r="638" ht="12.75">
      <c r="I638" s="612"/>
    </row>
    <row r="639" ht="12.75">
      <c r="I639" s="612"/>
    </row>
    <row r="640" ht="12.75">
      <c r="I640" s="612"/>
    </row>
    <row r="641" ht="12.75">
      <c r="I641" s="612"/>
    </row>
    <row r="642" ht="12.75">
      <c r="I642" s="612"/>
    </row>
    <row r="643" ht="12.75">
      <c r="I643" s="612"/>
    </row>
    <row r="644" ht="12.75">
      <c r="I644" s="612"/>
    </row>
    <row r="645" ht="12.75">
      <c r="I645" s="612"/>
    </row>
    <row r="646" ht="12.75">
      <c r="I646" s="612"/>
    </row>
    <row r="647" ht="12.75">
      <c r="I647" s="612"/>
    </row>
    <row r="648" ht="12.75">
      <c r="I648" s="612"/>
    </row>
    <row r="649" ht="12.75">
      <c r="I649" s="612"/>
    </row>
    <row r="650" ht="12.75">
      <c r="I650" s="612"/>
    </row>
    <row r="651" ht="12.75">
      <c r="I651" s="612"/>
    </row>
    <row r="652" ht="12.75">
      <c r="I652" s="612"/>
    </row>
    <row r="653" ht="12.75">
      <c r="I653" s="612"/>
    </row>
    <row r="654" ht="12.75">
      <c r="I654" s="612"/>
    </row>
    <row r="655" ht="12.75">
      <c r="I655" s="612"/>
    </row>
    <row r="656" ht="12.75">
      <c r="I656" s="612"/>
    </row>
    <row r="657" ht="12.75">
      <c r="I657" s="612"/>
    </row>
    <row r="658" ht="12.75">
      <c r="I658" s="612"/>
    </row>
    <row r="659" ht="12.75">
      <c r="I659" s="612"/>
    </row>
    <row r="660" ht="12.75">
      <c r="I660" s="612"/>
    </row>
    <row r="661" ht="12.75">
      <c r="I661" s="612"/>
    </row>
    <row r="662" ht="12.75">
      <c r="I662" s="612"/>
    </row>
    <row r="663" ht="12.75">
      <c r="I663" s="612"/>
    </row>
    <row r="664" ht="12.75">
      <c r="I664" s="612"/>
    </row>
    <row r="665" ht="12.75">
      <c r="I665" s="612"/>
    </row>
    <row r="666" ht="12.75">
      <c r="I666" s="612"/>
    </row>
    <row r="667" ht="12.75">
      <c r="I667" s="612"/>
    </row>
    <row r="668" ht="12.75">
      <c r="I668" s="612"/>
    </row>
    <row r="669" ht="12.75">
      <c r="I669" s="612"/>
    </row>
    <row r="670" ht="12.75">
      <c r="I670" s="612"/>
    </row>
    <row r="671" ht="12.75">
      <c r="I671" s="612"/>
    </row>
    <row r="672" ht="12.75">
      <c r="I672" s="612"/>
    </row>
    <row r="673" ht="12.75">
      <c r="I673" s="612"/>
    </row>
    <row r="674" ht="12.75">
      <c r="I674" s="612"/>
    </row>
    <row r="675" ht="12.75">
      <c r="I675" s="612"/>
    </row>
    <row r="676" ht="12.75">
      <c r="I676" s="612"/>
    </row>
    <row r="677" ht="12.75">
      <c r="I677" s="612"/>
    </row>
    <row r="678" ht="12.75">
      <c r="I678" s="612"/>
    </row>
    <row r="679" ht="12.75">
      <c r="I679" s="612"/>
    </row>
    <row r="680" ht="12.75">
      <c r="I680" s="612"/>
    </row>
    <row r="681" ht="12.75">
      <c r="I681" s="612"/>
    </row>
    <row r="682" ht="12.75">
      <c r="I682" s="612"/>
    </row>
    <row r="683" ht="12.75">
      <c r="I683" s="612"/>
    </row>
    <row r="684" ht="12.75">
      <c r="I684" s="612"/>
    </row>
    <row r="685" ht="12.75">
      <c r="I685" s="612"/>
    </row>
    <row r="686" ht="12.75">
      <c r="I686" s="612"/>
    </row>
    <row r="687" ht="12.75">
      <c r="I687" s="612"/>
    </row>
    <row r="688" ht="12.75">
      <c r="I688" s="612"/>
    </row>
    <row r="689" ht="12.75">
      <c r="I689" s="612"/>
    </row>
    <row r="690" ht="12.75">
      <c r="I690" s="612"/>
    </row>
    <row r="691" ht="12.75">
      <c r="I691" s="612"/>
    </row>
    <row r="692" ht="12.75">
      <c r="I692" s="612"/>
    </row>
    <row r="693" ht="12.75">
      <c r="I693" s="612"/>
    </row>
    <row r="694" ht="12.75">
      <c r="I694" s="612"/>
    </row>
    <row r="695" ht="12.75">
      <c r="I695" s="612"/>
    </row>
    <row r="696" ht="12.75">
      <c r="I696" s="612"/>
    </row>
    <row r="697" ht="12.75">
      <c r="I697" s="612"/>
    </row>
    <row r="698" ht="12.75">
      <c r="I698" s="612"/>
    </row>
    <row r="699" ht="12.75">
      <c r="I699" s="612"/>
    </row>
    <row r="700" ht="12.75">
      <c r="I700" s="612"/>
    </row>
    <row r="701" ht="12.75">
      <c r="I701" s="612"/>
    </row>
    <row r="702" ht="12.75">
      <c r="I702" s="612"/>
    </row>
    <row r="703" ht="12.75">
      <c r="I703" s="612"/>
    </row>
    <row r="704" ht="12.75">
      <c r="I704" s="612"/>
    </row>
    <row r="705" ht="12.75">
      <c r="I705" s="612"/>
    </row>
    <row r="706" ht="12.75">
      <c r="I706" s="612"/>
    </row>
    <row r="707" ht="12.75">
      <c r="I707" s="612"/>
    </row>
    <row r="708" ht="12.75">
      <c r="I708" s="612"/>
    </row>
    <row r="709" ht="12.75">
      <c r="I709" s="612"/>
    </row>
    <row r="710" ht="12.75">
      <c r="I710" s="612"/>
    </row>
    <row r="711" ht="12.75">
      <c r="I711" s="612"/>
    </row>
    <row r="712" ht="12.75">
      <c r="I712" s="612"/>
    </row>
    <row r="713" ht="12.75">
      <c r="I713" s="612"/>
    </row>
    <row r="714" ht="12.75">
      <c r="I714" s="612"/>
    </row>
    <row r="715" ht="12.75">
      <c r="I715" s="612"/>
    </row>
    <row r="716" ht="12.75">
      <c r="I716" s="612"/>
    </row>
    <row r="717" ht="12.75">
      <c r="I717" s="612"/>
    </row>
    <row r="718" ht="12.75">
      <c r="I718" s="612"/>
    </row>
    <row r="719" ht="12.75">
      <c r="I719" s="612"/>
    </row>
    <row r="720" ht="12.75">
      <c r="I720" s="612"/>
    </row>
    <row r="721" ht="12.75">
      <c r="I721" s="612"/>
    </row>
    <row r="722" ht="12.75">
      <c r="I722" s="612"/>
    </row>
    <row r="723" ht="12.75">
      <c r="I723" s="612"/>
    </row>
    <row r="724" ht="12.75">
      <c r="I724" s="612"/>
    </row>
    <row r="725" ht="12.75">
      <c r="I725" s="612"/>
    </row>
    <row r="726" ht="12.75">
      <c r="I726" s="612"/>
    </row>
    <row r="727" ht="12.75">
      <c r="I727" s="612"/>
    </row>
    <row r="728" ht="12.75">
      <c r="I728" s="612"/>
    </row>
    <row r="729" ht="12.75">
      <c r="I729" s="612"/>
    </row>
    <row r="730" ht="12.75">
      <c r="I730" s="612"/>
    </row>
    <row r="731" ht="12.75">
      <c r="I731" s="612"/>
    </row>
    <row r="732" ht="12.75">
      <c r="I732" s="612"/>
    </row>
    <row r="733" ht="12.75">
      <c r="I733" s="612"/>
    </row>
    <row r="734" ht="12.75">
      <c r="I734" s="612"/>
    </row>
    <row r="735" ht="12.75">
      <c r="I735" s="612"/>
    </row>
    <row r="736" ht="12.75">
      <c r="I736" s="612"/>
    </row>
    <row r="737" ht="12.75">
      <c r="I737" s="612"/>
    </row>
    <row r="738" ht="12.75">
      <c r="I738" s="612"/>
    </row>
    <row r="739" ht="12.75">
      <c r="I739" s="612"/>
    </row>
    <row r="740" ht="12.75">
      <c r="I740" s="612"/>
    </row>
    <row r="741" ht="12.75">
      <c r="I741" s="612"/>
    </row>
    <row r="742" ht="12.75">
      <c r="I742" s="612"/>
    </row>
    <row r="743" ht="12.75">
      <c r="I743" s="612"/>
    </row>
    <row r="744" ht="12.75">
      <c r="I744" s="612"/>
    </row>
    <row r="745" ht="12.75">
      <c r="I745" s="612"/>
    </row>
    <row r="746" ht="12.75">
      <c r="I746" s="612"/>
    </row>
    <row r="747" ht="12.75">
      <c r="I747" s="612"/>
    </row>
    <row r="748" ht="12.75">
      <c r="I748" s="612"/>
    </row>
    <row r="749" ht="12.75">
      <c r="I749" s="612"/>
    </row>
    <row r="750" ht="12.75">
      <c r="I750" s="612"/>
    </row>
    <row r="751" ht="12.75">
      <c r="I751" s="612"/>
    </row>
    <row r="752" ht="12.75">
      <c r="I752" s="612"/>
    </row>
    <row r="753" ht="12.75">
      <c r="I753" s="612"/>
    </row>
    <row r="754" ht="12.75">
      <c r="I754" s="612"/>
    </row>
    <row r="755" ht="12.75">
      <c r="I755" s="612"/>
    </row>
    <row r="756" ht="12.75">
      <c r="I756" s="612"/>
    </row>
    <row r="757" ht="12.75">
      <c r="I757" s="612"/>
    </row>
    <row r="758" ht="12.75">
      <c r="I758" s="612"/>
    </row>
    <row r="759" ht="12.75">
      <c r="I759" s="612"/>
    </row>
    <row r="760" ht="12.75">
      <c r="I760" s="612"/>
    </row>
    <row r="761" ht="12.75">
      <c r="I761" s="612"/>
    </row>
    <row r="762" ht="12.75">
      <c r="I762" s="612"/>
    </row>
    <row r="763" ht="12.75">
      <c r="I763" s="612"/>
    </row>
    <row r="764" ht="12.75">
      <c r="I764" s="612"/>
    </row>
    <row r="765" ht="12.75">
      <c r="I765" s="612"/>
    </row>
    <row r="766" ht="12.75">
      <c r="I766" s="612"/>
    </row>
    <row r="767" ht="12.75">
      <c r="I767" s="612"/>
    </row>
    <row r="768" ht="12.75">
      <c r="I768" s="612"/>
    </row>
    <row r="769" ht="12.75">
      <c r="I769" s="612"/>
    </row>
    <row r="770" ht="12.75">
      <c r="I770" s="612"/>
    </row>
    <row r="771" ht="12.75">
      <c r="I771" s="612"/>
    </row>
    <row r="772" ht="12.75">
      <c r="I772" s="612"/>
    </row>
    <row r="773" ht="12.75">
      <c r="I773" s="612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portrait" scale="90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4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56.421875" style="445" bestFit="1" customWidth="1"/>
    <col min="2" max="5" width="8.421875" style="445" bestFit="1" customWidth="1"/>
    <col min="6" max="6" width="7.140625" style="445" bestFit="1" customWidth="1"/>
    <col min="7" max="7" width="7.00390625" style="445" bestFit="1" customWidth="1"/>
    <col min="8" max="8" width="7.140625" style="445" bestFit="1" customWidth="1"/>
    <col min="9" max="9" width="6.8515625" style="445" bestFit="1" customWidth="1"/>
    <col min="10" max="10" width="10.421875" style="445" bestFit="1" customWidth="1"/>
    <col min="11" max="11" width="54.8515625" style="445" customWidth="1"/>
    <col min="12" max="14" width="9.421875" style="445" bestFit="1" customWidth="1"/>
    <col min="15" max="15" width="10.28125" style="445" customWidth="1"/>
    <col min="16" max="16" width="8.421875" style="445" customWidth="1"/>
    <col min="17" max="17" width="6.8515625" style="445" customWidth="1"/>
    <col min="18" max="18" width="8.28125" style="445" customWidth="1"/>
    <col min="19" max="19" width="6.8515625" style="445" bestFit="1" customWidth="1"/>
    <col min="20" max="16384" width="9.140625" style="445" customWidth="1"/>
  </cols>
  <sheetData>
    <row r="1" spans="1:19" ht="12.75">
      <c r="A1" s="1782" t="s">
        <v>859</v>
      </c>
      <c r="B1" s="1782"/>
      <c r="C1" s="1782"/>
      <c r="D1" s="1782"/>
      <c r="E1" s="1782"/>
      <c r="F1" s="1782"/>
      <c r="G1" s="1782"/>
      <c r="H1" s="1782"/>
      <c r="I1" s="1782"/>
      <c r="J1" s="1144"/>
      <c r="K1" s="1144"/>
      <c r="L1" s="1144"/>
      <c r="M1" s="1144"/>
      <c r="N1" s="1144"/>
      <c r="O1" s="1144"/>
      <c r="P1" s="1144"/>
      <c r="Q1" s="1144"/>
      <c r="R1" s="1144"/>
      <c r="S1" s="1144"/>
    </row>
    <row r="2" spans="1:19" ht="15.75">
      <c r="A2" s="1783" t="s">
        <v>609</v>
      </c>
      <c r="B2" s="1783"/>
      <c r="C2" s="1783"/>
      <c r="D2" s="1783"/>
      <c r="E2" s="1783"/>
      <c r="F2" s="1783"/>
      <c r="G2" s="1783"/>
      <c r="H2" s="1783"/>
      <c r="I2" s="1783"/>
      <c r="J2" s="1145"/>
      <c r="K2" s="1145"/>
      <c r="L2" s="1145"/>
      <c r="M2" s="1145"/>
      <c r="N2" s="1145"/>
      <c r="O2" s="1145"/>
      <c r="P2" s="1145"/>
      <c r="Q2" s="1145"/>
      <c r="R2" s="1145"/>
      <c r="S2" s="1145"/>
    </row>
    <row r="3" spans="1:19" ht="13.5" thickBot="1">
      <c r="A3" s="613"/>
      <c r="B3" s="613"/>
      <c r="C3" s="613"/>
      <c r="D3" s="613"/>
      <c r="E3" s="613"/>
      <c r="F3" s="613"/>
      <c r="G3" s="613"/>
      <c r="H3" s="1810" t="s">
        <v>54</v>
      </c>
      <c r="I3" s="1810"/>
      <c r="K3" s="613"/>
      <c r="L3" s="613"/>
      <c r="M3" s="613"/>
      <c r="N3" s="613"/>
      <c r="O3" s="613"/>
      <c r="P3" s="613"/>
      <c r="Q3" s="613"/>
      <c r="R3" s="1810" t="s">
        <v>54</v>
      </c>
      <c r="S3" s="1810"/>
    </row>
    <row r="4" spans="1:19" ht="13.5" customHeight="1" thickTop="1">
      <c r="A4" s="1146"/>
      <c r="B4" s="1147">
        <f>Deposits!B4</f>
        <v>2014</v>
      </c>
      <c r="C4" s="1148">
        <f>Deposits!C4</f>
        <v>2014</v>
      </c>
      <c r="D4" s="1148">
        <f>Deposits!D4</f>
        <v>2015</v>
      </c>
      <c r="E4" s="1148">
        <f>Deposits!E4</f>
        <v>2015</v>
      </c>
      <c r="F4" s="1804" t="str">
        <f>Deposits!F4</f>
        <v>Changes during one month </v>
      </c>
      <c r="G4" s="1805"/>
      <c r="H4" s="1805"/>
      <c r="I4" s="1806"/>
      <c r="K4" s="1146"/>
      <c r="L4" s="1147">
        <f aca="true" t="shared" si="0" ref="L4:O5">B4</f>
        <v>2014</v>
      </c>
      <c r="M4" s="1148">
        <f t="shared" si="0"/>
        <v>2014</v>
      </c>
      <c r="N4" s="1148">
        <f t="shared" si="0"/>
        <v>2015</v>
      </c>
      <c r="O4" s="1148">
        <f t="shared" si="0"/>
        <v>2015</v>
      </c>
      <c r="P4" s="1804" t="str">
        <f>F4</f>
        <v>Changes during one month </v>
      </c>
      <c r="Q4" s="1805"/>
      <c r="R4" s="1805"/>
      <c r="S4" s="1806"/>
    </row>
    <row r="5" spans="1:19" ht="12.75">
      <c r="A5" s="1149" t="s">
        <v>508</v>
      </c>
      <c r="B5" s="1150" t="str">
        <f>Deposits!B5</f>
        <v>Jul </v>
      </c>
      <c r="C5" s="1150" t="str">
        <f>Deposits!C5</f>
        <v>Aug</v>
      </c>
      <c r="D5" s="1150" t="str">
        <f>Deposits!D5</f>
        <v>Jul (p)</v>
      </c>
      <c r="E5" s="1150" t="str">
        <f>Deposits!E5</f>
        <v>Aug(e)</v>
      </c>
      <c r="F5" s="1807" t="str">
        <f>Deposits!F5</f>
        <v>2014/15</v>
      </c>
      <c r="G5" s="1808"/>
      <c r="H5" s="1807" t="str">
        <f>Deposits!H5</f>
        <v>2015/16</v>
      </c>
      <c r="I5" s="1809"/>
      <c r="K5" s="1149" t="s">
        <v>508</v>
      </c>
      <c r="L5" s="1150" t="str">
        <f t="shared" si="0"/>
        <v>Jul </v>
      </c>
      <c r="M5" s="1150" t="str">
        <f t="shared" si="0"/>
        <v>Aug</v>
      </c>
      <c r="N5" s="1150" t="str">
        <f t="shared" si="0"/>
        <v>Jul (p)</v>
      </c>
      <c r="O5" s="1150" t="str">
        <f t="shared" si="0"/>
        <v>Aug(e)</v>
      </c>
      <c r="P5" s="1807" t="str">
        <f>F5</f>
        <v>2014/15</v>
      </c>
      <c r="Q5" s="1808"/>
      <c r="R5" s="1807" t="str">
        <f>H5</f>
        <v>2015/16</v>
      </c>
      <c r="S5" s="1809"/>
    </row>
    <row r="6" spans="1:19" ht="12.75">
      <c r="A6" s="1151"/>
      <c r="B6" s="1152"/>
      <c r="C6" s="1153"/>
      <c r="D6" s="1153"/>
      <c r="E6" s="1153"/>
      <c r="F6" s="1153" t="s">
        <v>472</v>
      </c>
      <c r="G6" s="1153" t="s">
        <v>610</v>
      </c>
      <c r="H6" s="1153" t="s">
        <v>472</v>
      </c>
      <c r="I6" s="1154" t="s">
        <v>610</v>
      </c>
      <c r="K6" s="1151"/>
      <c r="L6" s="1152"/>
      <c r="M6" s="1153"/>
      <c r="N6" s="1153"/>
      <c r="O6" s="1153"/>
      <c r="P6" s="1153" t="s">
        <v>472</v>
      </c>
      <c r="Q6" s="1153" t="s">
        <v>610</v>
      </c>
      <c r="R6" s="1153" t="s">
        <v>472</v>
      </c>
      <c r="S6" s="1154" t="s">
        <v>610</v>
      </c>
    </row>
    <row r="7" spans="1:19" s="613" customFormat="1" ht="12.75">
      <c r="A7" s="614" t="s">
        <v>611</v>
      </c>
      <c r="B7" s="615">
        <v>50909.84338522675</v>
      </c>
      <c r="C7" s="616">
        <v>50558.19397273195</v>
      </c>
      <c r="D7" s="616">
        <v>65159.77609384413</v>
      </c>
      <c r="E7" s="616">
        <v>64489.463448518436</v>
      </c>
      <c r="F7" s="616">
        <v>-351.64941249480034</v>
      </c>
      <c r="G7" s="616">
        <v>-0.6907297078757928</v>
      </c>
      <c r="H7" s="616">
        <v>-670.3126453256918</v>
      </c>
      <c r="I7" s="617">
        <v>-1.028721529614063</v>
      </c>
      <c r="J7" s="606"/>
      <c r="K7" s="614" t="s">
        <v>612</v>
      </c>
      <c r="L7" s="618">
        <v>22381.9792591197</v>
      </c>
      <c r="M7" s="619">
        <v>22453.5674930627</v>
      </c>
      <c r="N7" s="619">
        <v>23002.465491631418</v>
      </c>
      <c r="O7" s="619">
        <v>22308.0745171152</v>
      </c>
      <c r="P7" s="619">
        <v>71.58823394299907</v>
      </c>
      <c r="Q7" s="619">
        <v>0.3198476466902717</v>
      </c>
      <c r="R7" s="619">
        <v>-694.3909745162164</v>
      </c>
      <c r="S7" s="620">
        <v>-3.0187675958859472</v>
      </c>
    </row>
    <row r="8" spans="1:19" s="499" customFormat="1" ht="12.75">
      <c r="A8" s="441" t="s">
        <v>613</v>
      </c>
      <c r="B8" s="621">
        <v>6686.876255879998</v>
      </c>
      <c r="C8" s="622">
        <v>6322.097029908798</v>
      </c>
      <c r="D8" s="622">
        <v>7998.323793673232</v>
      </c>
      <c r="E8" s="622">
        <v>7978.245806159997</v>
      </c>
      <c r="F8" s="623">
        <v>-364.7792259712005</v>
      </c>
      <c r="G8" s="623">
        <v>-5.455151434130962</v>
      </c>
      <c r="H8" s="623">
        <v>-20.077987513234802</v>
      </c>
      <c r="I8" s="624">
        <v>-0.25102744063845883</v>
      </c>
      <c r="J8" s="583"/>
      <c r="K8" s="441" t="s">
        <v>614</v>
      </c>
      <c r="L8" s="625">
        <v>12500.041175756698</v>
      </c>
      <c r="M8" s="626">
        <v>12498.560662546697</v>
      </c>
      <c r="N8" s="626">
        <v>14342.269260266698</v>
      </c>
      <c r="O8" s="626">
        <v>14205.5910956367</v>
      </c>
      <c r="P8" s="627">
        <v>-1.480513210000936</v>
      </c>
      <c r="Q8" s="627">
        <v>-0.011844066664934903</v>
      </c>
      <c r="R8" s="627">
        <v>-136.6781646299969</v>
      </c>
      <c r="S8" s="628">
        <v>-0.9529744711225381</v>
      </c>
    </row>
    <row r="9" spans="1:19" s="499" customFormat="1" ht="12.75">
      <c r="A9" s="441" t="s">
        <v>615</v>
      </c>
      <c r="B9" s="629">
        <v>3207.8566312049998</v>
      </c>
      <c r="C9" s="623">
        <v>3204.1179920706</v>
      </c>
      <c r="D9" s="623">
        <v>3479.861155805159</v>
      </c>
      <c r="E9" s="623">
        <v>3376.179615360001</v>
      </c>
      <c r="F9" s="629">
        <v>-3.7386391343998184</v>
      </c>
      <c r="G9" s="623">
        <v>-0.11654632872403138</v>
      </c>
      <c r="H9" s="623">
        <v>-103.68154044515768</v>
      </c>
      <c r="I9" s="624">
        <v>-2.9794734848025333</v>
      </c>
      <c r="K9" s="441" t="s">
        <v>616</v>
      </c>
      <c r="L9" s="630">
        <v>53.789542870000005</v>
      </c>
      <c r="M9" s="627">
        <v>39.844782551</v>
      </c>
      <c r="N9" s="627">
        <v>44.92072345</v>
      </c>
      <c r="O9" s="627">
        <v>45.558797420000005</v>
      </c>
      <c r="P9" s="630">
        <v>-13.944760319000004</v>
      </c>
      <c r="Q9" s="627">
        <v>-25.924667834976905</v>
      </c>
      <c r="R9" s="627">
        <v>0.6380739700000078</v>
      </c>
      <c r="S9" s="628">
        <v>1.420444554305164</v>
      </c>
    </row>
    <row r="10" spans="1:19" s="499" customFormat="1" ht="12.75">
      <c r="A10" s="441" t="s">
        <v>617</v>
      </c>
      <c r="B10" s="629">
        <v>15442.179896470003</v>
      </c>
      <c r="C10" s="623">
        <v>15432.919159154802</v>
      </c>
      <c r="D10" s="623">
        <v>20730.12233032415</v>
      </c>
      <c r="E10" s="623">
        <v>22068.55012928394</v>
      </c>
      <c r="F10" s="629">
        <v>-9.260737315200458</v>
      </c>
      <c r="G10" s="623">
        <v>-0.05997040170032866</v>
      </c>
      <c r="H10" s="623">
        <v>1338.4277989597904</v>
      </c>
      <c r="I10" s="624">
        <v>6.456439463465828</v>
      </c>
      <c r="K10" s="441" t="s">
        <v>618</v>
      </c>
      <c r="L10" s="630">
        <v>6799.226489263001</v>
      </c>
      <c r="M10" s="627">
        <v>6796.548393879002</v>
      </c>
      <c r="N10" s="627">
        <v>6466.227867574001</v>
      </c>
      <c r="O10" s="627">
        <v>6451.027378088501</v>
      </c>
      <c r="P10" s="630">
        <v>-2.6780953839988797</v>
      </c>
      <c r="Q10" s="627">
        <v>-0.03938823612109398</v>
      </c>
      <c r="R10" s="627">
        <v>-15.20048948549993</v>
      </c>
      <c r="S10" s="628">
        <v>-0.2350750668983592</v>
      </c>
    </row>
    <row r="11" spans="1:19" s="499" customFormat="1" ht="12.75">
      <c r="A11" s="441" t="s">
        <v>619</v>
      </c>
      <c r="B11" s="629">
        <v>5791.252341764999</v>
      </c>
      <c r="C11" s="623">
        <v>1474.2539108249998</v>
      </c>
      <c r="D11" s="623">
        <v>1769.28074207</v>
      </c>
      <c r="E11" s="623">
        <v>1788.7186767500002</v>
      </c>
      <c r="F11" s="629">
        <v>-4316.998430939999</v>
      </c>
      <c r="G11" s="623">
        <v>-74.54343510136717</v>
      </c>
      <c r="H11" s="623">
        <v>19.437934680000126</v>
      </c>
      <c r="I11" s="624">
        <v>1.0986348417073926</v>
      </c>
      <c r="K11" s="441" t="s">
        <v>620</v>
      </c>
      <c r="L11" s="631">
        <v>3028.9220512300003</v>
      </c>
      <c r="M11" s="632">
        <v>3118.6136540860007</v>
      </c>
      <c r="N11" s="632">
        <v>2149.04764034072</v>
      </c>
      <c r="O11" s="632">
        <v>1605.8972459699999</v>
      </c>
      <c r="P11" s="627">
        <v>89.69160285600037</v>
      </c>
      <c r="Q11" s="627">
        <v>2.9611723688821225</v>
      </c>
      <c r="R11" s="627">
        <v>-543.1503943707203</v>
      </c>
      <c r="S11" s="628">
        <v>-25.27400436244432</v>
      </c>
    </row>
    <row r="12" spans="1:19" s="499" customFormat="1" ht="12.75">
      <c r="A12" s="441" t="s">
        <v>621</v>
      </c>
      <c r="B12" s="633">
        <v>19781.678259906756</v>
      </c>
      <c r="C12" s="634">
        <v>24124.80588077275</v>
      </c>
      <c r="D12" s="634">
        <v>31182.18807197159</v>
      </c>
      <c r="E12" s="634">
        <v>29277.769220964507</v>
      </c>
      <c r="F12" s="623">
        <v>4343.127620865995</v>
      </c>
      <c r="G12" s="623">
        <v>21.955304114255</v>
      </c>
      <c r="H12" s="623">
        <v>-1904.4188510070817</v>
      </c>
      <c r="I12" s="624">
        <v>-6.107393254801407</v>
      </c>
      <c r="K12" s="614" t="s">
        <v>622</v>
      </c>
      <c r="L12" s="618">
        <v>47291.67585999333</v>
      </c>
      <c r="M12" s="619">
        <v>47969.80717531613</v>
      </c>
      <c r="N12" s="619">
        <v>60042.01386870157</v>
      </c>
      <c r="O12" s="619">
        <v>62353.994164339725</v>
      </c>
      <c r="P12" s="619">
        <v>678.1313153227966</v>
      </c>
      <c r="Q12" s="619">
        <v>1.433933780080874</v>
      </c>
      <c r="R12" s="619">
        <v>2311.9802956381536</v>
      </c>
      <c r="S12" s="620">
        <v>3.8506041797564228</v>
      </c>
    </row>
    <row r="13" spans="1:19" s="613" customFormat="1" ht="12.75">
      <c r="A13" s="614" t="s">
        <v>623</v>
      </c>
      <c r="B13" s="615">
        <v>3587.9108865739513</v>
      </c>
      <c r="C13" s="616">
        <v>3548.035735195001</v>
      </c>
      <c r="D13" s="616">
        <v>3526.16618513</v>
      </c>
      <c r="E13" s="616">
        <v>3690.1305077700003</v>
      </c>
      <c r="F13" s="616">
        <v>-39.87515137895025</v>
      </c>
      <c r="G13" s="616">
        <v>-1.1113751885021455</v>
      </c>
      <c r="H13" s="616">
        <v>163.96432264000032</v>
      </c>
      <c r="I13" s="617">
        <v>4.649931796505938</v>
      </c>
      <c r="K13" s="441" t="s">
        <v>624</v>
      </c>
      <c r="L13" s="625">
        <v>9033.107553747499</v>
      </c>
      <c r="M13" s="626">
        <v>8715.8354071785</v>
      </c>
      <c r="N13" s="626">
        <v>10938.141335183493</v>
      </c>
      <c r="O13" s="626">
        <v>12554.698746339498</v>
      </c>
      <c r="P13" s="627">
        <v>-317.27214656899923</v>
      </c>
      <c r="Q13" s="627">
        <v>-3.5123255721379616</v>
      </c>
      <c r="R13" s="627">
        <v>1616.5574111560054</v>
      </c>
      <c r="S13" s="628">
        <v>14.779086881572892</v>
      </c>
    </row>
    <row r="14" spans="1:19" s="499" customFormat="1" ht="12.75">
      <c r="A14" s="441" t="s">
        <v>625</v>
      </c>
      <c r="B14" s="621">
        <v>1109.246546085001</v>
      </c>
      <c r="C14" s="622">
        <v>924.7803947690595</v>
      </c>
      <c r="D14" s="622">
        <v>1064.9545842500002</v>
      </c>
      <c r="E14" s="622">
        <v>1206.6138667100001</v>
      </c>
      <c r="F14" s="623">
        <v>-184.4661513159415</v>
      </c>
      <c r="G14" s="623">
        <v>-16.62986032879709</v>
      </c>
      <c r="H14" s="623">
        <v>141.65928246</v>
      </c>
      <c r="I14" s="624">
        <v>13.30190832126088</v>
      </c>
      <c r="K14" s="441" t="s">
        <v>626</v>
      </c>
      <c r="L14" s="630">
        <v>5518.7037887878</v>
      </c>
      <c r="M14" s="627">
        <v>5495.319764910799</v>
      </c>
      <c r="N14" s="627">
        <v>6241.116634909785</v>
      </c>
      <c r="O14" s="627">
        <v>6535.458778778199</v>
      </c>
      <c r="P14" s="630">
        <v>-23.3840238770008</v>
      </c>
      <c r="Q14" s="627">
        <v>-0.42372311999258744</v>
      </c>
      <c r="R14" s="627">
        <v>294.3421438684145</v>
      </c>
      <c r="S14" s="628">
        <v>4.716177586267288</v>
      </c>
    </row>
    <row r="15" spans="1:19" s="499" customFormat="1" ht="12.75">
      <c r="A15" s="441" t="s">
        <v>627</v>
      </c>
      <c r="B15" s="629">
        <v>500.08196992</v>
      </c>
      <c r="C15" s="623">
        <v>630.7136448487184</v>
      </c>
      <c r="D15" s="623">
        <v>796.0430835399999</v>
      </c>
      <c r="E15" s="623">
        <v>830.46148902</v>
      </c>
      <c r="F15" s="629">
        <v>130.63167492871844</v>
      </c>
      <c r="G15" s="623">
        <v>26.122052540629703</v>
      </c>
      <c r="H15" s="623">
        <v>34.41840548000016</v>
      </c>
      <c r="I15" s="624">
        <v>4.323686266695726</v>
      </c>
      <c r="K15" s="441" t="s">
        <v>628</v>
      </c>
      <c r="L15" s="630">
        <v>0</v>
      </c>
      <c r="M15" s="627">
        <v>0</v>
      </c>
      <c r="N15" s="627">
        <v>0</v>
      </c>
      <c r="O15" s="627">
        <v>0</v>
      </c>
      <c r="P15" s="635">
        <v>0</v>
      </c>
      <c r="Q15" s="636"/>
      <c r="R15" s="636">
        <v>0</v>
      </c>
      <c r="S15" s="637"/>
    </row>
    <row r="16" spans="1:19" s="499" customFormat="1" ht="12.75">
      <c r="A16" s="441" t="s">
        <v>629</v>
      </c>
      <c r="B16" s="629">
        <v>296.53626492999996</v>
      </c>
      <c r="C16" s="623">
        <v>318.57861159722296</v>
      </c>
      <c r="D16" s="623">
        <v>241.57251959</v>
      </c>
      <c r="E16" s="623">
        <v>279.34266410999993</v>
      </c>
      <c r="F16" s="629">
        <v>22.042346667223</v>
      </c>
      <c r="G16" s="623">
        <v>7.433271836895326</v>
      </c>
      <c r="H16" s="623">
        <v>37.77014451999992</v>
      </c>
      <c r="I16" s="624">
        <v>15.635116355164854</v>
      </c>
      <c r="K16" s="441" t="s">
        <v>630</v>
      </c>
      <c r="L16" s="630">
        <v>0</v>
      </c>
      <c r="M16" s="627">
        <v>0</v>
      </c>
      <c r="N16" s="627">
        <v>0</v>
      </c>
      <c r="O16" s="627">
        <v>0</v>
      </c>
      <c r="P16" s="635">
        <v>0</v>
      </c>
      <c r="Q16" s="636"/>
      <c r="R16" s="636">
        <v>0</v>
      </c>
      <c r="S16" s="637"/>
    </row>
    <row r="17" spans="1:19" s="499" customFormat="1" ht="12.75">
      <c r="A17" s="441" t="s">
        <v>631</v>
      </c>
      <c r="B17" s="629">
        <v>0.4576</v>
      </c>
      <c r="C17" s="623">
        <v>0.4792</v>
      </c>
      <c r="D17" s="623">
        <v>11.854953219999999</v>
      </c>
      <c r="E17" s="623">
        <v>11.896354220000001</v>
      </c>
      <c r="F17" s="629">
        <v>0.021600000000000008</v>
      </c>
      <c r="G17" s="623">
        <v>4.720279720279722</v>
      </c>
      <c r="H17" s="623">
        <v>0.04140100000000224</v>
      </c>
      <c r="I17" s="624">
        <v>0.34922955183118176</v>
      </c>
      <c r="J17" s="583"/>
      <c r="K17" s="441" t="s">
        <v>632</v>
      </c>
      <c r="L17" s="630">
        <v>22866.757006658027</v>
      </c>
      <c r="M17" s="627">
        <v>23560.396887323026</v>
      </c>
      <c r="N17" s="627">
        <v>31477.382981504998</v>
      </c>
      <c r="O17" s="627">
        <v>31840.17803222203</v>
      </c>
      <c r="P17" s="630">
        <v>693.6398806649995</v>
      </c>
      <c r="Q17" s="638">
        <v>3.0333985727098733</v>
      </c>
      <c r="R17" s="638">
        <v>362.7950507170317</v>
      </c>
      <c r="S17" s="639">
        <v>1.1525578569546182</v>
      </c>
    </row>
    <row r="18" spans="1:19" s="499" customFormat="1" ht="12.75">
      <c r="A18" s="441" t="s">
        <v>633</v>
      </c>
      <c r="B18" s="629">
        <v>5.009313099999999</v>
      </c>
      <c r="C18" s="623">
        <v>5.009313099999999</v>
      </c>
      <c r="D18" s="623">
        <v>16.02626883</v>
      </c>
      <c r="E18" s="623">
        <v>16.09743657</v>
      </c>
      <c r="F18" s="629">
        <v>0</v>
      </c>
      <c r="G18" s="623">
        <v>0</v>
      </c>
      <c r="H18" s="623">
        <v>0.07116773999999992</v>
      </c>
      <c r="I18" s="624">
        <v>0.44406930118867805</v>
      </c>
      <c r="K18" s="441" t="s">
        <v>634</v>
      </c>
      <c r="L18" s="630">
        <v>2598.2843517300007</v>
      </c>
      <c r="M18" s="627">
        <v>2709.0176747607998</v>
      </c>
      <c r="N18" s="627">
        <v>3063.0504860332953</v>
      </c>
      <c r="O18" s="627">
        <v>3160.38380289</v>
      </c>
      <c r="P18" s="630">
        <v>110.73332303079906</v>
      </c>
      <c r="Q18" s="638">
        <v>4.261786165054264</v>
      </c>
      <c r="R18" s="638">
        <v>97.33331685670464</v>
      </c>
      <c r="S18" s="639">
        <v>3.1776595684765554</v>
      </c>
    </row>
    <row r="19" spans="1:19" s="499" customFormat="1" ht="12.75">
      <c r="A19" s="441" t="s">
        <v>635</v>
      </c>
      <c r="B19" s="629">
        <v>818.1741856600001</v>
      </c>
      <c r="C19" s="623">
        <v>804.6499436</v>
      </c>
      <c r="D19" s="623">
        <v>517.13052966</v>
      </c>
      <c r="E19" s="623">
        <v>459.73286586</v>
      </c>
      <c r="F19" s="629">
        <v>-13.52424206000012</v>
      </c>
      <c r="G19" s="623">
        <v>-1.652978338480633</v>
      </c>
      <c r="H19" s="623">
        <v>-57.397663799999975</v>
      </c>
      <c r="I19" s="624">
        <v>-11.099260342981001</v>
      </c>
      <c r="K19" s="441" t="s">
        <v>636</v>
      </c>
      <c r="L19" s="631">
        <v>7274.823159070001</v>
      </c>
      <c r="M19" s="632">
        <v>7489.237441143001</v>
      </c>
      <c r="N19" s="632">
        <v>8322.322431069999</v>
      </c>
      <c r="O19" s="632">
        <v>8263.274804110002</v>
      </c>
      <c r="P19" s="627">
        <v>214.41428207300032</v>
      </c>
      <c r="Q19" s="638">
        <v>2.9473469991593673</v>
      </c>
      <c r="R19" s="638">
        <v>-59.047626959996705</v>
      </c>
      <c r="S19" s="639">
        <v>-0.7095090036352385</v>
      </c>
    </row>
    <row r="20" spans="1:19" s="499" customFormat="1" ht="12.75">
      <c r="A20" s="441" t="s">
        <v>637</v>
      </c>
      <c r="B20" s="633">
        <v>858.4050068789501</v>
      </c>
      <c r="C20" s="634">
        <v>863.8246272799998</v>
      </c>
      <c r="D20" s="634">
        <v>878.58424604</v>
      </c>
      <c r="E20" s="634">
        <v>885.9858312800001</v>
      </c>
      <c r="F20" s="623">
        <v>5.4196204010497695</v>
      </c>
      <c r="G20" s="623">
        <v>0.6313593650571553</v>
      </c>
      <c r="H20" s="623">
        <v>7.401585240000031</v>
      </c>
      <c r="I20" s="624">
        <v>0.8424445661711824</v>
      </c>
      <c r="J20" s="583"/>
      <c r="K20" s="614" t="s">
        <v>638</v>
      </c>
      <c r="L20" s="618">
        <v>244239.8243797957</v>
      </c>
      <c r="M20" s="619">
        <v>247158.2681920856</v>
      </c>
      <c r="N20" s="619">
        <v>297464.8425950582</v>
      </c>
      <c r="O20" s="619">
        <v>295429.2469915687</v>
      </c>
      <c r="P20" s="619">
        <v>2918.4438122899155</v>
      </c>
      <c r="Q20" s="640">
        <v>1.194909069272709</v>
      </c>
      <c r="R20" s="640">
        <v>-2035.5956034894916</v>
      </c>
      <c r="S20" s="641">
        <v>-0.6843146859746945</v>
      </c>
    </row>
    <row r="21" spans="1:19" s="613" customFormat="1" ht="12.75">
      <c r="A21" s="614" t="s">
        <v>639</v>
      </c>
      <c r="B21" s="615">
        <v>222679.3593088955</v>
      </c>
      <c r="C21" s="616">
        <v>226227.5449047555</v>
      </c>
      <c r="D21" s="616">
        <v>255565.55740765922</v>
      </c>
      <c r="E21" s="616">
        <v>256649.9244494994</v>
      </c>
      <c r="F21" s="616">
        <v>3548.185595859977</v>
      </c>
      <c r="G21" s="616">
        <v>1.5934056963663248</v>
      </c>
      <c r="H21" s="616">
        <v>1084.367041840189</v>
      </c>
      <c r="I21" s="617">
        <v>0.42430093195636964</v>
      </c>
      <c r="J21" s="606"/>
      <c r="K21" s="441" t="s">
        <v>640</v>
      </c>
      <c r="L21" s="625">
        <v>57395.93432424599</v>
      </c>
      <c r="M21" s="626">
        <v>59006.535006341604</v>
      </c>
      <c r="N21" s="626">
        <v>66556.96564459868</v>
      </c>
      <c r="O21" s="626">
        <v>65872.06484027125</v>
      </c>
      <c r="P21" s="627">
        <v>1610.6006820956172</v>
      </c>
      <c r="Q21" s="638">
        <v>2.806123292630581</v>
      </c>
      <c r="R21" s="638">
        <v>-684.9008043274225</v>
      </c>
      <c r="S21" s="639">
        <v>-1.0290445150168959</v>
      </c>
    </row>
    <row r="22" spans="1:19" s="499" customFormat="1" ht="12.75">
      <c r="A22" s="441" t="s">
        <v>641</v>
      </c>
      <c r="B22" s="621">
        <v>41324.93941762301</v>
      </c>
      <c r="C22" s="622">
        <v>41384.705422274004</v>
      </c>
      <c r="D22" s="622">
        <v>49144.7073363505</v>
      </c>
      <c r="E22" s="622">
        <v>49397.85727199749</v>
      </c>
      <c r="F22" s="623">
        <v>59.76600465099182</v>
      </c>
      <c r="G22" s="623">
        <v>0.14462454269323047</v>
      </c>
      <c r="H22" s="623">
        <v>253.14993564699398</v>
      </c>
      <c r="I22" s="624">
        <v>0.5151112894302424</v>
      </c>
      <c r="J22" s="583"/>
      <c r="K22" s="441" t="s">
        <v>642</v>
      </c>
      <c r="L22" s="630">
        <v>41644.00051949662</v>
      </c>
      <c r="M22" s="627">
        <v>42823.57731908647</v>
      </c>
      <c r="N22" s="627">
        <v>48139.0792284881</v>
      </c>
      <c r="O22" s="627">
        <v>48017.089066599365</v>
      </c>
      <c r="P22" s="630">
        <v>1179.5767995898495</v>
      </c>
      <c r="Q22" s="638">
        <v>2.832525177396448</v>
      </c>
      <c r="R22" s="638">
        <v>-121.99016188873793</v>
      </c>
      <c r="S22" s="639">
        <v>-0.2534119136548538</v>
      </c>
    </row>
    <row r="23" spans="1:19" s="499" customFormat="1" ht="12.75">
      <c r="A23" s="441" t="s">
        <v>643</v>
      </c>
      <c r="B23" s="629">
        <v>11307.456106658003</v>
      </c>
      <c r="C23" s="623">
        <v>11905.628843482498</v>
      </c>
      <c r="D23" s="623">
        <v>14607.971609179998</v>
      </c>
      <c r="E23" s="623">
        <v>14582.640106589997</v>
      </c>
      <c r="F23" s="629">
        <v>598.1727368244956</v>
      </c>
      <c r="G23" s="623">
        <v>5.29007348056193</v>
      </c>
      <c r="H23" s="623">
        <v>-25.331502590001037</v>
      </c>
      <c r="I23" s="624">
        <v>-0.17340876110467052</v>
      </c>
      <c r="K23" s="441" t="s">
        <v>644</v>
      </c>
      <c r="L23" s="630">
        <v>17874.016371721</v>
      </c>
      <c r="M23" s="627">
        <v>19199.452946540583</v>
      </c>
      <c r="N23" s="627">
        <v>26139.835300735725</v>
      </c>
      <c r="O23" s="627">
        <v>28082.50194736573</v>
      </c>
      <c r="P23" s="630">
        <v>1325.4365748195814</v>
      </c>
      <c r="Q23" s="638">
        <v>7.41543784706717</v>
      </c>
      <c r="R23" s="638">
        <v>1942.6666466300048</v>
      </c>
      <c r="S23" s="639">
        <v>7.431824356503604</v>
      </c>
    </row>
    <row r="24" spans="1:19" s="499" customFormat="1" ht="12.75">
      <c r="A24" s="441" t="s">
        <v>645</v>
      </c>
      <c r="B24" s="629">
        <v>10020.960872068636</v>
      </c>
      <c r="C24" s="623">
        <v>9962.32194422364</v>
      </c>
      <c r="D24" s="623">
        <v>9952.86956710395</v>
      </c>
      <c r="E24" s="623">
        <v>9760.492588083946</v>
      </c>
      <c r="F24" s="629">
        <v>-58.63892784499512</v>
      </c>
      <c r="G24" s="623">
        <v>-0.5851627263453254</v>
      </c>
      <c r="H24" s="623">
        <v>-192.376979020004</v>
      </c>
      <c r="I24" s="642">
        <v>-1.9328795351226649</v>
      </c>
      <c r="K24" s="441" t="s">
        <v>646</v>
      </c>
      <c r="L24" s="630">
        <v>95943.01699015798</v>
      </c>
      <c r="M24" s="627">
        <v>93874.8239547054</v>
      </c>
      <c r="N24" s="627">
        <v>119664.8019044213</v>
      </c>
      <c r="O24" s="627">
        <v>116726.05872016201</v>
      </c>
      <c r="P24" s="630">
        <v>-2068.193035452583</v>
      </c>
      <c r="Q24" s="638">
        <v>-2.155647279327001</v>
      </c>
      <c r="R24" s="638">
        <v>-2938.7431842592923</v>
      </c>
      <c r="S24" s="639">
        <v>-2.455812517540894</v>
      </c>
    </row>
    <row r="25" spans="1:19" s="499" customFormat="1" ht="12.75">
      <c r="A25" s="441" t="s">
        <v>647</v>
      </c>
      <c r="B25" s="629">
        <v>5925.236432443638</v>
      </c>
      <c r="C25" s="623">
        <v>5773.268161863641</v>
      </c>
      <c r="D25" s="623">
        <v>5640.701975473947</v>
      </c>
      <c r="E25" s="623">
        <v>5428.638757213946</v>
      </c>
      <c r="F25" s="629">
        <v>-151.9682705799969</v>
      </c>
      <c r="G25" s="623">
        <v>-2.5647629814043285</v>
      </c>
      <c r="H25" s="623">
        <v>-212.06321826000112</v>
      </c>
      <c r="I25" s="624">
        <v>-3.759518215677101</v>
      </c>
      <c r="K25" s="441" t="s">
        <v>648</v>
      </c>
      <c r="L25" s="630">
        <v>30101.9835634031</v>
      </c>
      <c r="M25" s="627">
        <v>31004.811451265</v>
      </c>
      <c r="N25" s="627">
        <v>35801.55782196435</v>
      </c>
      <c r="O25" s="627">
        <v>35611.33544440035</v>
      </c>
      <c r="P25" s="630">
        <v>902.8278878618985</v>
      </c>
      <c r="Q25" s="638">
        <v>2.999230552233521</v>
      </c>
      <c r="R25" s="638">
        <v>-190.22237756400136</v>
      </c>
      <c r="S25" s="639">
        <v>-0.5313243030092378</v>
      </c>
    </row>
    <row r="26" spans="1:19" s="499" customFormat="1" ht="12.75">
      <c r="A26" s="441" t="s">
        <v>649</v>
      </c>
      <c r="B26" s="629">
        <v>4095.7244396249994</v>
      </c>
      <c r="C26" s="623">
        <v>4189.053782359999</v>
      </c>
      <c r="D26" s="623">
        <v>4312.167591630001</v>
      </c>
      <c r="E26" s="623">
        <v>4331.853830870001</v>
      </c>
      <c r="F26" s="629">
        <v>93.3293427349995</v>
      </c>
      <c r="G26" s="623">
        <v>2.2787017073723015</v>
      </c>
      <c r="H26" s="623">
        <v>19.68623923999985</v>
      </c>
      <c r="I26" s="624">
        <v>0.4565276933626424</v>
      </c>
      <c r="K26" s="441" t="s">
        <v>650</v>
      </c>
      <c r="L26" s="631">
        <v>1280.872610771</v>
      </c>
      <c r="M26" s="632">
        <v>1249.0675141465358</v>
      </c>
      <c r="N26" s="632">
        <v>1162.6026948499998</v>
      </c>
      <c r="O26" s="632">
        <v>1120.19697277</v>
      </c>
      <c r="P26" s="627">
        <v>-31.805096624464113</v>
      </c>
      <c r="Q26" s="638">
        <v>-2.483080390431611</v>
      </c>
      <c r="R26" s="638">
        <v>-42.405722079999805</v>
      </c>
      <c r="S26" s="639">
        <v>-3.6474818326024123</v>
      </c>
    </row>
    <row r="27" spans="1:19" s="499" customFormat="1" ht="12.75">
      <c r="A27" s="441" t="s">
        <v>651</v>
      </c>
      <c r="B27" s="629">
        <v>1117.4021679950006</v>
      </c>
      <c r="C27" s="623">
        <v>1639.3106576850005</v>
      </c>
      <c r="D27" s="623">
        <v>1277.4018440000004</v>
      </c>
      <c r="E27" s="623">
        <v>390.7247105460007</v>
      </c>
      <c r="F27" s="629">
        <v>521.9084896899999</v>
      </c>
      <c r="G27" s="623">
        <v>46.707309564870556</v>
      </c>
      <c r="H27" s="623">
        <v>-886.6771334539997</v>
      </c>
      <c r="I27" s="624">
        <v>-69.41254528625835</v>
      </c>
      <c r="K27" s="614" t="s">
        <v>652</v>
      </c>
      <c r="L27" s="618">
        <v>90656.92182198001</v>
      </c>
      <c r="M27" s="619">
        <v>88202.3629647978</v>
      </c>
      <c r="N27" s="619">
        <v>107252.81507546373</v>
      </c>
      <c r="O27" s="619">
        <v>106046.07292337001</v>
      </c>
      <c r="P27" s="619">
        <v>-2454.5588571822154</v>
      </c>
      <c r="Q27" s="640">
        <v>-2.707525038189749</v>
      </c>
      <c r="R27" s="640">
        <v>-1206.7421520937205</v>
      </c>
      <c r="S27" s="641">
        <v>-1.125137975394538</v>
      </c>
    </row>
    <row r="28" spans="1:19" s="499" customFormat="1" ht="12.75">
      <c r="A28" s="441" t="s">
        <v>653</v>
      </c>
      <c r="B28" s="629">
        <v>5965.848269225006</v>
      </c>
      <c r="C28" s="623">
        <v>5723.845336275282</v>
      </c>
      <c r="D28" s="623">
        <v>5944.705740249078</v>
      </c>
      <c r="E28" s="623">
        <v>5792.185751259999</v>
      </c>
      <c r="F28" s="629">
        <v>-242.0029329497247</v>
      </c>
      <c r="G28" s="623">
        <v>-4.056471469415398</v>
      </c>
      <c r="H28" s="623">
        <v>-152.51998898907914</v>
      </c>
      <c r="I28" s="624">
        <v>-2.5656440478866944</v>
      </c>
      <c r="K28" s="441" t="s">
        <v>654</v>
      </c>
      <c r="L28" s="625">
        <v>159.51203882000001</v>
      </c>
      <c r="M28" s="626">
        <v>161.450472281</v>
      </c>
      <c r="N28" s="626">
        <v>2160.39919307</v>
      </c>
      <c r="O28" s="626">
        <v>2098.4875004299997</v>
      </c>
      <c r="P28" s="627">
        <v>1.9384334609999883</v>
      </c>
      <c r="Q28" s="638">
        <v>1.2152270608160158</v>
      </c>
      <c r="R28" s="638">
        <v>-61.91169264000018</v>
      </c>
      <c r="S28" s="639">
        <v>-2.8657524423540255</v>
      </c>
    </row>
    <row r="29" spans="1:19" s="499" customFormat="1" ht="12.75">
      <c r="A29" s="441" t="s">
        <v>655</v>
      </c>
      <c r="B29" s="629">
        <v>0</v>
      </c>
      <c r="C29" s="623">
        <v>0</v>
      </c>
      <c r="D29" s="623">
        <v>0</v>
      </c>
      <c r="E29" s="623">
        <v>0</v>
      </c>
      <c r="F29" s="643">
        <v>0</v>
      </c>
      <c r="G29" s="644"/>
      <c r="H29" s="644">
        <v>0</v>
      </c>
      <c r="I29" s="645"/>
      <c r="J29" s="583"/>
      <c r="K29" s="646" t="s">
        <v>656</v>
      </c>
      <c r="L29" s="630">
        <v>140.63570449</v>
      </c>
      <c r="M29" s="627">
        <v>116.334860841</v>
      </c>
      <c r="N29" s="627">
        <v>131.60030004</v>
      </c>
      <c r="O29" s="627">
        <v>136.03428472</v>
      </c>
      <c r="P29" s="630">
        <v>-24.300843649</v>
      </c>
      <c r="Q29" s="638">
        <v>-17.279284614902277</v>
      </c>
      <c r="R29" s="638">
        <v>4.4339846799999805</v>
      </c>
      <c r="S29" s="639">
        <v>3.3692815887594993</v>
      </c>
    </row>
    <row r="30" spans="1:19" s="499" customFormat="1" ht="12.75">
      <c r="A30" s="441" t="s">
        <v>657</v>
      </c>
      <c r="B30" s="629">
        <v>11334.190188690505</v>
      </c>
      <c r="C30" s="623">
        <v>11230.549208024606</v>
      </c>
      <c r="D30" s="623">
        <v>13283.049057741999</v>
      </c>
      <c r="E30" s="623">
        <v>13394.694779246496</v>
      </c>
      <c r="F30" s="629">
        <v>-103.6409806658994</v>
      </c>
      <c r="G30" s="647">
        <v>-0.9144101072991925</v>
      </c>
      <c r="H30" s="647">
        <v>111.64572150449749</v>
      </c>
      <c r="I30" s="648">
        <v>0.8405127544072797</v>
      </c>
      <c r="K30" s="441" t="s">
        <v>658</v>
      </c>
      <c r="L30" s="630">
        <v>509.33917166</v>
      </c>
      <c r="M30" s="627">
        <v>581.390108551</v>
      </c>
      <c r="N30" s="627">
        <v>567.73356983</v>
      </c>
      <c r="O30" s="627">
        <v>482.88000000000005</v>
      </c>
      <c r="P30" s="630">
        <v>72.05093689100005</v>
      </c>
      <c r="Q30" s="638">
        <v>14.145964202238176</v>
      </c>
      <c r="R30" s="638">
        <v>-84.85356982999991</v>
      </c>
      <c r="S30" s="639">
        <v>-14.94601946039727</v>
      </c>
    </row>
    <row r="31" spans="1:19" s="499" customFormat="1" ht="12.75">
      <c r="A31" s="441" t="s">
        <v>659</v>
      </c>
      <c r="B31" s="629">
        <v>9800.926100849107</v>
      </c>
      <c r="C31" s="623">
        <v>9476.058626280908</v>
      </c>
      <c r="D31" s="623">
        <v>11736.549682733475</v>
      </c>
      <c r="E31" s="623">
        <v>11851.03796053</v>
      </c>
      <c r="F31" s="629">
        <v>-324.8674745681983</v>
      </c>
      <c r="G31" s="647">
        <v>-3.3146609945365597</v>
      </c>
      <c r="H31" s="647">
        <v>114.48827779652493</v>
      </c>
      <c r="I31" s="648">
        <v>0.9754849669742145</v>
      </c>
      <c r="K31" s="441" t="s">
        <v>660</v>
      </c>
      <c r="L31" s="630">
        <v>22735.644327280002</v>
      </c>
      <c r="M31" s="627">
        <v>22156.499694841</v>
      </c>
      <c r="N31" s="627">
        <v>30965.701122430008</v>
      </c>
      <c r="O31" s="627">
        <v>30476.13687898</v>
      </c>
      <c r="P31" s="630">
        <v>-579.1446324390017</v>
      </c>
      <c r="Q31" s="638">
        <v>-2.547298084462461</v>
      </c>
      <c r="R31" s="638">
        <v>-489.5642434500078</v>
      </c>
      <c r="S31" s="639">
        <v>-1.5809887252815724</v>
      </c>
    </row>
    <row r="32" spans="1:19" s="499" customFormat="1" ht="12.75">
      <c r="A32" s="441" t="s">
        <v>661</v>
      </c>
      <c r="B32" s="629">
        <v>3367.954711386999</v>
      </c>
      <c r="C32" s="623">
        <v>3373.453365082256</v>
      </c>
      <c r="D32" s="623">
        <v>3889.9394175924995</v>
      </c>
      <c r="E32" s="623">
        <v>3935.1077922899995</v>
      </c>
      <c r="F32" s="629">
        <v>5.498653695256962</v>
      </c>
      <c r="G32" s="647">
        <v>0.16326388465575578</v>
      </c>
      <c r="H32" s="647">
        <v>45.168374697499985</v>
      </c>
      <c r="I32" s="648">
        <v>1.1611588214773507</v>
      </c>
      <c r="K32" s="441" t="s">
        <v>662</v>
      </c>
      <c r="L32" s="630">
        <v>1972.53856156</v>
      </c>
      <c r="M32" s="627">
        <v>1902.5911006998006</v>
      </c>
      <c r="N32" s="627">
        <v>3379.172844783744</v>
      </c>
      <c r="O32" s="627">
        <v>3487.2855358499996</v>
      </c>
      <c r="P32" s="630">
        <v>-69.9474608601995</v>
      </c>
      <c r="Q32" s="638">
        <v>-3.5460630389339975</v>
      </c>
      <c r="R32" s="638">
        <v>108.11269106625559</v>
      </c>
      <c r="S32" s="639">
        <v>3.199383282010673</v>
      </c>
    </row>
    <row r="33" spans="1:19" s="499" customFormat="1" ht="12.75">
      <c r="A33" s="441" t="s">
        <v>663</v>
      </c>
      <c r="B33" s="629">
        <v>6010.591573545</v>
      </c>
      <c r="C33" s="623">
        <v>6212.182913502356</v>
      </c>
      <c r="D33" s="623">
        <v>6546.317520439999</v>
      </c>
      <c r="E33" s="623">
        <v>6420.411087159999</v>
      </c>
      <c r="F33" s="629">
        <v>201.59133995735647</v>
      </c>
      <c r="G33" s="647">
        <v>3.353935090925825</v>
      </c>
      <c r="H33" s="647">
        <v>-125.90643327999987</v>
      </c>
      <c r="I33" s="648">
        <v>-1.9233169317998084</v>
      </c>
      <c r="K33" s="441" t="s">
        <v>664</v>
      </c>
      <c r="L33" s="630">
        <v>41.79744922999999</v>
      </c>
      <c r="M33" s="627">
        <v>56.83378746099999</v>
      </c>
      <c r="N33" s="627">
        <v>40.99367049999999</v>
      </c>
      <c r="O33" s="627">
        <v>18.425566939999992</v>
      </c>
      <c r="P33" s="630">
        <v>15.036338231000002</v>
      </c>
      <c r="Q33" s="638">
        <v>35.97429629798489</v>
      </c>
      <c r="R33" s="638">
        <v>-22.56810356</v>
      </c>
      <c r="S33" s="639">
        <v>-55.05265394568658</v>
      </c>
    </row>
    <row r="34" spans="1:19" s="499" customFormat="1" ht="12.75">
      <c r="A34" s="441" t="s">
        <v>665</v>
      </c>
      <c r="B34" s="629">
        <v>0</v>
      </c>
      <c r="C34" s="623">
        <v>0</v>
      </c>
      <c r="D34" s="623">
        <v>0</v>
      </c>
      <c r="E34" s="623">
        <v>0</v>
      </c>
      <c r="F34" s="643">
        <v>0</v>
      </c>
      <c r="G34" s="644"/>
      <c r="H34" s="644">
        <v>0</v>
      </c>
      <c r="I34" s="645"/>
      <c r="K34" s="441" t="s">
        <v>666</v>
      </c>
      <c r="L34" s="630">
        <v>3313.9280454500017</v>
      </c>
      <c r="M34" s="627">
        <v>3145.0624601510017</v>
      </c>
      <c r="N34" s="627">
        <v>3323.2612199799996</v>
      </c>
      <c r="O34" s="627">
        <v>3406.9587704399996</v>
      </c>
      <c r="P34" s="630">
        <v>-168.86558529900003</v>
      </c>
      <c r="Q34" s="638">
        <v>-5.095632222034851</v>
      </c>
      <c r="R34" s="638">
        <v>83.69755046</v>
      </c>
      <c r="S34" s="639">
        <v>2.5185366096651207</v>
      </c>
    </row>
    <row r="35" spans="1:19" s="499" customFormat="1" ht="12.75">
      <c r="A35" s="441" t="s">
        <v>667</v>
      </c>
      <c r="B35" s="629">
        <v>7156.898515025001</v>
      </c>
      <c r="C35" s="623">
        <v>7116.2231645850015</v>
      </c>
      <c r="D35" s="623">
        <v>8346.075369999999</v>
      </c>
      <c r="E35" s="623">
        <v>8050.837131450001</v>
      </c>
      <c r="F35" s="629">
        <v>-40.67535043999942</v>
      </c>
      <c r="G35" s="623">
        <v>-0.5683376724513653</v>
      </c>
      <c r="H35" s="623">
        <v>-295.23823854999773</v>
      </c>
      <c r="I35" s="624">
        <v>-3.537449944571945</v>
      </c>
      <c r="K35" s="441" t="s">
        <v>668</v>
      </c>
      <c r="L35" s="630">
        <v>0</v>
      </c>
      <c r="M35" s="627">
        <v>0</v>
      </c>
      <c r="N35" s="627">
        <v>0</v>
      </c>
      <c r="O35" s="627">
        <v>0</v>
      </c>
      <c r="P35" s="635">
        <v>0</v>
      </c>
      <c r="Q35" s="636"/>
      <c r="R35" s="636">
        <v>0</v>
      </c>
      <c r="S35" s="637"/>
    </row>
    <row r="36" spans="1:19" s="499" customFormat="1" ht="12.75">
      <c r="A36" s="441" t="s">
        <v>669</v>
      </c>
      <c r="B36" s="629">
        <v>1469.9452409685</v>
      </c>
      <c r="C36" s="623">
        <v>1485.2972078800003</v>
      </c>
      <c r="D36" s="623">
        <v>1650.7727841995002</v>
      </c>
      <c r="E36" s="623">
        <v>1719.98196072</v>
      </c>
      <c r="F36" s="629">
        <v>15.351966911500313</v>
      </c>
      <c r="G36" s="623">
        <v>1.0443903952085583</v>
      </c>
      <c r="H36" s="623">
        <v>69.2091765204998</v>
      </c>
      <c r="I36" s="624">
        <v>4.1925319573317905</v>
      </c>
      <c r="K36" s="441" t="s">
        <v>670</v>
      </c>
      <c r="L36" s="630">
        <v>3290.27345412</v>
      </c>
      <c r="M36" s="627">
        <v>2618.7365991010006</v>
      </c>
      <c r="N36" s="627">
        <v>3358.7018525</v>
      </c>
      <c r="O36" s="627">
        <v>2172.39768071</v>
      </c>
      <c r="P36" s="630">
        <v>-671.5368550189996</v>
      </c>
      <c r="Q36" s="638">
        <v>-20.40975816700334</v>
      </c>
      <c r="R36" s="638">
        <v>-1186.30417179</v>
      </c>
      <c r="S36" s="639">
        <v>-35.320317905174946</v>
      </c>
    </row>
    <row r="37" spans="1:19" s="499" customFormat="1" ht="12.75">
      <c r="A37" s="441" t="s">
        <v>671</v>
      </c>
      <c r="B37" s="629">
        <v>437.643276845</v>
      </c>
      <c r="C37" s="623">
        <v>429.725213545</v>
      </c>
      <c r="D37" s="623">
        <v>804.1768271200002</v>
      </c>
      <c r="E37" s="623">
        <v>731.4722784100002</v>
      </c>
      <c r="F37" s="629">
        <v>-7.9180633000000284</v>
      </c>
      <c r="G37" s="623">
        <v>-1.809250528668436</v>
      </c>
      <c r="H37" s="623">
        <v>-72.70454871000004</v>
      </c>
      <c r="I37" s="624">
        <v>-9.040865921289596</v>
      </c>
      <c r="K37" s="441" t="s">
        <v>672</v>
      </c>
      <c r="L37" s="630">
        <v>522.98073641</v>
      </c>
      <c r="M37" s="627">
        <v>619.422866181</v>
      </c>
      <c r="N37" s="627">
        <v>783.9566853</v>
      </c>
      <c r="O37" s="627">
        <v>877.7333158499999</v>
      </c>
      <c r="P37" s="630">
        <v>96.44212977100005</v>
      </c>
      <c r="Q37" s="638">
        <v>18.44085700613503</v>
      </c>
      <c r="R37" s="638">
        <v>93.77663054999994</v>
      </c>
      <c r="S37" s="639">
        <v>11.961965795867158</v>
      </c>
    </row>
    <row r="38" spans="1:19" s="499" customFormat="1" ht="12.75">
      <c r="A38" s="441" t="s">
        <v>673</v>
      </c>
      <c r="B38" s="629">
        <v>590.317351435</v>
      </c>
      <c r="C38" s="623">
        <v>594.7726234049999</v>
      </c>
      <c r="D38" s="623">
        <v>589.60718425</v>
      </c>
      <c r="E38" s="623">
        <v>616.8345999300001</v>
      </c>
      <c r="F38" s="629">
        <v>4.455271969999899</v>
      </c>
      <c r="G38" s="623">
        <v>0.7547248880910575</v>
      </c>
      <c r="H38" s="623">
        <v>27.227415680000036</v>
      </c>
      <c r="I38" s="624">
        <v>4.617890759698631</v>
      </c>
      <c r="K38" s="441" t="s">
        <v>674</v>
      </c>
      <c r="L38" s="630">
        <v>42852.56196691</v>
      </c>
      <c r="M38" s="627">
        <v>52150.97608720899</v>
      </c>
      <c r="N38" s="627">
        <v>56501.03256947998</v>
      </c>
      <c r="O38" s="627">
        <v>56429.834425140005</v>
      </c>
      <c r="P38" s="630">
        <v>9298.414120298992</v>
      </c>
      <c r="Q38" s="638">
        <v>21.698618923832523</v>
      </c>
      <c r="R38" s="638">
        <v>-71.19814433997817</v>
      </c>
      <c r="S38" s="639">
        <v>-0.12601211181835478</v>
      </c>
    </row>
    <row r="39" spans="1:19" s="499" customFormat="1" ht="12.75">
      <c r="A39" s="441" t="s">
        <v>675</v>
      </c>
      <c r="B39" s="629">
        <v>1248.796771355</v>
      </c>
      <c r="C39" s="623">
        <v>1248.715198885</v>
      </c>
      <c r="D39" s="623">
        <v>1541.6826397700002</v>
      </c>
      <c r="E39" s="623">
        <v>1590.7176639600002</v>
      </c>
      <c r="F39" s="629">
        <v>-0.08157246999985546</v>
      </c>
      <c r="G39" s="623">
        <v>-0.006532085273678736</v>
      </c>
      <c r="H39" s="623">
        <v>49.03502419000006</v>
      </c>
      <c r="I39" s="624">
        <v>3.180617263570891</v>
      </c>
      <c r="K39" s="441" t="s">
        <v>676</v>
      </c>
      <c r="L39" s="631">
        <v>15117.71036605</v>
      </c>
      <c r="M39" s="632">
        <v>4693.064927480999</v>
      </c>
      <c r="N39" s="632">
        <v>6040.262047549997</v>
      </c>
      <c r="O39" s="632">
        <v>6459.898964310002</v>
      </c>
      <c r="P39" s="627">
        <v>-10424.645438569001</v>
      </c>
      <c r="Q39" s="638">
        <v>-68.95650985601455</v>
      </c>
      <c r="R39" s="638">
        <v>419.6369167600051</v>
      </c>
      <c r="S39" s="639">
        <v>6.947329659815253</v>
      </c>
    </row>
    <row r="40" spans="1:19" s="499" customFormat="1" ht="12.75">
      <c r="A40" s="441" t="s">
        <v>677</v>
      </c>
      <c r="B40" s="629">
        <v>10559.0287117775</v>
      </c>
      <c r="C40" s="623">
        <v>10312.995579993501</v>
      </c>
      <c r="D40" s="623">
        <v>12615.06808854875</v>
      </c>
      <c r="E40" s="623">
        <v>12539.382108116752</v>
      </c>
      <c r="F40" s="629">
        <v>-246.03313178399912</v>
      </c>
      <c r="G40" s="623">
        <v>-2.3300735181217442</v>
      </c>
      <c r="H40" s="623">
        <v>-75.68598043199927</v>
      </c>
      <c r="I40" s="624">
        <v>-0.5999648983321996</v>
      </c>
      <c r="K40" s="614" t="s">
        <v>678</v>
      </c>
      <c r="L40" s="618">
        <v>87566.273708083</v>
      </c>
      <c r="M40" s="619">
        <v>87150.05826581582</v>
      </c>
      <c r="N40" s="619">
        <v>107993.85060592178</v>
      </c>
      <c r="O40" s="619">
        <v>108222.44894626926</v>
      </c>
      <c r="P40" s="619">
        <v>-416.2154422671738</v>
      </c>
      <c r="Q40" s="640">
        <v>-0.4753147811847041</v>
      </c>
      <c r="R40" s="640">
        <v>228.598340347482</v>
      </c>
      <c r="S40" s="641">
        <v>0.21167718260334625</v>
      </c>
    </row>
    <row r="41" spans="1:19" s="499" customFormat="1" ht="12.75">
      <c r="A41" s="441" t="s">
        <v>679</v>
      </c>
      <c r="B41" s="629">
        <v>29698.033114945003</v>
      </c>
      <c r="C41" s="623">
        <v>30216.134866115</v>
      </c>
      <c r="D41" s="623">
        <v>35459.97253626999</v>
      </c>
      <c r="E41" s="623">
        <v>35637.58198079999</v>
      </c>
      <c r="F41" s="629">
        <v>518.1017511699974</v>
      </c>
      <c r="G41" s="623">
        <v>1.7445658746648514</v>
      </c>
      <c r="H41" s="623">
        <v>177.60944452999684</v>
      </c>
      <c r="I41" s="624">
        <v>0.5008730459346246</v>
      </c>
      <c r="K41" s="441" t="s">
        <v>680</v>
      </c>
      <c r="L41" s="625">
        <v>7491.278704437999</v>
      </c>
      <c r="M41" s="626">
        <v>7143.678589597999</v>
      </c>
      <c r="N41" s="626">
        <v>11154.811679539996</v>
      </c>
      <c r="O41" s="626">
        <v>10649.420455822003</v>
      </c>
      <c r="P41" s="627">
        <v>-347.60011484000006</v>
      </c>
      <c r="Q41" s="638">
        <v>-4.640063846964792</v>
      </c>
      <c r="R41" s="638">
        <v>-505.39122371799385</v>
      </c>
      <c r="S41" s="639">
        <v>-4.530701532550079</v>
      </c>
    </row>
    <row r="42" spans="1:19" s="499" customFormat="1" ht="12.75">
      <c r="A42" s="441" t="s">
        <v>681</v>
      </c>
      <c r="B42" s="629">
        <v>4300.898186126249</v>
      </c>
      <c r="C42" s="623">
        <v>4226.55763444625</v>
      </c>
      <c r="D42" s="623">
        <v>5652.9988508021</v>
      </c>
      <c r="E42" s="623">
        <v>5570.354396250002</v>
      </c>
      <c r="F42" s="629">
        <v>-74.34055167999941</v>
      </c>
      <c r="G42" s="623">
        <v>-1.7284889914345256</v>
      </c>
      <c r="H42" s="623">
        <v>-82.64445455209807</v>
      </c>
      <c r="I42" s="624">
        <v>-1.4619577454959451</v>
      </c>
      <c r="K42" s="441" t="s">
        <v>682</v>
      </c>
      <c r="L42" s="630">
        <v>22990.984896433998</v>
      </c>
      <c r="M42" s="627">
        <v>23134.63159262361</v>
      </c>
      <c r="N42" s="627">
        <v>30110.321948470006</v>
      </c>
      <c r="O42" s="627">
        <v>31057.468844090006</v>
      </c>
      <c r="P42" s="630">
        <v>143.64669618961125</v>
      </c>
      <c r="Q42" s="638">
        <v>0.6247957485800945</v>
      </c>
      <c r="R42" s="638">
        <v>947.1468956200006</v>
      </c>
      <c r="S42" s="639">
        <v>3.1455887361182064</v>
      </c>
    </row>
    <row r="43" spans="1:19" s="499" customFormat="1" ht="12.75">
      <c r="A43" s="441" t="s">
        <v>683</v>
      </c>
      <c r="B43" s="629">
        <v>34474.26013685199</v>
      </c>
      <c r="C43" s="623">
        <v>37574.990701042996</v>
      </c>
      <c r="D43" s="623">
        <v>38116.09233171301</v>
      </c>
      <c r="E43" s="623">
        <v>40108.165866236755</v>
      </c>
      <c r="F43" s="629">
        <v>3100.730564191006</v>
      </c>
      <c r="G43" s="623">
        <v>8.994335344346997</v>
      </c>
      <c r="H43" s="623">
        <v>1992.073534523748</v>
      </c>
      <c r="I43" s="624">
        <v>5.226332010079431</v>
      </c>
      <c r="K43" s="441" t="s">
        <v>684</v>
      </c>
      <c r="L43" s="630">
        <v>734.54777678</v>
      </c>
      <c r="M43" s="627">
        <v>745.1083773400001</v>
      </c>
      <c r="N43" s="627">
        <v>1011.4556164499999</v>
      </c>
      <c r="O43" s="627">
        <v>953.0057667599998</v>
      </c>
      <c r="P43" s="630">
        <v>10.560600560000012</v>
      </c>
      <c r="Q43" s="638">
        <v>1.4377009765510396</v>
      </c>
      <c r="R43" s="638">
        <v>-58.449849690000065</v>
      </c>
      <c r="S43" s="639">
        <v>-5.778785419685241</v>
      </c>
    </row>
    <row r="44" spans="1:19" s="499" customFormat="1" ht="12.75">
      <c r="A44" s="441" t="s">
        <v>685</v>
      </c>
      <c r="B44" s="629">
        <v>3906.360325489999</v>
      </c>
      <c r="C44" s="623">
        <v>3666.0652293562002</v>
      </c>
      <c r="D44" s="623">
        <v>3864.3572224248</v>
      </c>
      <c r="E44" s="623">
        <v>4190.9879139452</v>
      </c>
      <c r="F44" s="629">
        <v>-240.29509613379878</v>
      </c>
      <c r="G44" s="623">
        <v>-6.151380725577512</v>
      </c>
      <c r="H44" s="623">
        <v>326.6306915203995</v>
      </c>
      <c r="I44" s="624">
        <v>8.452393832148</v>
      </c>
      <c r="K44" s="441" t="s">
        <v>686</v>
      </c>
      <c r="L44" s="630">
        <v>1740.6561667300052</v>
      </c>
      <c r="M44" s="627">
        <v>1515.376587890005</v>
      </c>
      <c r="N44" s="627">
        <v>1863.5778728299995</v>
      </c>
      <c r="O44" s="627">
        <v>1297.62596226</v>
      </c>
      <c r="P44" s="630">
        <v>-225.2795788400001</v>
      </c>
      <c r="Q44" s="638">
        <v>-12.942221625722333</v>
      </c>
      <c r="R44" s="638">
        <v>-565.9519105699994</v>
      </c>
      <c r="S44" s="639">
        <v>-30.3691044426576</v>
      </c>
    </row>
    <row r="45" spans="1:19" s="499" customFormat="1" ht="12.75">
      <c r="A45" s="441" t="s">
        <v>687</v>
      </c>
      <c r="B45" s="633">
        <v>28586.908270035</v>
      </c>
      <c r="C45" s="634">
        <v>28448.011168671015</v>
      </c>
      <c r="D45" s="634">
        <v>30541.24179716959</v>
      </c>
      <c r="E45" s="634">
        <v>30368.4565019768</v>
      </c>
      <c r="F45" s="623">
        <v>-138.8971013639857</v>
      </c>
      <c r="G45" s="623">
        <v>-0.48587661195099796</v>
      </c>
      <c r="H45" s="623">
        <v>-172.7852951927889</v>
      </c>
      <c r="I45" s="624">
        <v>-0.5657441709158066</v>
      </c>
      <c r="K45" s="441" t="s">
        <v>688</v>
      </c>
      <c r="L45" s="630">
        <v>15312.859680540003</v>
      </c>
      <c r="M45" s="627">
        <v>16131.1718893576</v>
      </c>
      <c r="N45" s="627">
        <v>17695.73565615765</v>
      </c>
      <c r="O45" s="627">
        <v>18663.06746148875</v>
      </c>
      <c r="P45" s="630">
        <v>818.3122088175969</v>
      </c>
      <c r="Q45" s="638">
        <v>5.343954205089009</v>
      </c>
      <c r="R45" s="638">
        <v>967.3318053311014</v>
      </c>
      <c r="S45" s="639">
        <v>5.466468442607502</v>
      </c>
    </row>
    <row r="46" spans="1:19" s="613" customFormat="1" ht="12.75">
      <c r="A46" s="614" t="s">
        <v>689</v>
      </c>
      <c r="B46" s="615">
        <v>119562.23078561232</v>
      </c>
      <c r="C46" s="616">
        <v>120383.14806081833</v>
      </c>
      <c r="D46" s="616">
        <v>152872.33680894147</v>
      </c>
      <c r="E46" s="616">
        <v>153096.8585829333</v>
      </c>
      <c r="F46" s="616">
        <v>820.9172752060113</v>
      </c>
      <c r="G46" s="616">
        <v>0.6866025080094085</v>
      </c>
      <c r="H46" s="616">
        <v>224.52177399181528</v>
      </c>
      <c r="I46" s="617">
        <v>0.14686880483316</v>
      </c>
      <c r="K46" s="441" t="s">
        <v>690</v>
      </c>
      <c r="L46" s="630">
        <v>21069.005518539998</v>
      </c>
      <c r="M46" s="627">
        <v>20488.773493275603</v>
      </c>
      <c r="N46" s="627">
        <v>25902.419926873616</v>
      </c>
      <c r="O46" s="627">
        <v>24948.473025250005</v>
      </c>
      <c r="P46" s="630">
        <v>-580.2320252643949</v>
      </c>
      <c r="Q46" s="638">
        <v>-2.7539601940576204</v>
      </c>
      <c r="R46" s="638">
        <v>-953.9469016236108</v>
      </c>
      <c r="S46" s="639">
        <v>-3.6828485690400545</v>
      </c>
    </row>
    <row r="47" spans="1:19" s="499" customFormat="1" ht="12.75">
      <c r="A47" s="441" t="s">
        <v>691</v>
      </c>
      <c r="B47" s="621">
        <v>96118.09947642233</v>
      </c>
      <c r="C47" s="622">
        <v>96790.38333449984</v>
      </c>
      <c r="D47" s="622">
        <v>126107.459511857</v>
      </c>
      <c r="E47" s="622">
        <v>126320.64517112328</v>
      </c>
      <c r="F47" s="623">
        <v>672.2838580775133</v>
      </c>
      <c r="G47" s="623">
        <v>0.6994352382533571</v>
      </c>
      <c r="H47" s="623">
        <v>213.1856592662807</v>
      </c>
      <c r="I47" s="624">
        <v>0.16905079215098798</v>
      </c>
      <c r="K47" s="441" t="s">
        <v>692</v>
      </c>
      <c r="L47" s="630">
        <v>2713.4745796810003</v>
      </c>
      <c r="M47" s="627">
        <v>2730.3706066610002</v>
      </c>
      <c r="N47" s="627">
        <v>2766.58713587</v>
      </c>
      <c r="O47" s="627">
        <v>3010.2150386199996</v>
      </c>
      <c r="P47" s="630">
        <v>16.896026979999988</v>
      </c>
      <c r="Q47" s="638">
        <v>0.6226712830302729</v>
      </c>
      <c r="R47" s="638">
        <v>243.62790274999952</v>
      </c>
      <c r="S47" s="639">
        <v>8.806080950469923</v>
      </c>
    </row>
    <row r="48" spans="1:19" s="499" customFormat="1" ht="12.75">
      <c r="A48" s="441" t="s">
        <v>693</v>
      </c>
      <c r="B48" s="629">
        <v>11157.8985131</v>
      </c>
      <c r="C48" s="623">
        <v>11309.479816934618</v>
      </c>
      <c r="D48" s="623">
        <v>11680.472307719998</v>
      </c>
      <c r="E48" s="623">
        <v>11772.210705870004</v>
      </c>
      <c r="F48" s="629">
        <v>151.58130383461685</v>
      </c>
      <c r="G48" s="623">
        <v>1.358511225538141</v>
      </c>
      <c r="H48" s="623">
        <v>91.7383981500061</v>
      </c>
      <c r="I48" s="624">
        <v>0.7853997315619957</v>
      </c>
      <c r="K48" s="441" t="s">
        <v>694</v>
      </c>
      <c r="L48" s="631">
        <v>15513.466384940002</v>
      </c>
      <c r="M48" s="632">
        <v>15260.94712907</v>
      </c>
      <c r="N48" s="632">
        <v>17488.940769730503</v>
      </c>
      <c r="O48" s="632">
        <v>17643.172391978504</v>
      </c>
      <c r="P48" s="627">
        <v>-252.51925587000187</v>
      </c>
      <c r="Q48" s="636">
        <v>-1.627742308547752</v>
      </c>
      <c r="R48" s="638">
        <v>154.23162224800035</v>
      </c>
      <c r="S48" s="639">
        <v>0.8818808656207542</v>
      </c>
    </row>
    <row r="49" spans="1:19" s="499" customFormat="1" ht="12.75">
      <c r="A49" s="441" t="s">
        <v>695</v>
      </c>
      <c r="B49" s="633">
        <v>12286.232796089997</v>
      </c>
      <c r="C49" s="634">
        <v>12283.284909383863</v>
      </c>
      <c r="D49" s="634">
        <v>15084.404989364477</v>
      </c>
      <c r="E49" s="634">
        <v>15004.002705939998</v>
      </c>
      <c r="F49" s="623">
        <v>-2.9478867061334313</v>
      </c>
      <c r="G49" s="623">
        <v>-0.023993414051796044</v>
      </c>
      <c r="H49" s="623">
        <v>-80.40228342447881</v>
      </c>
      <c r="I49" s="624">
        <v>-0.5330159424993418</v>
      </c>
      <c r="K49" s="614" t="s">
        <v>696</v>
      </c>
      <c r="L49" s="618">
        <v>52557.46850573962</v>
      </c>
      <c r="M49" s="619">
        <v>51646.471734066916</v>
      </c>
      <c r="N49" s="619">
        <v>58687.86635401688</v>
      </c>
      <c r="O49" s="619">
        <v>56190.613858026976</v>
      </c>
      <c r="P49" s="619">
        <v>-910.9967716727042</v>
      </c>
      <c r="Q49" s="640">
        <v>-1.7333345717996624</v>
      </c>
      <c r="R49" s="640">
        <v>-2497.252495989902</v>
      </c>
      <c r="S49" s="641">
        <v>-4.255142759707736</v>
      </c>
    </row>
    <row r="50" spans="1:19" s="613" customFormat="1" ht="12.75">
      <c r="A50" s="614" t="s">
        <v>697</v>
      </c>
      <c r="B50" s="615">
        <v>14096.226503636</v>
      </c>
      <c r="C50" s="616">
        <v>14092.992568776002</v>
      </c>
      <c r="D50" s="616">
        <v>16208.358571580195</v>
      </c>
      <c r="E50" s="616">
        <v>15258.651685834198</v>
      </c>
      <c r="F50" s="616">
        <v>-3.233934859998044</v>
      </c>
      <c r="G50" s="616">
        <v>-0.02294184801275631</v>
      </c>
      <c r="H50" s="616">
        <v>-949.7068857459963</v>
      </c>
      <c r="I50" s="617">
        <v>-5.859364978580968</v>
      </c>
      <c r="K50" s="441" t="s">
        <v>698</v>
      </c>
      <c r="L50" s="625">
        <v>32043.60831100969</v>
      </c>
      <c r="M50" s="626">
        <v>31673.23045028964</v>
      </c>
      <c r="N50" s="626">
        <v>32646.192379403477</v>
      </c>
      <c r="O50" s="626">
        <v>31769.45601994</v>
      </c>
      <c r="P50" s="627">
        <v>-370.3778607200511</v>
      </c>
      <c r="Q50" s="638">
        <v>-1.155855661214018</v>
      </c>
      <c r="R50" s="638">
        <v>-876.7363594634771</v>
      </c>
      <c r="S50" s="639">
        <v>-2.6855700330204852</v>
      </c>
    </row>
    <row r="51" spans="1:19" s="499" customFormat="1" ht="12.75">
      <c r="A51" s="441" t="s">
        <v>699</v>
      </c>
      <c r="B51" s="621">
        <v>2728.635840231</v>
      </c>
      <c r="C51" s="622">
        <v>3018.149806122921</v>
      </c>
      <c r="D51" s="622">
        <v>3481.42543444</v>
      </c>
      <c r="E51" s="622">
        <v>2878.03814463</v>
      </c>
      <c r="F51" s="623">
        <v>289.51396589192063</v>
      </c>
      <c r="G51" s="623">
        <v>10.610209014457974</v>
      </c>
      <c r="H51" s="623">
        <v>-603.3872898100003</v>
      </c>
      <c r="I51" s="624">
        <v>-17.33161606280553</v>
      </c>
      <c r="K51" s="441" t="s">
        <v>700</v>
      </c>
      <c r="L51" s="630">
        <v>8460.906970401</v>
      </c>
      <c r="M51" s="627">
        <v>7471.0434038710455</v>
      </c>
      <c r="N51" s="627">
        <v>7280.060389245924</v>
      </c>
      <c r="O51" s="627">
        <v>6593.142063869999</v>
      </c>
      <c r="P51" s="630">
        <v>-989.8635665299544</v>
      </c>
      <c r="Q51" s="638">
        <v>-11.699260729290826</v>
      </c>
      <c r="R51" s="638">
        <v>-686.9183253759247</v>
      </c>
      <c r="S51" s="639">
        <v>-9.435613012093109</v>
      </c>
    </row>
    <row r="52" spans="1:19" s="499" customFormat="1" ht="12.75">
      <c r="A52" s="441" t="s">
        <v>701</v>
      </c>
      <c r="B52" s="629">
        <v>88</v>
      </c>
      <c r="C52" s="623">
        <v>96.4</v>
      </c>
      <c r="D52" s="623">
        <v>105</v>
      </c>
      <c r="E52" s="623">
        <v>94.19999999999999</v>
      </c>
      <c r="F52" s="629">
        <v>8.400000000000006</v>
      </c>
      <c r="G52" s="623">
        <v>9.545454545454552</v>
      </c>
      <c r="H52" s="623">
        <v>-10.800000000000011</v>
      </c>
      <c r="I52" s="624">
        <v>-10.285714285714297</v>
      </c>
      <c r="K52" s="441" t="s">
        <v>702</v>
      </c>
      <c r="L52" s="630">
        <v>11642.070250589</v>
      </c>
      <c r="M52" s="627">
        <v>12039.621354061</v>
      </c>
      <c r="N52" s="627">
        <v>18336.65131876</v>
      </c>
      <c r="O52" s="627">
        <v>17375.890991289994</v>
      </c>
      <c r="P52" s="630">
        <v>397.55110347200025</v>
      </c>
      <c r="Q52" s="638">
        <v>3.4147801457553237</v>
      </c>
      <c r="R52" s="638">
        <v>-960.760327470005</v>
      </c>
      <c r="S52" s="639">
        <v>-5.2395626157054265</v>
      </c>
    </row>
    <row r="53" spans="1:19" s="499" customFormat="1" ht="12.75">
      <c r="A53" s="441" t="s">
        <v>703</v>
      </c>
      <c r="B53" s="629">
        <v>908.9005225300001</v>
      </c>
      <c r="C53" s="623">
        <v>929.5961974813879</v>
      </c>
      <c r="D53" s="623">
        <v>1058.8240239400002</v>
      </c>
      <c r="E53" s="623">
        <v>995.8362689500005</v>
      </c>
      <c r="F53" s="629">
        <v>20.695674951387787</v>
      </c>
      <c r="G53" s="623">
        <v>2.277001106103411</v>
      </c>
      <c r="H53" s="623">
        <v>-62.987754989999644</v>
      </c>
      <c r="I53" s="624">
        <v>-5.948840748400787</v>
      </c>
      <c r="K53" s="441" t="s">
        <v>704</v>
      </c>
      <c r="L53" s="631">
        <v>410.88297373892766</v>
      </c>
      <c r="M53" s="632">
        <v>462.5765258442286</v>
      </c>
      <c r="N53" s="632">
        <v>424.9622666074799</v>
      </c>
      <c r="O53" s="632">
        <v>452.12478292698034</v>
      </c>
      <c r="P53" s="627">
        <v>51.69355210530097</v>
      </c>
      <c r="Q53" s="638">
        <v>12.581088876694782</v>
      </c>
      <c r="R53" s="638">
        <v>27.16251631950047</v>
      </c>
      <c r="S53" s="639">
        <v>6.391747798302612</v>
      </c>
    </row>
    <row r="54" spans="1:19" s="499" customFormat="1" ht="12.75">
      <c r="A54" s="441" t="s">
        <v>705</v>
      </c>
      <c r="B54" s="629">
        <v>468.31326961</v>
      </c>
      <c r="C54" s="623">
        <v>446.26295095000006</v>
      </c>
      <c r="D54" s="623">
        <v>588.85996013</v>
      </c>
      <c r="E54" s="623">
        <v>551.8175571</v>
      </c>
      <c r="F54" s="629">
        <v>-22.05031865999996</v>
      </c>
      <c r="G54" s="623">
        <v>-4.70845480811657</v>
      </c>
      <c r="H54" s="623">
        <v>-37.042403029999946</v>
      </c>
      <c r="I54" s="624">
        <v>-6.290528400304591</v>
      </c>
      <c r="K54" s="614" t="s">
        <v>706</v>
      </c>
      <c r="L54" s="618">
        <v>1181.2053794421</v>
      </c>
      <c r="M54" s="619">
        <v>1552.4817568211004</v>
      </c>
      <c r="N54" s="619">
        <v>1715.20585942</v>
      </c>
      <c r="O54" s="619">
        <v>1714.5031921599998</v>
      </c>
      <c r="P54" s="619">
        <v>371.27637737900045</v>
      </c>
      <c r="Q54" s="640">
        <v>31.43199174680017</v>
      </c>
      <c r="R54" s="640">
        <v>-0.7026672600002257</v>
      </c>
      <c r="S54" s="641">
        <v>-0.04096693444353285</v>
      </c>
    </row>
    <row r="55" spans="1:19" s="499" customFormat="1" ht="12.75">
      <c r="A55" s="441" t="s">
        <v>707</v>
      </c>
      <c r="B55" s="629">
        <v>313.80593701</v>
      </c>
      <c r="C55" s="623">
        <v>295.102426291</v>
      </c>
      <c r="D55" s="623">
        <v>398.3091532</v>
      </c>
      <c r="E55" s="623">
        <v>410.93658961</v>
      </c>
      <c r="F55" s="629">
        <v>-18.703510719000008</v>
      </c>
      <c r="G55" s="623">
        <v>-5.960215698023581</v>
      </c>
      <c r="H55" s="623">
        <v>12.627436409999973</v>
      </c>
      <c r="I55" s="624">
        <v>3.1702601631299827</v>
      </c>
      <c r="K55" s="614" t="s">
        <v>708</v>
      </c>
      <c r="L55" s="618">
        <v>176637.06983665196</v>
      </c>
      <c r="M55" s="618">
        <v>174232.0204561897</v>
      </c>
      <c r="N55" s="618">
        <v>212595.52070235155</v>
      </c>
      <c r="O55" s="618">
        <v>213496.62210500456</v>
      </c>
      <c r="P55" s="619">
        <v>-2405.0493804622674</v>
      </c>
      <c r="Q55" s="640">
        <v>-1.3615768098318073</v>
      </c>
      <c r="R55" s="640">
        <v>901.1014026530029</v>
      </c>
      <c r="S55" s="641">
        <v>0.4238571911938856</v>
      </c>
    </row>
    <row r="56" spans="1:19" s="499" customFormat="1" ht="13.5" thickBot="1">
      <c r="A56" s="441" t="s">
        <v>709</v>
      </c>
      <c r="B56" s="629">
        <v>1114.9768798520006</v>
      </c>
      <c r="C56" s="623">
        <v>1064.2532321460287</v>
      </c>
      <c r="D56" s="623">
        <v>1385.9421205899998</v>
      </c>
      <c r="E56" s="623">
        <v>1368.8191014600002</v>
      </c>
      <c r="F56" s="629">
        <v>-50.72364770597187</v>
      </c>
      <c r="G56" s="623">
        <v>-4.549300404570255</v>
      </c>
      <c r="H56" s="623">
        <v>-17.123019129999648</v>
      </c>
      <c r="I56" s="624">
        <v>-1.2354786592899223</v>
      </c>
      <c r="K56" s="649" t="s">
        <v>710</v>
      </c>
      <c r="L56" s="650">
        <v>1133347.9896207498</v>
      </c>
      <c r="M56" s="650">
        <v>1135175.0532804327</v>
      </c>
      <c r="N56" s="650">
        <v>1362086.77561972</v>
      </c>
      <c r="O56" s="650">
        <v>1358946.60537241</v>
      </c>
      <c r="P56" s="650">
        <v>1826.9636596825903</v>
      </c>
      <c r="Q56" s="651">
        <v>0.16120059120534935</v>
      </c>
      <c r="R56" s="651">
        <v>-3140.170247310376</v>
      </c>
      <c r="S56" s="652">
        <v>-0.23054113023611628</v>
      </c>
    </row>
    <row r="57" spans="1:11" s="499" customFormat="1" ht="13.5" thickTop="1">
      <c r="A57" s="441" t="s">
        <v>711</v>
      </c>
      <c r="B57" s="629">
        <v>3203.131745606</v>
      </c>
      <c r="C57" s="623">
        <v>3183.4190587392645</v>
      </c>
      <c r="D57" s="623">
        <v>3501.7259398301962</v>
      </c>
      <c r="E57" s="623">
        <v>3374.7449183341973</v>
      </c>
      <c r="F57" s="629">
        <v>-19.712686866735567</v>
      </c>
      <c r="G57" s="623">
        <v>-0.615419171995566</v>
      </c>
      <c r="H57" s="623">
        <v>-126.9810214959989</v>
      </c>
      <c r="I57" s="624">
        <v>-3.6262409930960047</v>
      </c>
      <c r="K57" s="653" t="s">
        <v>607</v>
      </c>
    </row>
    <row r="58" spans="1:9" s="499" customFormat="1" ht="12.75">
      <c r="A58" s="441" t="s">
        <v>712</v>
      </c>
      <c r="B58" s="629">
        <v>1949.2470419510007</v>
      </c>
      <c r="C58" s="623">
        <v>1888.5796042310985</v>
      </c>
      <c r="D58" s="623">
        <v>2301.5686457199995</v>
      </c>
      <c r="E58" s="623">
        <v>2318.63675907</v>
      </c>
      <c r="F58" s="629">
        <v>-60.66743771990218</v>
      </c>
      <c r="G58" s="623">
        <v>-3.112352432207883</v>
      </c>
      <c r="H58" s="623">
        <v>17.068113350000658</v>
      </c>
      <c r="I58" s="624">
        <v>0.7415861083153243</v>
      </c>
    </row>
    <row r="59" spans="1:9" s="499" customFormat="1" ht="12.75">
      <c r="A59" s="441" t="s">
        <v>713</v>
      </c>
      <c r="B59" s="629">
        <v>714.2748082699997</v>
      </c>
      <c r="C59" s="623">
        <v>581.397590673</v>
      </c>
      <c r="D59" s="623">
        <v>670.0209974599998</v>
      </c>
      <c r="E59" s="623">
        <v>747.5751047299999</v>
      </c>
      <c r="F59" s="629">
        <v>-132.87721759699969</v>
      </c>
      <c r="G59" s="623">
        <v>-18.60309450347735</v>
      </c>
      <c r="H59" s="623">
        <v>77.55410727000015</v>
      </c>
      <c r="I59" s="624">
        <v>11.574877140269043</v>
      </c>
    </row>
    <row r="60" spans="1:9" s="499" customFormat="1" ht="12.75">
      <c r="A60" s="441" t="s">
        <v>714</v>
      </c>
      <c r="B60" s="629">
        <v>1983.981852081</v>
      </c>
      <c r="C60" s="623">
        <v>1983.8948286110003</v>
      </c>
      <c r="D60" s="623">
        <v>1998.9845559299993</v>
      </c>
      <c r="E60" s="623">
        <v>1810.6015983599996</v>
      </c>
      <c r="F60" s="629">
        <v>-0.08702346999962174</v>
      </c>
      <c r="G60" s="623">
        <v>-0.004386303730971267</v>
      </c>
      <c r="H60" s="623">
        <v>-188.3829575699997</v>
      </c>
      <c r="I60" s="624">
        <v>-9.423932616745866</v>
      </c>
    </row>
    <row r="61" spans="1:9" s="499" customFormat="1" ht="12.75">
      <c r="A61" s="441" t="s">
        <v>715</v>
      </c>
      <c r="B61" s="629">
        <v>553.7359723510002</v>
      </c>
      <c r="C61" s="623">
        <v>520.2943300162999</v>
      </c>
      <c r="D61" s="623">
        <v>611.52664983</v>
      </c>
      <c r="E61" s="623">
        <v>602.69053602</v>
      </c>
      <c r="F61" s="629">
        <v>-33.441642334700305</v>
      </c>
      <c r="G61" s="623">
        <v>-6.039275756768505</v>
      </c>
      <c r="H61" s="623">
        <v>-8.836113810000029</v>
      </c>
      <c r="I61" s="624">
        <v>-1.4449270219795662</v>
      </c>
    </row>
    <row r="62" spans="1:9" s="499" customFormat="1" ht="12.75">
      <c r="A62" s="441" t="s">
        <v>716</v>
      </c>
      <c r="B62" s="629">
        <v>66.699491021</v>
      </c>
      <c r="C62" s="623">
        <v>63.167425621</v>
      </c>
      <c r="D62" s="623">
        <v>101.79091411</v>
      </c>
      <c r="E62" s="623">
        <v>100.4055254</v>
      </c>
      <c r="F62" s="629">
        <v>-3.5320654000000005</v>
      </c>
      <c r="G62" s="623">
        <v>-5.295490784012051</v>
      </c>
      <c r="H62" s="623">
        <v>-1.3853887100000009</v>
      </c>
      <c r="I62" s="624">
        <v>-1.3610141161546945</v>
      </c>
    </row>
    <row r="63" spans="1:9" s="499" customFormat="1" ht="13.5" thickBot="1">
      <c r="A63" s="654" t="s">
        <v>717</v>
      </c>
      <c r="B63" s="655">
        <v>2.5243661310000003</v>
      </c>
      <c r="C63" s="655">
        <v>22.507798810999997</v>
      </c>
      <c r="D63" s="655">
        <v>4.4153975499999945</v>
      </c>
      <c r="E63" s="655">
        <v>4.397049799999994</v>
      </c>
      <c r="F63" s="655">
        <v>19.983432679999996</v>
      </c>
      <c r="G63" s="655">
        <v>791.6218029784679</v>
      </c>
      <c r="H63" s="655">
        <v>-0.018347750000000218</v>
      </c>
      <c r="I63" s="656">
        <v>-0.4155401590056198</v>
      </c>
    </row>
    <row r="64" spans="1:5" ht="13.5" thickTop="1">
      <c r="A64" s="653" t="s">
        <v>607</v>
      </c>
      <c r="B64" s="551"/>
      <c r="C64" s="551"/>
      <c r="D64" s="551"/>
      <c r="E64" s="551"/>
    </row>
  </sheetData>
  <sheetProtection/>
  <mergeCells count="10">
    <mergeCell ref="A1:I1"/>
    <mergeCell ref="A2:I2"/>
    <mergeCell ref="F5:G5"/>
    <mergeCell ref="H5:I5"/>
    <mergeCell ref="P5:Q5"/>
    <mergeCell ref="R5:S5"/>
    <mergeCell ref="H3:I3"/>
    <mergeCell ref="R3:S3"/>
    <mergeCell ref="F4:I4"/>
    <mergeCell ref="P4:S4"/>
  </mergeCells>
  <printOptions horizontalCentered="1"/>
  <pageMargins left="0.7" right="0.7" top="0.75" bottom="0.75" header="0.3" footer="0.3"/>
  <pageSetup fitToHeight="1" fitToWidth="1" horizontalDpi="600" verticalDpi="600" orientation="landscape" scale="4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9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34.421875" style="445" bestFit="1" customWidth="1"/>
    <col min="2" max="2" width="12.57421875" style="445" bestFit="1" customWidth="1"/>
    <col min="3" max="4" width="9.421875" style="445" bestFit="1" customWidth="1"/>
    <col min="5" max="6" width="9.140625" style="445" customWidth="1"/>
    <col min="7" max="7" width="7.28125" style="445" bestFit="1" customWidth="1"/>
    <col min="8" max="8" width="9.57421875" style="445" customWidth="1"/>
    <col min="9" max="9" width="7.28125" style="445" bestFit="1" customWidth="1"/>
    <col min="10" max="16384" width="9.140625" style="445" customWidth="1"/>
  </cols>
  <sheetData>
    <row r="1" spans="1:9" ht="12.75">
      <c r="A1" s="1782" t="s">
        <v>860</v>
      </c>
      <c r="B1" s="1782"/>
      <c r="C1" s="1782"/>
      <c r="D1" s="1782"/>
      <c r="E1" s="1782"/>
      <c r="F1" s="1782"/>
      <c r="G1" s="1782"/>
      <c r="H1" s="1782"/>
      <c r="I1" s="1782"/>
    </row>
    <row r="2" spans="1:9" ht="15.75">
      <c r="A2" s="1783" t="s">
        <v>36</v>
      </c>
      <c r="B2" s="1783"/>
      <c r="C2" s="1783"/>
      <c r="D2" s="1783"/>
      <c r="E2" s="1783"/>
      <c r="F2" s="1783"/>
      <c r="G2" s="1783"/>
      <c r="H2" s="1783"/>
      <c r="I2" s="1783"/>
    </row>
    <row r="3" spans="1:9" ht="13.5" thickBot="1">
      <c r="A3" s="613"/>
      <c r="B3" s="613"/>
      <c r="C3" s="613"/>
      <c r="D3" s="613"/>
      <c r="E3" s="613"/>
      <c r="F3" s="613"/>
      <c r="G3" s="613"/>
      <c r="H3" s="1810" t="s">
        <v>54</v>
      </c>
      <c r="I3" s="1810"/>
    </row>
    <row r="4" spans="1:9" ht="13.5" customHeight="1" thickTop="1">
      <c r="A4" s="1146"/>
      <c r="B4" s="1147">
        <f>'Sect credit'!B4</f>
        <v>2014</v>
      </c>
      <c r="C4" s="1148">
        <f>'Sect credit'!C4</f>
        <v>2014</v>
      </c>
      <c r="D4" s="1148">
        <f>'Sect credit'!D4</f>
        <v>2015</v>
      </c>
      <c r="E4" s="1148">
        <f>'Sect credit'!E4</f>
        <v>2015</v>
      </c>
      <c r="F4" s="1804" t="str">
        <f>'Sect credit'!F4</f>
        <v>Changes during one month </v>
      </c>
      <c r="G4" s="1805"/>
      <c r="H4" s="1805"/>
      <c r="I4" s="1806"/>
    </row>
    <row r="5" spans="1:9" ht="12.75">
      <c r="A5" s="1149" t="s">
        <v>508</v>
      </c>
      <c r="B5" s="1150" t="str">
        <f>'Sect credit'!B5</f>
        <v>Jul </v>
      </c>
      <c r="C5" s="1150" t="str">
        <f>'Sect credit'!C5</f>
        <v>Aug</v>
      </c>
      <c r="D5" s="1150" t="str">
        <f>'Sect credit'!D5</f>
        <v>Jul (p)</v>
      </c>
      <c r="E5" s="1150" t="str">
        <f>'Sect credit'!E5</f>
        <v>Aug(e)</v>
      </c>
      <c r="F5" s="1807" t="str">
        <f>'Sect credit'!F5:G5</f>
        <v>2014/15</v>
      </c>
      <c r="G5" s="1808"/>
      <c r="H5" s="1807" t="str">
        <f>'Sect credit'!H5:I5</f>
        <v>2015/16</v>
      </c>
      <c r="I5" s="1809"/>
    </row>
    <row r="6" spans="1:9" ht="12.75">
      <c r="A6" s="1151"/>
      <c r="B6" s="1153"/>
      <c r="C6" s="1153"/>
      <c r="D6" s="1153"/>
      <c r="E6" s="1153"/>
      <c r="F6" s="1153" t="s">
        <v>472</v>
      </c>
      <c r="G6" s="1153" t="s">
        <v>473</v>
      </c>
      <c r="H6" s="1153" t="s">
        <v>472</v>
      </c>
      <c r="I6" s="1154" t="s">
        <v>473</v>
      </c>
    </row>
    <row r="7" spans="1:9" s="613" customFormat="1" ht="12.75">
      <c r="A7" s="614" t="s">
        <v>718</v>
      </c>
      <c r="B7" s="657">
        <v>31131.010655409995</v>
      </c>
      <c r="C7" s="657">
        <v>30690.015268678002</v>
      </c>
      <c r="D7" s="657">
        <v>31372.375535628995</v>
      </c>
      <c r="E7" s="657">
        <v>30553.42028373</v>
      </c>
      <c r="F7" s="657">
        <v>-440.99538673199277</v>
      </c>
      <c r="G7" s="657">
        <v>-1.4165790876929203</v>
      </c>
      <c r="H7" s="657">
        <v>-818.9552518989949</v>
      </c>
      <c r="I7" s="658">
        <v>-2.610434300612408</v>
      </c>
    </row>
    <row r="8" spans="1:9" s="613" customFormat="1" ht="12.75">
      <c r="A8" s="614" t="s">
        <v>719</v>
      </c>
      <c r="B8" s="657">
        <v>998.1809681700001</v>
      </c>
      <c r="C8" s="657">
        <v>920.7649094100002</v>
      </c>
      <c r="D8" s="657">
        <v>784.7315755800001</v>
      </c>
      <c r="E8" s="657">
        <v>781.9877209</v>
      </c>
      <c r="F8" s="657">
        <v>-77.41605875999994</v>
      </c>
      <c r="G8" s="657">
        <v>-7.75571376620509</v>
      </c>
      <c r="H8" s="657">
        <v>-2.7438546800001404</v>
      </c>
      <c r="I8" s="658">
        <v>-0.3496551897981345</v>
      </c>
    </row>
    <row r="9" spans="1:9" s="613" customFormat="1" ht="12.75">
      <c r="A9" s="614" t="s">
        <v>720</v>
      </c>
      <c r="B9" s="657">
        <v>14016.878224209997</v>
      </c>
      <c r="C9" s="657">
        <v>14583.84875157</v>
      </c>
      <c r="D9" s="657">
        <v>18762.58201681</v>
      </c>
      <c r="E9" s="657">
        <v>19469.979288479997</v>
      </c>
      <c r="F9" s="657">
        <v>566.970527360003</v>
      </c>
      <c r="G9" s="657">
        <v>4.044912984838019</v>
      </c>
      <c r="H9" s="657">
        <v>707.3972716699973</v>
      </c>
      <c r="I9" s="658">
        <v>3.7702554533071053</v>
      </c>
    </row>
    <row r="10" spans="1:9" s="613" customFormat="1" ht="12.75">
      <c r="A10" s="614" t="s">
        <v>721</v>
      </c>
      <c r="B10" s="657">
        <v>10941.39531124</v>
      </c>
      <c r="C10" s="657">
        <v>9742.391445597501</v>
      </c>
      <c r="D10" s="657">
        <v>9911.185088269443</v>
      </c>
      <c r="E10" s="657">
        <v>9421.495656760002</v>
      </c>
      <c r="F10" s="657">
        <v>-1199.0038656424986</v>
      </c>
      <c r="G10" s="657">
        <v>-10.958418296163492</v>
      </c>
      <c r="H10" s="657">
        <v>-489.6894315094414</v>
      </c>
      <c r="I10" s="658">
        <v>-4.940775771497012</v>
      </c>
    </row>
    <row r="11" spans="1:10" ht="12.75">
      <c r="A11" s="441" t="s">
        <v>722</v>
      </c>
      <c r="B11" s="659">
        <v>10060.285384929999</v>
      </c>
      <c r="C11" s="659">
        <v>8863.575586997502</v>
      </c>
      <c r="D11" s="659">
        <v>9012.167387389443</v>
      </c>
      <c r="E11" s="659">
        <v>8516.940178030001</v>
      </c>
      <c r="F11" s="659">
        <v>-1196.7097979324972</v>
      </c>
      <c r="G11" s="659">
        <v>-11.895386185814688</v>
      </c>
      <c r="H11" s="659">
        <v>-495.227209359442</v>
      </c>
      <c r="I11" s="660">
        <v>-5.49509555328948</v>
      </c>
      <c r="J11" s="613"/>
    </row>
    <row r="12" spans="1:10" ht="12.75">
      <c r="A12" s="441" t="s">
        <v>723</v>
      </c>
      <c r="B12" s="659">
        <v>881.1099263100001</v>
      </c>
      <c r="C12" s="659">
        <v>878.8158586</v>
      </c>
      <c r="D12" s="659">
        <v>899.0177008799999</v>
      </c>
      <c r="E12" s="659">
        <v>904.55547873</v>
      </c>
      <c r="F12" s="659">
        <v>-2.2940677100001494</v>
      </c>
      <c r="G12" s="659">
        <v>-0.26036112424785346</v>
      </c>
      <c r="H12" s="659">
        <v>5.537777850000111</v>
      </c>
      <c r="I12" s="660">
        <v>0.6159809583926412</v>
      </c>
      <c r="J12" s="613"/>
    </row>
    <row r="13" spans="1:9" s="613" customFormat="1" ht="12.75">
      <c r="A13" s="614" t="s">
        <v>724</v>
      </c>
      <c r="B13" s="657">
        <v>936454.8555095992</v>
      </c>
      <c r="C13" s="657">
        <v>942081.1613602089</v>
      </c>
      <c r="D13" s="657">
        <v>1132441.7169778894</v>
      </c>
      <c r="E13" s="657">
        <v>1129839.306490644</v>
      </c>
      <c r="F13" s="657">
        <v>5626.305850609671</v>
      </c>
      <c r="G13" s="657">
        <v>0.6008090851905459</v>
      </c>
      <c r="H13" s="657">
        <v>-2602.4104872453026</v>
      </c>
      <c r="I13" s="658">
        <v>-0.22980524721309906</v>
      </c>
    </row>
    <row r="14" spans="1:10" ht="12.75">
      <c r="A14" s="441" t="s">
        <v>725</v>
      </c>
      <c r="B14" s="659">
        <v>785736.4798745038</v>
      </c>
      <c r="C14" s="659">
        <v>786981.3788138008</v>
      </c>
      <c r="D14" s="659">
        <v>957843.1807565038</v>
      </c>
      <c r="E14" s="659">
        <v>954091.9548512218</v>
      </c>
      <c r="F14" s="659">
        <v>1244.8989392969524</v>
      </c>
      <c r="G14" s="659">
        <v>0.15843720778953588</v>
      </c>
      <c r="H14" s="659">
        <v>-3751.2259052820737</v>
      </c>
      <c r="I14" s="660">
        <v>-0.39163257416724084</v>
      </c>
      <c r="J14" s="613"/>
    </row>
    <row r="15" spans="1:10" ht="12.75">
      <c r="A15" s="441" t="s">
        <v>726</v>
      </c>
      <c r="B15" s="659">
        <v>667193.7469102835</v>
      </c>
      <c r="C15" s="659">
        <v>666974.3364599195</v>
      </c>
      <c r="D15" s="659">
        <v>811773.974706145</v>
      </c>
      <c r="E15" s="659">
        <v>805676.4273901281</v>
      </c>
      <c r="F15" s="659">
        <v>-219.41045036399737</v>
      </c>
      <c r="G15" s="659">
        <v>-0.03288556755516193</v>
      </c>
      <c r="H15" s="659">
        <v>-6097.547316016862</v>
      </c>
      <c r="I15" s="660">
        <v>-0.7511385565451418</v>
      </c>
      <c r="J15" s="613"/>
    </row>
    <row r="16" spans="1:10" ht="12.75">
      <c r="A16" s="441" t="s">
        <v>727</v>
      </c>
      <c r="B16" s="659">
        <v>24901.3498277888</v>
      </c>
      <c r="C16" s="659">
        <v>25658.6625752128</v>
      </c>
      <c r="D16" s="659">
        <v>29897.539750808795</v>
      </c>
      <c r="E16" s="659">
        <v>31572.2062543308</v>
      </c>
      <c r="F16" s="659">
        <v>757.3127474239991</v>
      </c>
      <c r="G16" s="659">
        <v>3.0412517902096687</v>
      </c>
      <c r="H16" s="659">
        <v>1674.666503522003</v>
      </c>
      <c r="I16" s="660">
        <v>5.601352209847634</v>
      </c>
      <c r="J16" s="613"/>
    </row>
    <row r="17" spans="1:10" ht="12.75">
      <c r="A17" s="441" t="s">
        <v>728</v>
      </c>
      <c r="B17" s="659">
        <v>704.64358072</v>
      </c>
      <c r="C17" s="659">
        <v>706.6243518100001</v>
      </c>
      <c r="D17" s="659">
        <v>897.6051129200002</v>
      </c>
      <c r="E17" s="659">
        <v>951.2214186600002</v>
      </c>
      <c r="F17" s="659">
        <v>1.9807710900000757</v>
      </c>
      <c r="G17" s="659">
        <v>0.28110255229688424</v>
      </c>
      <c r="H17" s="659">
        <v>53.616305739999916</v>
      </c>
      <c r="I17" s="660">
        <v>5.973262069060708</v>
      </c>
      <c r="J17" s="613"/>
    </row>
    <row r="18" spans="1:10" ht="12.75">
      <c r="A18" s="441" t="s">
        <v>729</v>
      </c>
      <c r="B18" s="659">
        <v>65732.2958622479</v>
      </c>
      <c r="C18" s="659">
        <v>66414.80944019552</v>
      </c>
      <c r="D18" s="659">
        <v>84902.03660718203</v>
      </c>
      <c r="E18" s="659">
        <v>86082.98823039833</v>
      </c>
      <c r="F18" s="659">
        <v>682.5135779476113</v>
      </c>
      <c r="G18" s="659">
        <v>1.0383230480461585</v>
      </c>
      <c r="H18" s="659">
        <v>1180.9516232163005</v>
      </c>
      <c r="I18" s="660">
        <v>1.390957944483986</v>
      </c>
      <c r="J18" s="613"/>
    </row>
    <row r="19" spans="1:10" ht="12.75">
      <c r="A19" s="441" t="s">
        <v>730</v>
      </c>
      <c r="B19" s="659">
        <v>27204.4436934635</v>
      </c>
      <c r="C19" s="659">
        <v>27226.945986663002</v>
      </c>
      <c r="D19" s="659">
        <v>30372.02457944801</v>
      </c>
      <c r="E19" s="659">
        <v>29809.1115577045</v>
      </c>
      <c r="F19" s="659">
        <v>22.502293199500855</v>
      </c>
      <c r="G19" s="659">
        <v>0.08271550579403156</v>
      </c>
      <c r="H19" s="659">
        <v>-562.9130217435122</v>
      </c>
      <c r="I19" s="660">
        <v>-1.853393145626589</v>
      </c>
      <c r="J19" s="613"/>
    </row>
    <row r="20" spans="1:10" ht="12.75">
      <c r="A20" s="441" t="s">
        <v>731</v>
      </c>
      <c r="B20" s="659">
        <v>150718.3756350955</v>
      </c>
      <c r="C20" s="659">
        <v>155099.782546408</v>
      </c>
      <c r="D20" s="659">
        <v>174598.5362213854</v>
      </c>
      <c r="E20" s="659">
        <v>175747.35163942227</v>
      </c>
      <c r="F20" s="659">
        <v>4381.406911312515</v>
      </c>
      <c r="G20" s="659">
        <v>2.907015745658211</v>
      </c>
      <c r="H20" s="659">
        <v>1148.8154180368583</v>
      </c>
      <c r="I20" s="660">
        <v>0.6579754005384081</v>
      </c>
      <c r="J20" s="613"/>
    </row>
    <row r="21" spans="1:10" ht="12.75">
      <c r="A21" s="441" t="s">
        <v>732</v>
      </c>
      <c r="B21" s="659">
        <v>9319.821996192002</v>
      </c>
      <c r="C21" s="659">
        <v>9857.133788877998</v>
      </c>
      <c r="D21" s="659">
        <v>14736.283729769999</v>
      </c>
      <c r="E21" s="659">
        <v>14635.43760966</v>
      </c>
      <c r="F21" s="659">
        <v>537.3117926859959</v>
      </c>
      <c r="G21" s="659">
        <v>5.765258101555339</v>
      </c>
      <c r="H21" s="659">
        <v>-100.84612010999808</v>
      </c>
      <c r="I21" s="660">
        <v>-0.6843388873293096</v>
      </c>
      <c r="J21" s="613"/>
    </row>
    <row r="22" spans="1:10" ht="12.75">
      <c r="A22" s="441" t="s">
        <v>733</v>
      </c>
      <c r="B22" s="659">
        <v>4510.362767390001</v>
      </c>
      <c r="C22" s="659">
        <v>4508.385591859999</v>
      </c>
      <c r="D22" s="659">
        <v>6347.36656492</v>
      </c>
      <c r="E22" s="659">
        <v>5838.310916960001</v>
      </c>
      <c r="F22" s="659">
        <v>-1.9771755300016594</v>
      </c>
      <c r="G22" s="659">
        <v>-0.043836286169633004</v>
      </c>
      <c r="H22" s="659">
        <v>-509.0556479599991</v>
      </c>
      <c r="I22" s="660">
        <v>-8.019950364508608</v>
      </c>
      <c r="J22" s="613"/>
    </row>
    <row r="23" spans="1:10" ht="12.75">
      <c r="A23" s="441" t="s">
        <v>734</v>
      </c>
      <c r="B23" s="659">
        <v>148.73102008999993</v>
      </c>
      <c r="C23" s="659">
        <v>145.06890008999991</v>
      </c>
      <c r="D23" s="659">
        <v>390.41168038</v>
      </c>
      <c r="E23" s="659">
        <v>374.32473583</v>
      </c>
      <c r="F23" s="659">
        <v>-3.662120000000016</v>
      </c>
      <c r="G23" s="659">
        <v>-2.4622435842798622</v>
      </c>
      <c r="H23" s="659">
        <v>-16.08694455</v>
      </c>
      <c r="I23" s="660">
        <v>-4.12050800691774</v>
      </c>
      <c r="J23" s="613"/>
    </row>
    <row r="24" spans="1:10" ht="12.75">
      <c r="A24" s="441" t="s">
        <v>735</v>
      </c>
      <c r="B24" s="659">
        <v>4660.728208712</v>
      </c>
      <c r="C24" s="659">
        <v>5203.6792969279995</v>
      </c>
      <c r="D24" s="659">
        <v>7998.505484470001</v>
      </c>
      <c r="E24" s="659">
        <v>8422.80195687</v>
      </c>
      <c r="F24" s="659">
        <v>542.9510882159993</v>
      </c>
      <c r="G24" s="659">
        <v>11.649490463766922</v>
      </c>
      <c r="H24" s="659">
        <v>424.2964723999994</v>
      </c>
      <c r="I24" s="660">
        <v>5.304696898987177</v>
      </c>
      <c r="J24" s="613"/>
    </row>
    <row r="25" spans="1:10" ht="12.75">
      <c r="A25" s="441" t="s">
        <v>736</v>
      </c>
      <c r="B25" s="659">
        <v>141398.55363890348</v>
      </c>
      <c r="C25" s="659">
        <v>145242.64875753003</v>
      </c>
      <c r="D25" s="659">
        <v>159862.2524916154</v>
      </c>
      <c r="E25" s="659">
        <v>161111.91402976227</v>
      </c>
      <c r="F25" s="659">
        <v>3844.0951186265447</v>
      </c>
      <c r="G25" s="659">
        <v>2.7186240733716427</v>
      </c>
      <c r="H25" s="659">
        <v>1249.6615381468728</v>
      </c>
      <c r="I25" s="660">
        <v>0.7817114538733377</v>
      </c>
      <c r="J25" s="613"/>
    </row>
    <row r="26" spans="1:10" ht="12.75">
      <c r="A26" s="441" t="s">
        <v>737</v>
      </c>
      <c r="B26" s="659">
        <v>16692.426604757</v>
      </c>
      <c r="C26" s="659">
        <v>17439.049544426</v>
      </c>
      <c r="D26" s="659">
        <v>17614.07052342538</v>
      </c>
      <c r="E26" s="659">
        <v>17505.496734426888</v>
      </c>
      <c r="F26" s="659">
        <v>746.6229396689996</v>
      </c>
      <c r="G26" s="659">
        <v>4.472824457147694</v>
      </c>
      <c r="H26" s="659">
        <v>-108.57378899849209</v>
      </c>
      <c r="I26" s="660">
        <v>-0.6164037373081774</v>
      </c>
      <c r="J26" s="613"/>
    </row>
    <row r="27" spans="1:10" ht="12.75">
      <c r="A27" s="441" t="s">
        <v>738</v>
      </c>
      <c r="B27" s="659">
        <v>3407.83948167</v>
      </c>
      <c r="C27" s="659">
        <v>3965.876516020001</v>
      </c>
      <c r="D27" s="659">
        <v>3638.109822330001</v>
      </c>
      <c r="E27" s="659">
        <v>3394.6436909300005</v>
      </c>
      <c r="F27" s="659">
        <v>558.0370343500008</v>
      </c>
      <c r="G27" s="659">
        <v>16.375097399732475</v>
      </c>
      <c r="H27" s="659">
        <v>-243.46613140000045</v>
      </c>
      <c r="I27" s="660">
        <v>-6.692105057017613</v>
      </c>
      <c r="J27" s="613"/>
    </row>
    <row r="28" spans="1:9" ht="12.75">
      <c r="A28" s="441" t="s">
        <v>739</v>
      </c>
      <c r="B28" s="659">
        <v>121298.28755247648</v>
      </c>
      <c r="C28" s="659">
        <v>123837.69272810401</v>
      </c>
      <c r="D28" s="659">
        <v>138610.07214586</v>
      </c>
      <c r="E28" s="659">
        <v>140211.77360440537</v>
      </c>
      <c r="F28" s="659">
        <v>2539.4051756275294</v>
      </c>
      <c r="G28" s="659">
        <v>2.0935210437566343</v>
      </c>
      <c r="H28" s="659">
        <v>1601.7014585453726</v>
      </c>
      <c r="I28" s="660">
        <v>1.1555447838306403</v>
      </c>
    </row>
    <row r="29" spans="1:9" ht="12.75">
      <c r="A29" s="441" t="s">
        <v>740</v>
      </c>
      <c r="B29" s="659">
        <v>5152.600128495</v>
      </c>
      <c r="C29" s="659">
        <v>4615.7463185060005</v>
      </c>
      <c r="D29" s="659">
        <v>6111.564597540002</v>
      </c>
      <c r="E29" s="659">
        <v>6099.62696075</v>
      </c>
      <c r="F29" s="659">
        <v>-536.8538099889993</v>
      </c>
      <c r="G29" s="659">
        <v>-10.41908544426106</v>
      </c>
      <c r="H29" s="659">
        <v>-11.937636790002216</v>
      </c>
      <c r="I29" s="660">
        <v>-0.19532865274478642</v>
      </c>
    </row>
    <row r="30" spans="1:9" ht="12.75">
      <c r="A30" s="441" t="s">
        <v>741</v>
      </c>
      <c r="B30" s="659">
        <v>2598.1558661500007</v>
      </c>
      <c r="C30" s="659">
        <v>2647.0553113299998</v>
      </c>
      <c r="D30" s="659">
        <v>4633.831004360001</v>
      </c>
      <c r="E30" s="659">
        <v>12627.914223470007</v>
      </c>
      <c r="F30" s="659">
        <v>48.89944517999902</v>
      </c>
      <c r="G30" s="659">
        <v>1.8820828194753072</v>
      </c>
      <c r="H30" s="659">
        <v>7994.083219110005</v>
      </c>
      <c r="I30" s="660">
        <v>172.51564011696414</v>
      </c>
    </row>
    <row r="31" spans="1:9" ht="12.75">
      <c r="A31" s="441" t="s">
        <v>742</v>
      </c>
      <c r="B31" s="659">
        <v>113547.53155783148</v>
      </c>
      <c r="C31" s="659">
        <v>116574.891098268</v>
      </c>
      <c r="D31" s="659">
        <v>127864.67654396</v>
      </c>
      <c r="E31" s="659">
        <v>121484.23242018538</v>
      </c>
      <c r="F31" s="659">
        <v>3027.3595404365187</v>
      </c>
      <c r="G31" s="659">
        <v>2.666160592751097</v>
      </c>
      <c r="H31" s="659">
        <v>-6380.444123774621</v>
      </c>
      <c r="I31" s="660">
        <v>-4.989997469380074</v>
      </c>
    </row>
    <row r="32" spans="1:9" s="613" customFormat="1" ht="12.75">
      <c r="A32" s="614" t="s">
        <v>743</v>
      </c>
      <c r="B32" s="657">
        <v>11913.811131974002</v>
      </c>
      <c r="C32" s="657">
        <v>12158.752760249496</v>
      </c>
      <c r="D32" s="657">
        <v>13965.210994323697</v>
      </c>
      <c r="E32" s="657">
        <v>13937.090168493718</v>
      </c>
      <c r="F32" s="657">
        <v>244.9416282754937</v>
      </c>
      <c r="G32" s="657">
        <v>2.0559468801559664</v>
      </c>
      <c r="H32" s="657">
        <v>-28.120825829979367</v>
      </c>
      <c r="I32" s="658">
        <v>-0.20136341542859154</v>
      </c>
    </row>
    <row r="33" spans="1:10" ht="12.75">
      <c r="A33" s="441" t="s">
        <v>744</v>
      </c>
      <c r="B33" s="659">
        <v>2798.5927896422486</v>
      </c>
      <c r="C33" s="659">
        <v>2415.8046584414437</v>
      </c>
      <c r="D33" s="659">
        <v>3529.000557676497</v>
      </c>
      <c r="E33" s="659">
        <v>3143.8305573131174</v>
      </c>
      <c r="F33" s="659">
        <v>-382.78813120080486</v>
      </c>
      <c r="G33" s="659">
        <v>-13.67787884745239</v>
      </c>
      <c r="H33" s="659">
        <v>-385.1700003633796</v>
      </c>
      <c r="I33" s="660">
        <v>-10.914421634916842</v>
      </c>
      <c r="J33" s="613"/>
    </row>
    <row r="34" spans="1:10" ht="12.75">
      <c r="A34" s="441" t="s">
        <v>745</v>
      </c>
      <c r="B34" s="659">
        <v>9115.218342331753</v>
      </c>
      <c r="C34" s="659">
        <v>9742.948101808051</v>
      </c>
      <c r="D34" s="659">
        <v>10436.210436647201</v>
      </c>
      <c r="E34" s="659">
        <v>10793.2596111806</v>
      </c>
      <c r="F34" s="659">
        <v>627.7297594762986</v>
      </c>
      <c r="G34" s="659">
        <v>6.886612431005353</v>
      </c>
      <c r="H34" s="659">
        <v>357.0491745333984</v>
      </c>
      <c r="I34" s="660">
        <v>3.4212531138659767</v>
      </c>
      <c r="J34" s="613"/>
    </row>
    <row r="35" spans="1:10" ht="12.75">
      <c r="A35" s="441" t="s">
        <v>746</v>
      </c>
      <c r="B35" s="659">
        <v>8492.211742571753</v>
      </c>
      <c r="C35" s="659">
        <v>9132.772197148051</v>
      </c>
      <c r="D35" s="659">
        <v>9867.0592467172</v>
      </c>
      <c r="E35" s="659">
        <v>10210.873131364599</v>
      </c>
      <c r="F35" s="659">
        <v>640.5604545762981</v>
      </c>
      <c r="G35" s="659">
        <v>7.542916662865884</v>
      </c>
      <c r="H35" s="659">
        <v>343.8138846473994</v>
      </c>
      <c r="I35" s="660">
        <v>3.4844615406742117</v>
      </c>
      <c r="J35" s="613"/>
    </row>
    <row r="36" spans="1:10" ht="12.75">
      <c r="A36" s="441" t="s">
        <v>747</v>
      </c>
      <c r="B36" s="659">
        <v>278.74096392</v>
      </c>
      <c r="C36" s="659">
        <v>248.58822920000003</v>
      </c>
      <c r="D36" s="659">
        <v>314.94784489</v>
      </c>
      <c r="E36" s="659">
        <v>375.06369148499994</v>
      </c>
      <c r="F36" s="659">
        <v>-30.152734719999984</v>
      </c>
      <c r="G36" s="659">
        <v>-10.817475227162507</v>
      </c>
      <c r="H36" s="659">
        <v>60.11584659499994</v>
      </c>
      <c r="I36" s="660">
        <v>19.087556105042168</v>
      </c>
      <c r="J36" s="613"/>
    </row>
    <row r="37" spans="1:10" ht="12.75">
      <c r="A37" s="441" t="s">
        <v>748</v>
      </c>
      <c r="B37" s="659">
        <v>288.0290049199999</v>
      </c>
      <c r="C37" s="659">
        <v>269.89759682999994</v>
      </c>
      <c r="D37" s="659">
        <v>132.45744493999985</v>
      </c>
      <c r="E37" s="659">
        <v>108.80364549999987</v>
      </c>
      <c r="F37" s="659">
        <v>-18.13140808999998</v>
      </c>
      <c r="G37" s="659">
        <v>-6.294993830581743</v>
      </c>
      <c r="H37" s="659">
        <v>-23.653799439999972</v>
      </c>
      <c r="I37" s="660">
        <v>-17.857659454864613</v>
      </c>
      <c r="J37" s="613"/>
    </row>
    <row r="38" spans="1:10" ht="12.75">
      <c r="A38" s="441" t="s">
        <v>749</v>
      </c>
      <c r="B38" s="659">
        <v>56.236630919999996</v>
      </c>
      <c r="C38" s="659">
        <v>91.69007862999999</v>
      </c>
      <c r="D38" s="659">
        <v>121.74590009999999</v>
      </c>
      <c r="E38" s="659">
        <v>98.519142831</v>
      </c>
      <c r="F38" s="659">
        <v>35.45344770999999</v>
      </c>
      <c r="G38" s="659">
        <v>63.04333515362017</v>
      </c>
      <c r="H38" s="659">
        <v>-23.22675726899999</v>
      </c>
      <c r="I38" s="660">
        <v>-19.078061150249766</v>
      </c>
      <c r="J38" s="613"/>
    </row>
    <row r="39" spans="1:9" s="613" customFormat="1" ht="12.75">
      <c r="A39" s="614" t="s">
        <v>750</v>
      </c>
      <c r="B39" s="661">
        <v>29832.1202605196</v>
      </c>
      <c r="C39" s="661">
        <v>30456.897830539696</v>
      </c>
      <c r="D39" s="661">
        <v>40499.24487677</v>
      </c>
      <c r="E39" s="661">
        <v>39145.47014979945</v>
      </c>
      <c r="F39" s="661">
        <v>624.7775700200946</v>
      </c>
      <c r="G39" s="661">
        <v>2.094311649872695</v>
      </c>
      <c r="H39" s="661">
        <v>-1353.7747269705505</v>
      </c>
      <c r="I39" s="662">
        <v>-3.342715971840412</v>
      </c>
    </row>
    <row r="40" spans="1:10" ht="12.75">
      <c r="A40" s="441" t="s">
        <v>751</v>
      </c>
      <c r="B40" s="659">
        <v>2169.6615384</v>
      </c>
      <c r="C40" s="659">
        <v>2317.7048902799997</v>
      </c>
      <c r="D40" s="659">
        <v>2385.5424673799994</v>
      </c>
      <c r="E40" s="659">
        <v>2365.0893025399996</v>
      </c>
      <c r="F40" s="659">
        <v>148.0433518799996</v>
      </c>
      <c r="G40" s="659">
        <v>6.823338537363435</v>
      </c>
      <c r="H40" s="659">
        <v>-20.453164839999772</v>
      </c>
      <c r="I40" s="660">
        <v>-0.8573800349261078</v>
      </c>
      <c r="J40" s="613"/>
    </row>
    <row r="41" spans="1:10" ht="12.75">
      <c r="A41" s="441" t="s">
        <v>752</v>
      </c>
      <c r="B41" s="659">
        <v>20493.15509181979</v>
      </c>
      <c r="C41" s="659">
        <v>20188.480125519884</v>
      </c>
      <c r="D41" s="659">
        <v>27840.505172060002</v>
      </c>
      <c r="E41" s="659">
        <v>25969.879242539955</v>
      </c>
      <c r="F41" s="659">
        <v>-304.6749662999064</v>
      </c>
      <c r="G41" s="659">
        <v>-1.4867157591635212</v>
      </c>
      <c r="H41" s="659">
        <v>-1870.625929520047</v>
      </c>
      <c r="I41" s="660">
        <v>-6.7190804116491325</v>
      </c>
      <c r="J41" s="613"/>
    </row>
    <row r="42" spans="1:10" ht="12.75">
      <c r="A42" s="441" t="s">
        <v>753</v>
      </c>
      <c r="B42" s="659">
        <v>2008.577815459999</v>
      </c>
      <c r="C42" s="659">
        <v>2258.286486800001</v>
      </c>
      <c r="D42" s="659">
        <v>2363.42399965</v>
      </c>
      <c r="E42" s="659">
        <v>2474.020938529996</v>
      </c>
      <c r="F42" s="659">
        <v>249.70867134000196</v>
      </c>
      <c r="G42" s="659">
        <v>12.432113379825136</v>
      </c>
      <c r="H42" s="659">
        <v>110.59693887999583</v>
      </c>
      <c r="I42" s="660">
        <v>4.679521698026853</v>
      </c>
      <c r="J42" s="613"/>
    </row>
    <row r="43" spans="1:10" ht="12.75">
      <c r="A43" s="441" t="s">
        <v>754</v>
      </c>
      <c r="B43" s="659">
        <v>2261.9029490800003</v>
      </c>
      <c r="C43" s="659">
        <v>2569.3637391899993</v>
      </c>
      <c r="D43" s="659">
        <v>3581.0110196199985</v>
      </c>
      <c r="E43" s="659">
        <v>3525.160123378997</v>
      </c>
      <c r="F43" s="659">
        <v>307.4607901099989</v>
      </c>
      <c r="G43" s="659">
        <v>13.593014246480143</v>
      </c>
      <c r="H43" s="659">
        <v>-55.850896241001465</v>
      </c>
      <c r="I43" s="660">
        <v>-1.5596404460919007</v>
      </c>
      <c r="J43" s="613"/>
    </row>
    <row r="44" spans="1:10" ht="12.75">
      <c r="A44" s="441" t="s">
        <v>755</v>
      </c>
      <c r="B44" s="659">
        <v>2898.8224067200003</v>
      </c>
      <c r="C44" s="659">
        <v>3123.0180954700004</v>
      </c>
      <c r="D44" s="659">
        <v>4328.76517678</v>
      </c>
      <c r="E44" s="659">
        <v>4811.321656200001</v>
      </c>
      <c r="F44" s="659">
        <v>224.19568875000004</v>
      </c>
      <c r="G44" s="659">
        <v>7.734026349122783</v>
      </c>
      <c r="H44" s="659">
        <v>482.55647942000087</v>
      </c>
      <c r="I44" s="660">
        <v>11.147670518338346</v>
      </c>
      <c r="J44" s="613"/>
    </row>
    <row r="45" spans="1:9" s="613" customFormat="1" ht="12.75">
      <c r="A45" s="614" t="s">
        <v>756</v>
      </c>
      <c r="B45" s="657">
        <v>410.885689375</v>
      </c>
      <c r="C45" s="657">
        <v>462.6417328303009</v>
      </c>
      <c r="D45" s="657">
        <v>424.96186282739984</v>
      </c>
      <c r="E45" s="657">
        <v>452.12508535640035</v>
      </c>
      <c r="F45" s="657">
        <v>51.75604345530087</v>
      </c>
      <c r="G45" s="657">
        <v>12.596214663505853</v>
      </c>
      <c r="H45" s="657">
        <v>27.163222529000507</v>
      </c>
      <c r="I45" s="658">
        <v>6.391920053313813</v>
      </c>
    </row>
    <row r="46" spans="1:9" s="613" customFormat="1" ht="12.75">
      <c r="A46" s="614" t="s">
        <v>757</v>
      </c>
      <c r="B46" s="657">
        <v>0</v>
      </c>
      <c r="C46" s="657">
        <v>0</v>
      </c>
      <c r="D46" s="657">
        <v>0</v>
      </c>
      <c r="E46" s="657">
        <v>0</v>
      </c>
      <c r="F46" s="657">
        <v>0</v>
      </c>
      <c r="G46" s="663"/>
      <c r="H46" s="663">
        <v>0</v>
      </c>
      <c r="I46" s="664"/>
    </row>
    <row r="47" spans="1:9" s="613" customFormat="1" ht="12.75">
      <c r="A47" s="614" t="s">
        <v>758</v>
      </c>
      <c r="B47" s="657">
        <v>97648.89767212688</v>
      </c>
      <c r="C47" s="657">
        <v>94078.57331548978</v>
      </c>
      <c r="D47" s="657">
        <v>113924.7790809148</v>
      </c>
      <c r="E47" s="657">
        <v>115345.74217717136</v>
      </c>
      <c r="F47" s="657">
        <v>-3570.3243566371093</v>
      </c>
      <c r="G47" s="657">
        <v>-3.656287415168877</v>
      </c>
      <c r="H47" s="657">
        <v>1420.963096256557</v>
      </c>
      <c r="I47" s="658">
        <v>1.2472818536231889</v>
      </c>
    </row>
    <row r="48" spans="1:10" ht="13.5" thickBot="1">
      <c r="A48" s="665" t="s">
        <v>759</v>
      </c>
      <c r="B48" s="666">
        <v>1133348.0354226248</v>
      </c>
      <c r="C48" s="666">
        <v>1135175.0473745738</v>
      </c>
      <c r="D48" s="666">
        <v>1362086.7880090137</v>
      </c>
      <c r="E48" s="666">
        <v>1358946.6170213348</v>
      </c>
      <c r="F48" s="666">
        <v>1827.0119519489626</v>
      </c>
      <c r="G48" s="666">
        <v>0.16120484571781793</v>
      </c>
      <c r="H48" s="666">
        <v>-3140.1709876787145</v>
      </c>
      <c r="I48" s="667">
        <v>-0.23054118249460137</v>
      </c>
      <c r="J48" s="613"/>
    </row>
    <row r="49" spans="1:8" ht="13.5" thickTop="1">
      <c r="A49" s="653" t="s">
        <v>607</v>
      </c>
      <c r="B49" s="551"/>
      <c r="C49" s="551"/>
      <c r="D49" s="551"/>
      <c r="E49" s="551"/>
      <c r="F49" s="551"/>
      <c r="H49" s="551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 horizontalCentered="1"/>
  <pageMargins left="0.7" right="0.7" top="0.75" bottom="0.75" header="0.3" footer="0.3"/>
  <pageSetup fitToHeight="1" fitToWidth="1" horizontalDpi="600" verticalDpi="600" orientation="portrait" scale="85" r:id="rId1"/>
</worksheet>
</file>

<file path=xl/worksheets/sheet33.xml><?xml version="1.0" encoding="utf-8"?>
<worksheet xmlns="http://schemas.openxmlformats.org/spreadsheetml/2006/main" xmlns:r="http://schemas.openxmlformats.org/officeDocument/2006/relationships">
  <dimension ref="A1:L26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23.140625" style="583" bestFit="1" customWidth="1"/>
    <col min="2" max="2" width="7.421875" style="583" bestFit="1" customWidth="1"/>
    <col min="3" max="3" width="7.421875" style="668" bestFit="1" customWidth="1"/>
    <col min="4" max="5" width="7.421875" style="583" bestFit="1" customWidth="1"/>
    <col min="6" max="9" width="7.140625" style="583" bestFit="1" customWidth="1"/>
    <col min="10" max="16384" width="9.140625" style="583" customWidth="1"/>
  </cols>
  <sheetData>
    <row r="1" spans="1:9" ht="12.75">
      <c r="A1" s="1782" t="s">
        <v>861</v>
      </c>
      <c r="B1" s="1782"/>
      <c r="C1" s="1782"/>
      <c r="D1" s="1782"/>
      <c r="E1" s="1782"/>
      <c r="F1" s="1782"/>
      <c r="G1" s="1782"/>
      <c r="H1" s="1782"/>
      <c r="I1" s="1782"/>
    </row>
    <row r="2" spans="1:10" ht="15.75" customHeight="1">
      <c r="A2" s="1783" t="s">
        <v>760</v>
      </c>
      <c r="B2" s="1783"/>
      <c r="C2" s="1783"/>
      <c r="D2" s="1783"/>
      <c r="E2" s="1783"/>
      <c r="F2" s="1783"/>
      <c r="G2" s="1783"/>
      <c r="H2" s="1783"/>
      <c r="I2" s="1783"/>
      <c r="J2" s="605"/>
    </row>
    <row r="3" spans="8:9" ht="13.5" thickBot="1">
      <c r="H3" s="1802" t="s">
        <v>54</v>
      </c>
      <c r="I3" s="1802"/>
    </row>
    <row r="4" spans="1:9" s="669" customFormat="1" ht="13.5" customHeight="1" thickTop="1">
      <c r="A4" s="1155"/>
      <c r="B4" s="1147">
        <f>Deposits!B4</f>
        <v>2014</v>
      </c>
      <c r="C4" s="1148">
        <f>Deposits!C4</f>
        <v>2014</v>
      </c>
      <c r="D4" s="1148">
        <f>Deposits!D4</f>
        <v>2015</v>
      </c>
      <c r="E4" s="1148">
        <f>Deposits!E4</f>
        <v>2015</v>
      </c>
      <c r="F4" s="1804" t="str">
        <f>'Secu Credit'!F4</f>
        <v>Changes during one month </v>
      </c>
      <c r="G4" s="1805"/>
      <c r="H4" s="1805"/>
      <c r="I4" s="1806"/>
    </row>
    <row r="5" spans="1:9" s="669" customFormat="1" ht="14.25" customHeight="1">
      <c r="A5" s="1156" t="s">
        <v>508</v>
      </c>
      <c r="B5" s="1150" t="str">
        <f>Deposits!B5</f>
        <v>Jul </v>
      </c>
      <c r="C5" s="1150" t="str">
        <f>Deposits!C5</f>
        <v>Aug</v>
      </c>
      <c r="D5" s="1150" t="str">
        <f>Deposits!D5</f>
        <v>Jul (p)</v>
      </c>
      <c r="E5" s="1150" t="str">
        <f>Deposits!E5</f>
        <v>Aug(e)</v>
      </c>
      <c r="F5" s="1807" t="str">
        <f>'Secu Credit'!F5:G5</f>
        <v>2014/15</v>
      </c>
      <c r="G5" s="1808"/>
      <c r="H5" s="1807" t="str">
        <f>'Secu Credit'!H5:I5</f>
        <v>2015/16</v>
      </c>
      <c r="I5" s="1809"/>
    </row>
    <row r="6" spans="1:9" s="669" customFormat="1" ht="12.75">
      <c r="A6" s="1157"/>
      <c r="B6" s="1158"/>
      <c r="C6" s="1159"/>
      <c r="D6" s="1158"/>
      <c r="E6" s="1158"/>
      <c r="F6" s="1160" t="s">
        <v>472</v>
      </c>
      <c r="G6" s="1160" t="s">
        <v>473</v>
      </c>
      <c r="H6" s="1160" t="s">
        <v>472</v>
      </c>
      <c r="I6" s="1161" t="s">
        <v>473</v>
      </c>
    </row>
    <row r="7" spans="1:9" s="669" customFormat="1" ht="12.75">
      <c r="A7" s="670" t="s">
        <v>761</v>
      </c>
      <c r="B7" s="671">
        <v>10398.222919500002</v>
      </c>
      <c r="C7" s="671">
        <v>10006.48936782</v>
      </c>
      <c r="D7" s="671">
        <v>11521.307362674499</v>
      </c>
      <c r="E7" s="671">
        <v>9621.5484542545</v>
      </c>
      <c r="F7" s="671">
        <v>-391.73355168000126</v>
      </c>
      <c r="G7" s="671">
        <v>-3.767312498613347</v>
      </c>
      <c r="H7" s="671">
        <v>-1899.758908419999</v>
      </c>
      <c r="I7" s="672">
        <v>-16.4890914600077</v>
      </c>
    </row>
    <row r="8" spans="1:9" s="669" customFormat="1" ht="12.75">
      <c r="A8" s="646" t="s">
        <v>762</v>
      </c>
      <c r="B8" s="673">
        <v>10047.264570730002</v>
      </c>
      <c r="C8" s="673">
        <v>9662.41164563</v>
      </c>
      <c r="D8" s="673">
        <v>11272.152784284499</v>
      </c>
      <c r="E8" s="673">
        <v>9385.0484542545</v>
      </c>
      <c r="F8" s="673">
        <v>-384.8529251000018</v>
      </c>
      <c r="G8" s="673">
        <v>-3.830424912081713</v>
      </c>
      <c r="H8" s="673">
        <v>-1887.104330029999</v>
      </c>
      <c r="I8" s="674">
        <v>-16.741294818687848</v>
      </c>
    </row>
    <row r="9" spans="1:12" ht="12.75">
      <c r="A9" s="646" t="s">
        <v>763</v>
      </c>
      <c r="B9" s="673">
        <v>530.91652659</v>
      </c>
      <c r="C9" s="673">
        <v>553.24463684</v>
      </c>
      <c r="D9" s="673">
        <v>439.98387076</v>
      </c>
      <c r="E9" s="673">
        <v>406.47346336</v>
      </c>
      <c r="F9" s="673">
        <v>22.32811025000001</v>
      </c>
      <c r="G9" s="673">
        <v>4.205578303129916</v>
      </c>
      <c r="H9" s="673">
        <v>-33.51040740000002</v>
      </c>
      <c r="I9" s="674">
        <v>-7.616280874595763</v>
      </c>
      <c r="K9" s="669"/>
      <c r="L9" s="669"/>
    </row>
    <row r="10" spans="1:12" ht="12.75">
      <c r="A10" s="646" t="s">
        <v>764</v>
      </c>
      <c r="B10" s="673">
        <v>6977.46813351</v>
      </c>
      <c r="C10" s="673">
        <v>6604.011496429999</v>
      </c>
      <c r="D10" s="673">
        <v>7211.27353776</v>
      </c>
      <c r="E10" s="673">
        <v>6034.333442769999</v>
      </c>
      <c r="F10" s="673">
        <v>-373.4566370800012</v>
      </c>
      <c r="G10" s="673">
        <v>-5.352323076710844</v>
      </c>
      <c r="H10" s="673">
        <v>-1176.940094990001</v>
      </c>
      <c r="I10" s="674">
        <v>-16.320835547663716</v>
      </c>
      <c r="K10" s="669"/>
      <c r="L10" s="669"/>
    </row>
    <row r="11" spans="1:12" ht="12.75">
      <c r="A11" s="646" t="s">
        <v>765</v>
      </c>
      <c r="B11" s="673">
        <v>848.7388204099999</v>
      </c>
      <c r="C11" s="673">
        <v>823.8640703199999</v>
      </c>
      <c r="D11" s="673">
        <v>1232.8289471245</v>
      </c>
      <c r="E11" s="673">
        <v>1519.5189471245</v>
      </c>
      <c r="F11" s="673">
        <v>-24.87475009000002</v>
      </c>
      <c r="G11" s="673">
        <v>-2.930789719030854</v>
      </c>
      <c r="H11" s="673">
        <v>286.69000000000005</v>
      </c>
      <c r="I11" s="674">
        <v>23.25464539656433</v>
      </c>
      <c r="K11" s="669"/>
      <c r="L11" s="669"/>
    </row>
    <row r="12" spans="1:12" ht="12.75">
      <c r="A12" s="646" t="s">
        <v>766</v>
      </c>
      <c r="B12" s="673">
        <v>1690.14109022</v>
      </c>
      <c r="C12" s="673">
        <v>1681.2914420400002</v>
      </c>
      <c r="D12" s="673">
        <v>2388.0664286399997</v>
      </c>
      <c r="E12" s="673">
        <v>1424.722601</v>
      </c>
      <c r="F12" s="673">
        <v>-8.849648179999804</v>
      </c>
      <c r="G12" s="673">
        <v>-0.5236041080362039</v>
      </c>
      <c r="H12" s="673">
        <v>-963.3438276399997</v>
      </c>
      <c r="I12" s="674">
        <v>-40.33990914518331</v>
      </c>
      <c r="K12" s="669"/>
      <c r="L12" s="669"/>
    </row>
    <row r="13" spans="1:12" ht="12.75">
      <c r="A13" s="646" t="s">
        <v>767</v>
      </c>
      <c r="B13" s="673">
        <v>0</v>
      </c>
      <c r="C13" s="673">
        <v>0</v>
      </c>
      <c r="D13" s="673">
        <v>0</v>
      </c>
      <c r="E13" s="673">
        <v>0</v>
      </c>
      <c r="F13" s="673">
        <v>0</v>
      </c>
      <c r="G13" s="673"/>
      <c r="H13" s="673">
        <v>0</v>
      </c>
      <c r="I13" s="674"/>
      <c r="K13" s="669"/>
      <c r="L13" s="669"/>
    </row>
    <row r="14" spans="1:12" ht="12.75">
      <c r="A14" s="646" t="s">
        <v>768</v>
      </c>
      <c r="B14" s="673">
        <v>1690.14109022</v>
      </c>
      <c r="C14" s="673">
        <v>1681.2914420400002</v>
      </c>
      <c r="D14" s="673">
        <v>2388.0664286399997</v>
      </c>
      <c r="E14" s="673">
        <v>1424.722601</v>
      </c>
      <c r="F14" s="673">
        <v>-8.849648179999804</v>
      </c>
      <c r="G14" s="673">
        <v>-0.5236041080362039</v>
      </c>
      <c r="H14" s="673">
        <v>-963.3438276399997</v>
      </c>
      <c r="I14" s="674">
        <v>-40.33990914518331</v>
      </c>
      <c r="K14" s="669"/>
      <c r="L14" s="669"/>
    </row>
    <row r="15" spans="1:9" s="669" customFormat="1" ht="12.75">
      <c r="A15" s="646" t="s">
        <v>769</v>
      </c>
      <c r="B15" s="673">
        <v>350.95834877000004</v>
      </c>
      <c r="C15" s="673">
        <v>344.0777221899999</v>
      </c>
      <c r="D15" s="673">
        <v>249.15457839000004</v>
      </c>
      <c r="E15" s="673">
        <v>236.5</v>
      </c>
      <c r="F15" s="673">
        <v>-6.880626580000126</v>
      </c>
      <c r="G15" s="673">
        <v>-1.960525117614265</v>
      </c>
      <c r="H15" s="673">
        <v>-12.65457839000004</v>
      </c>
      <c r="I15" s="674">
        <v>-5.0790069649821605</v>
      </c>
    </row>
    <row r="16" spans="1:12" ht="12.75">
      <c r="A16" s="670" t="s">
        <v>770</v>
      </c>
      <c r="B16" s="671">
        <v>998.8926769799999</v>
      </c>
      <c r="C16" s="671">
        <v>1545.66267698</v>
      </c>
      <c r="D16" s="671">
        <v>1079.82878677</v>
      </c>
      <c r="E16" s="671">
        <v>1007.4017244200002</v>
      </c>
      <c r="F16" s="671">
        <v>546.7700000000001</v>
      </c>
      <c r="G16" s="671">
        <v>54.73761221806891</v>
      </c>
      <c r="H16" s="671">
        <v>-72.42706234999991</v>
      </c>
      <c r="I16" s="672">
        <v>-6.7072727859612655</v>
      </c>
      <c r="K16" s="669"/>
      <c r="L16" s="669"/>
    </row>
    <row r="17" spans="1:12" ht="12.75">
      <c r="A17" s="646" t="s">
        <v>762</v>
      </c>
      <c r="B17" s="673">
        <v>996.6286769799999</v>
      </c>
      <c r="C17" s="673">
        <v>1540.30867698</v>
      </c>
      <c r="D17" s="673">
        <v>1078.2287867700002</v>
      </c>
      <c r="E17" s="673">
        <v>1006.3017244200001</v>
      </c>
      <c r="F17" s="673">
        <v>543.6800000000001</v>
      </c>
      <c r="G17" s="673">
        <v>54.55191211710543</v>
      </c>
      <c r="H17" s="673">
        <v>-71.92706235000003</v>
      </c>
      <c r="I17" s="674">
        <v>-6.670853461951112</v>
      </c>
      <c r="K17" s="669"/>
      <c r="L17" s="669"/>
    </row>
    <row r="18" spans="1:12" ht="12.75">
      <c r="A18" s="646" t="s">
        <v>769</v>
      </c>
      <c r="B18" s="673">
        <v>2.264</v>
      </c>
      <c r="C18" s="673">
        <v>5.353999999999999</v>
      </c>
      <c r="D18" s="673">
        <v>1.6</v>
      </c>
      <c r="E18" s="673">
        <v>1.1</v>
      </c>
      <c r="F18" s="673">
        <v>3.0899999999999994</v>
      </c>
      <c r="G18" s="673">
        <v>136.4840989399293</v>
      </c>
      <c r="H18" s="673">
        <v>-0.5</v>
      </c>
      <c r="I18" s="674">
        <v>-31.25</v>
      </c>
      <c r="K18" s="669"/>
      <c r="L18" s="669"/>
    </row>
    <row r="19" spans="1:12" ht="12.75">
      <c r="A19" s="670" t="s">
        <v>771</v>
      </c>
      <c r="B19" s="671">
        <v>11397.115596480002</v>
      </c>
      <c r="C19" s="671">
        <v>11552.152044800001</v>
      </c>
      <c r="D19" s="671">
        <v>12601.1361494445</v>
      </c>
      <c r="E19" s="671">
        <v>10628.9501786745</v>
      </c>
      <c r="F19" s="671">
        <v>155.03644831999918</v>
      </c>
      <c r="G19" s="671">
        <v>1.3603130283936242</v>
      </c>
      <c r="H19" s="671">
        <v>-1972.1859707699987</v>
      </c>
      <c r="I19" s="672">
        <v>-15.650858362140141</v>
      </c>
      <c r="K19" s="669"/>
      <c r="L19" s="669"/>
    </row>
    <row r="20" spans="1:12" ht="12.75">
      <c r="A20" s="646" t="s">
        <v>762</v>
      </c>
      <c r="B20" s="673">
        <v>11043.893247710002</v>
      </c>
      <c r="C20" s="673">
        <v>11202.72032261</v>
      </c>
      <c r="D20" s="673">
        <v>12350.381571054499</v>
      </c>
      <c r="E20" s="673">
        <v>10391.3501786745</v>
      </c>
      <c r="F20" s="673">
        <v>158.82707489999666</v>
      </c>
      <c r="G20" s="673">
        <v>1.438143880401326</v>
      </c>
      <c r="H20" s="673">
        <v>-1959.0313923799986</v>
      </c>
      <c r="I20" s="674">
        <v>-15.86211228462258</v>
      </c>
      <c r="K20" s="669"/>
      <c r="L20" s="669"/>
    </row>
    <row r="21" spans="1:10" s="669" customFormat="1" ht="13.5" thickBot="1">
      <c r="A21" s="675" t="s">
        <v>769</v>
      </c>
      <c r="B21" s="676">
        <v>353.22234877000005</v>
      </c>
      <c r="C21" s="676">
        <v>349.4317221899999</v>
      </c>
      <c r="D21" s="676">
        <v>250.75457839000003</v>
      </c>
      <c r="E21" s="676">
        <v>237.6</v>
      </c>
      <c r="F21" s="676">
        <v>-3.7906265800001506</v>
      </c>
      <c r="G21" s="676">
        <v>-1.0731559294591546</v>
      </c>
      <c r="H21" s="676">
        <v>-13.15457839000004</v>
      </c>
      <c r="I21" s="677">
        <v>-5.245997291240142</v>
      </c>
      <c r="J21" s="583"/>
    </row>
    <row r="22" spans="1:11" ht="13.5" thickTop="1">
      <c r="A22" s="653" t="s">
        <v>607</v>
      </c>
      <c r="D22" s="668"/>
      <c r="K22" s="669"/>
    </row>
    <row r="23" spans="3:5" ht="12.75">
      <c r="C23" s="583"/>
      <c r="D23" s="668"/>
      <c r="E23" s="668"/>
    </row>
    <row r="24" ht="12.75">
      <c r="C24" s="583"/>
    </row>
    <row r="25" ht="12.75">
      <c r="C25" s="583"/>
    </row>
    <row r="26" ht="12.75">
      <c r="C26" s="583"/>
    </row>
  </sheetData>
  <sheetProtection/>
  <mergeCells count="6">
    <mergeCell ref="A1:I1"/>
    <mergeCell ref="A2:I2"/>
    <mergeCell ref="H3:I3"/>
    <mergeCell ref="F4:I4"/>
    <mergeCell ref="F5:G5"/>
    <mergeCell ref="H5:I5"/>
  </mergeCells>
  <printOptions horizontalCentered="1"/>
  <pageMargins left="0.7" right="0.7" top="0.75" bottom="0.75" header="0.3" footer="0.3"/>
  <pageSetup horizontalDpi="600" verticalDpi="60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L36"/>
  <sheetViews>
    <sheetView zoomScalePageLayoutView="0" workbookViewId="0" topLeftCell="A1">
      <pane xSplit="2" ySplit="6" topLeftCell="C7" activePane="bottomRight" state="frozen"/>
      <selection pane="topLeft" activeCell="M29" sqref="M29"/>
      <selection pane="topRight" activeCell="M29" sqref="M29"/>
      <selection pane="bottomLeft" activeCell="M29" sqref="M29"/>
      <selection pane="bottomRight" activeCell="B21" sqref="B21:B22"/>
    </sheetView>
  </sheetViews>
  <sheetFormatPr defaultColWidth="9.140625" defaultRowHeight="12.75"/>
  <cols>
    <col min="1" max="1" width="9.140625" style="1073" customWidth="1"/>
    <col min="2" max="2" width="10.00390625" style="1073" customWidth="1"/>
    <col min="3" max="3" width="10.00390625" style="1073" bestFit="1" customWidth="1"/>
    <col min="4" max="4" width="9.7109375" style="1073" customWidth="1"/>
    <col min="5" max="8" width="10.28125" style="1073" customWidth="1"/>
    <col min="9" max="9" width="10.7109375" style="1073" customWidth="1"/>
    <col min="10" max="10" width="11.57421875" style="1073" customWidth="1"/>
    <col min="11" max="11" width="13.00390625" style="1073" bestFit="1" customWidth="1"/>
    <col min="12" max="16384" width="9.140625" style="1073" customWidth="1"/>
  </cols>
  <sheetData>
    <row r="1" spans="2:12" ht="12.75">
      <c r="B1" s="1782" t="s">
        <v>862</v>
      </c>
      <c r="C1" s="1782"/>
      <c r="D1" s="1782"/>
      <c r="E1" s="1782"/>
      <c r="F1" s="1782"/>
      <c r="G1" s="1782"/>
      <c r="H1" s="1782"/>
      <c r="I1" s="1782"/>
      <c r="J1" s="1782"/>
      <c r="K1" s="1782"/>
      <c r="L1" s="1072"/>
    </row>
    <row r="2" spans="2:12" ht="15.75" customHeight="1">
      <c r="B2" s="1783" t="s">
        <v>38</v>
      </c>
      <c r="C2" s="1783"/>
      <c r="D2" s="1783"/>
      <c r="E2" s="1783"/>
      <c r="F2" s="1783"/>
      <c r="G2" s="1783"/>
      <c r="H2" s="1783"/>
      <c r="I2" s="1783"/>
      <c r="J2" s="1783"/>
      <c r="K2" s="1783"/>
      <c r="L2" s="1074"/>
    </row>
    <row r="3" spans="2:11" ht="13.5" thickBot="1">
      <c r="B3" s="57"/>
      <c r="K3" s="844" t="s">
        <v>54</v>
      </c>
    </row>
    <row r="4" spans="2:12" ht="18.75" customHeight="1" thickTop="1">
      <c r="B4" s="847"/>
      <c r="C4" s="1811" t="s">
        <v>968</v>
      </c>
      <c r="D4" s="1811"/>
      <c r="E4" s="1811"/>
      <c r="F4" s="1811"/>
      <c r="G4" s="1811"/>
      <c r="H4" s="1811"/>
      <c r="I4" s="1812" t="s">
        <v>972</v>
      </c>
      <c r="J4" s="1813"/>
      <c r="K4" s="1814"/>
      <c r="L4" s="1075"/>
    </row>
    <row r="5" spans="2:12" ht="17.25" customHeight="1">
      <c r="B5" s="1815" t="s">
        <v>292</v>
      </c>
      <c r="C5" s="1817" t="s">
        <v>55</v>
      </c>
      <c r="D5" s="1818"/>
      <c r="E5" s="1817" t="s">
        <v>61</v>
      </c>
      <c r="F5" s="1819"/>
      <c r="G5" s="1820" t="s">
        <v>62</v>
      </c>
      <c r="H5" s="1821"/>
      <c r="I5" s="1076" t="s">
        <v>55</v>
      </c>
      <c r="J5" s="1077" t="s">
        <v>61</v>
      </c>
      <c r="K5" s="1078" t="s">
        <v>62</v>
      </c>
      <c r="L5" s="1075"/>
    </row>
    <row r="6" spans="2:12" ht="25.5">
      <c r="B6" s="1816"/>
      <c r="C6" s="849" t="s">
        <v>472</v>
      </c>
      <c r="D6" s="848" t="s">
        <v>969</v>
      </c>
      <c r="E6" s="850" t="s">
        <v>472</v>
      </c>
      <c r="F6" s="851" t="s">
        <v>969</v>
      </c>
      <c r="G6" s="852" t="s">
        <v>472</v>
      </c>
      <c r="H6" s="851" t="s">
        <v>969</v>
      </c>
      <c r="I6" s="853" t="s">
        <v>472</v>
      </c>
      <c r="J6" s="850" t="s">
        <v>472</v>
      </c>
      <c r="K6" s="878" t="s">
        <v>472</v>
      </c>
      <c r="L6" s="1079"/>
    </row>
    <row r="7" spans="2:12" ht="15.75" customHeight="1">
      <c r="B7" s="440" t="s">
        <v>300</v>
      </c>
      <c r="C7" s="855">
        <v>0</v>
      </c>
      <c r="D7" s="856">
        <v>0</v>
      </c>
      <c r="E7" s="857">
        <v>0</v>
      </c>
      <c r="F7" s="858">
        <v>0</v>
      </c>
      <c r="G7" s="1118">
        <v>5900</v>
      </c>
      <c r="H7" s="858">
        <v>1.06</v>
      </c>
      <c r="I7" s="1080">
        <v>0</v>
      </c>
      <c r="J7" s="881">
        <v>0</v>
      </c>
      <c r="K7" s="882">
        <v>0</v>
      </c>
      <c r="L7" s="854"/>
    </row>
    <row r="8" spans="2:12" ht="15.75" customHeight="1">
      <c r="B8" s="440" t="s">
        <v>301</v>
      </c>
      <c r="C8" s="855">
        <v>0</v>
      </c>
      <c r="D8" s="856">
        <v>0</v>
      </c>
      <c r="E8" s="857">
        <v>0</v>
      </c>
      <c r="F8" s="858">
        <v>0</v>
      </c>
      <c r="G8" s="855"/>
      <c r="H8" s="858"/>
      <c r="I8" s="1080">
        <v>0</v>
      </c>
      <c r="J8" s="881">
        <v>0</v>
      </c>
      <c r="K8" s="883"/>
      <c r="L8" s="854"/>
    </row>
    <row r="9" spans="2:12" ht="15.75" customHeight="1">
      <c r="B9" s="440" t="s">
        <v>302</v>
      </c>
      <c r="C9" s="855">
        <v>8500</v>
      </c>
      <c r="D9" s="856">
        <v>0.05</v>
      </c>
      <c r="E9" s="857">
        <v>0</v>
      </c>
      <c r="F9" s="858">
        <v>0</v>
      </c>
      <c r="G9" s="855"/>
      <c r="H9" s="858"/>
      <c r="I9" s="1080">
        <v>0</v>
      </c>
      <c r="J9" s="881">
        <v>0</v>
      </c>
      <c r="K9" s="883"/>
      <c r="L9" s="854"/>
    </row>
    <row r="10" spans="2:12" ht="15.75" customHeight="1">
      <c r="B10" s="440" t="s">
        <v>303</v>
      </c>
      <c r="C10" s="855">
        <v>0</v>
      </c>
      <c r="D10" s="856">
        <v>0</v>
      </c>
      <c r="E10" s="856">
        <v>0</v>
      </c>
      <c r="F10" s="858">
        <v>0</v>
      </c>
      <c r="G10" s="855"/>
      <c r="H10" s="858"/>
      <c r="I10" s="1080">
        <v>0</v>
      </c>
      <c r="J10" s="881">
        <v>0</v>
      </c>
      <c r="K10" s="883"/>
      <c r="L10" s="854"/>
    </row>
    <row r="11" spans="2:12" ht="15.75" customHeight="1">
      <c r="B11" s="440" t="s">
        <v>304</v>
      </c>
      <c r="C11" s="859">
        <v>0</v>
      </c>
      <c r="D11" s="856">
        <v>0</v>
      </c>
      <c r="E11" s="858">
        <v>0</v>
      </c>
      <c r="F11" s="858">
        <v>0</v>
      </c>
      <c r="G11" s="855"/>
      <c r="H11" s="858"/>
      <c r="I11" s="1082">
        <v>0</v>
      </c>
      <c r="J11" s="881">
        <v>0</v>
      </c>
      <c r="K11" s="883"/>
      <c r="L11" s="854"/>
    </row>
    <row r="12" spans="2:12" ht="15.75" customHeight="1">
      <c r="B12" s="440" t="s">
        <v>305</v>
      </c>
      <c r="C12" s="859">
        <v>0</v>
      </c>
      <c r="D12" s="856">
        <v>0</v>
      </c>
      <c r="E12" s="858">
        <v>0</v>
      </c>
      <c r="F12" s="858">
        <v>0</v>
      </c>
      <c r="G12" s="855"/>
      <c r="H12" s="858"/>
      <c r="I12" s="1080">
        <v>0</v>
      </c>
      <c r="J12" s="880">
        <v>0</v>
      </c>
      <c r="K12" s="883"/>
      <c r="L12" s="854"/>
    </row>
    <row r="13" spans="2:12" ht="15.75" customHeight="1">
      <c r="B13" s="440" t="s">
        <v>306</v>
      </c>
      <c r="C13" s="859">
        <v>0</v>
      </c>
      <c r="D13" s="856">
        <v>0</v>
      </c>
      <c r="E13" s="858">
        <v>0</v>
      </c>
      <c r="F13" s="858">
        <v>0</v>
      </c>
      <c r="G13" s="855"/>
      <c r="H13" s="858"/>
      <c r="I13" s="1080">
        <v>0</v>
      </c>
      <c r="J13" s="880">
        <v>210</v>
      </c>
      <c r="K13" s="884"/>
      <c r="L13" s="854"/>
    </row>
    <row r="14" spans="2:12" ht="15.75" customHeight="1">
      <c r="B14" s="440" t="s">
        <v>307</v>
      </c>
      <c r="C14" s="859">
        <v>0</v>
      </c>
      <c r="D14" s="856">
        <v>0</v>
      </c>
      <c r="E14" s="858">
        <v>0</v>
      </c>
      <c r="F14" s="858">
        <v>0</v>
      </c>
      <c r="G14" s="855"/>
      <c r="H14" s="858"/>
      <c r="I14" s="1080">
        <v>0</v>
      </c>
      <c r="J14" s="880">
        <v>1510</v>
      </c>
      <c r="K14" s="885"/>
      <c r="L14" s="854"/>
    </row>
    <row r="15" spans="2:12" ht="15.75" customHeight="1">
      <c r="B15" s="440" t="s">
        <v>308</v>
      </c>
      <c r="C15" s="859">
        <v>0</v>
      </c>
      <c r="D15" s="856">
        <v>0</v>
      </c>
      <c r="E15" s="858">
        <v>0</v>
      </c>
      <c r="F15" s="858">
        <v>0</v>
      </c>
      <c r="G15" s="855"/>
      <c r="H15" s="858"/>
      <c r="I15" s="1080">
        <v>0</v>
      </c>
      <c r="J15" s="880">
        <v>4900</v>
      </c>
      <c r="K15" s="885"/>
      <c r="L15" s="854"/>
    </row>
    <row r="16" spans="2:12" ht="15.75" customHeight="1">
      <c r="B16" s="440" t="s">
        <v>309</v>
      </c>
      <c r="C16" s="855">
        <v>0</v>
      </c>
      <c r="D16" s="856">
        <v>0</v>
      </c>
      <c r="E16" s="857">
        <v>6000</v>
      </c>
      <c r="F16" s="858">
        <v>0.7854</v>
      </c>
      <c r="G16" s="855"/>
      <c r="H16" s="1083"/>
      <c r="I16" s="1080">
        <v>0</v>
      </c>
      <c r="J16" s="880">
        <v>1250</v>
      </c>
      <c r="K16" s="885"/>
      <c r="L16" s="854"/>
    </row>
    <row r="17" spans="2:12" ht="15.75" customHeight="1">
      <c r="B17" s="440" t="s">
        <v>310</v>
      </c>
      <c r="C17" s="855">
        <v>0</v>
      </c>
      <c r="D17" s="856">
        <v>0</v>
      </c>
      <c r="E17" s="857">
        <v>0</v>
      </c>
      <c r="F17" s="858">
        <v>0</v>
      </c>
      <c r="G17" s="855"/>
      <c r="H17" s="858"/>
      <c r="I17" s="1080">
        <v>0</v>
      </c>
      <c r="J17" s="880">
        <v>2340</v>
      </c>
      <c r="K17" s="885"/>
      <c r="L17" s="854"/>
    </row>
    <row r="18" spans="2:12" ht="15.75" customHeight="1">
      <c r="B18" s="446" t="s">
        <v>311</v>
      </c>
      <c r="C18" s="855">
        <v>0</v>
      </c>
      <c r="D18" s="856">
        <v>0</v>
      </c>
      <c r="E18" s="861">
        <v>0</v>
      </c>
      <c r="F18" s="860">
        <v>0</v>
      </c>
      <c r="G18" s="855"/>
      <c r="H18" s="858"/>
      <c r="I18" s="1084">
        <v>0</v>
      </c>
      <c r="J18" s="887">
        <v>100</v>
      </c>
      <c r="K18" s="885"/>
      <c r="L18" s="854"/>
    </row>
    <row r="19" spans="2:12" ht="15.75" customHeight="1" thickBot="1">
      <c r="B19" s="1085" t="s">
        <v>312</v>
      </c>
      <c r="C19" s="862">
        <v>8500</v>
      </c>
      <c r="D19" s="863">
        <v>0.05</v>
      </c>
      <c r="E19" s="864">
        <v>6000</v>
      </c>
      <c r="F19" s="865">
        <v>0.7854</v>
      </c>
      <c r="G19" s="862">
        <v>5900</v>
      </c>
      <c r="H19" s="1086"/>
      <c r="I19" s="1087">
        <v>0</v>
      </c>
      <c r="J19" s="888">
        <v>10310</v>
      </c>
      <c r="K19" s="889">
        <v>0</v>
      </c>
      <c r="L19" s="1081"/>
    </row>
    <row r="20" spans="2:12" ht="21" customHeight="1" thickTop="1">
      <c r="B20" s="1088"/>
      <c r="C20" s="1822" t="s">
        <v>971</v>
      </c>
      <c r="D20" s="1823"/>
      <c r="E20" s="1823"/>
      <c r="F20" s="1823"/>
      <c r="G20" s="1823"/>
      <c r="H20" s="1823"/>
      <c r="I20" s="1824" t="s">
        <v>974</v>
      </c>
      <c r="J20" s="1825"/>
      <c r="K20" s="1826"/>
      <c r="L20" s="1081"/>
    </row>
    <row r="21" spans="2:12" ht="15.75" customHeight="1">
      <c r="B21" s="1815" t="s">
        <v>292</v>
      </c>
      <c r="C21" s="1827" t="s">
        <v>55</v>
      </c>
      <c r="D21" s="1827"/>
      <c r="E21" s="1827" t="s">
        <v>61</v>
      </c>
      <c r="F21" s="1827"/>
      <c r="G21" s="1828" t="s">
        <v>62</v>
      </c>
      <c r="H21" s="1829"/>
      <c r="I21" s="1830" t="s">
        <v>62</v>
      </c>
      <c r="J21" s="1831"/>
      <c r="K21" s="1832"/>
      <c r="L21" s="1081"/>
    </row>
    <row r="22" spans="2:11" ht="28.5" customHeight="1">
      <c r="B22" s="1816"/>
      <c r="C22" s="849" t="s">
        <v>472</v>
      </c>
      <c r="D22" s="852" t="s">
        <v>969</v>
      </c>
      <c r="E22" s="849" t="s">
        <v>472</v>
      </c>
      <c r="F22" s="852" t="s">
        <v>969</v>
      </c>
      <c r="G22" s="852" t="s">
        <v>472</v>
      </c>
      <c r="H22" s="851" t="s">
        <v>969</v>
      </c>
      <c r="I22" s="1089" t="s">
        <v>472</v>
      </c>
      <c r="J22" s="1833" t="s">
        <v>1094</v>
      </c>
      <c r="K22" s="1834"/>
    </row>
    <row r="23" spans="2:11" ht="12.75">
      <c r="B23" s="440" t="s">
        <v>300</v>
      </c>
      <c r="C23" s="867">
        <v>0</v>
      </c>
      <c r="D23" s="868">
        <v>0</v>
      </c>
      <c r="E23" s="869">
        <v>99500</v>
      </c>
      <c r="F23" s="870">
        <v>0.0009</v>
      </c>
      <c r="G23" s="1090">
        <v>13000</v>
      </c>
      <c r="H23" s="870">
        <v>0.72</v>
      </c>
      <c r="I23" s="1117">
        <v>57250</v>
      </c>
      <c r="J23" s="1835">
        <v>1.39</v>
      </c>
      <c r="K23" s="1836"/>
    </row>
    <row r="24" spans="2:11" ht="12.75">
      <c r="B24" s="440" t="s">
        <v>301</v>
      </c>
      <c r="C24" s="866">
        <v>15000</v>
      </c>
      <c r="D24" s="868">
        <v>0.07</v>
      </c>
      <c r="E24" s="869">
        <v>68500</v>
      </c>
      <c r="F24" s="870">
        <v>0.0513</v>
      </c>
      <c r="G24" s="1090"/>
      <c r="H24" s="870"/>
      <c r="I24" s="892"/>
      <c r="J24" s="1837"/>
      <c r="K24" s="1838"/>
    </row>
    <row r="25" spans="2:11" ht="12.75">
      <c r="B25" s="440" t="s">
        <v>302</v>
      </c>
      <c r="C25" s="866">
        <v>20000</v>
      </c>
      <c r="D25" s="868">
        <v>0.05</v>
      </c>
      <c r="E25" s="869">
        <v>19000</v>
      </c>
      <c r="F25" s="870">
        <v>0.1107</v>
      </c>
      <c r="G25" s="1090"/>
      <c r="H25" s="870"/>
      <c r="I25" s="892"/>
      <c r="J25" s="1837"/>
      <c r="K25" s="1838"/>
    </row>
    <row r="26" spans="2:11" ht="12.75">
      <c r="B26" s="440" t="s">
        <v>303</v>
      </c>
      <c r="C26" s="866">
        <v>0</v>
      </c>
      <c r="D26" s="868">
        <v>0</v>
      </c>
      <c r="E26" s="869">
        <v>11000</v>
      </c>
      <c r="F26" s="870">
        <v>0.0292</v>
      </c>
      <c r="G26" s="1090"/>
      <c r="H26" s="870"/>
      <c r="I26" s="894"/>
      <c r="J26" s="1839"/>
      <c r="K26" s="1840"/>
    </row>
    <row r="27" spans="2:11" ht="12.75">
      <c r="B27" s="440" t="s">
        <v>304</v>
      </c>
      <c r="C27" s="866">
        <v>29500</v>
      </c>
      <c r="D27" s="868">
        <v>0.0579</v>
      </c>
      <c r="E27" s="869">
        <v>22500</v>
      </c>
      <c r="F27" s="870">
        <v>0.053</v>
      </c>
      <c r="G27" s="1090"/>
      <c r="H27" s="870"/>
      <c r="I27" s="892"/>
      <c r="J27" s="1837"/>
      <c r="K27" s="1838"/>
    </row>
    <row r="28" spans="2:11" ht="12.75">
      <c r="B28" s="440" t="s">
        <v>305</v>
      </c>
      <c r="C28" s="866">
        <v>54000</v>
      </c>
      <c r="D28" s="868">
        <v>0.6801</v>
      </c>
      <c r="E28" s="869">
        <v>40000</v>
      </c>
      <c r="F28" s="870">
        <v>0.0114</v>
      </c>
      <c r="G28" s="1090"/>
      <c r="H28" s="870"/>
      <c r="I28" s="892"/>
      <c r="J28" s="1837"/>
      <c r="K28" s="1838"/>
    </row>
    <row r="29" spans="2:11" ht="12.75">
      <c r="B29" s="440" t="s">
        <v>306</v>
      </c>
      <c r="C29" s="866">
        <v>58500</v>
      </c>
      <c r="D29" s="868">
        <v>0.3898</v>
      </c>
      <c r="E29" s="869">
        <v>9750</v>
      </c>
      <c r="F29" s="870">
        <v>0.1726</v>
      </c>
      <c r="G29" s="1090"/>
      <c r="H29" s="870"/>
      <c r="I29" s="895"/>
      <c r="J29" s="1837"/>
      <c r="K29" s="1838"/>
    </row>
    <row r="30" spans="2:11" ht="12.75">
      <c r="B30" s="440" t="s">
        <v>307</v>
      </c>
      <c r="C30" s="866">
        <v>93000</v>
      </c>
      <c r="D30" s="868">
        <v>0.18154677419354842</v>
      </c>
      <c r="E30" s="869">
        <v>850</v>
      </c>
      <c r="F30" s="870">
        <v>0.3983</v>
      </c>
      <c r="G30" s="1090"/>
      <c r="H30" s="870"/>
      <c r="I30" s="892"/>
      <c r="J30" s="1837"/>
      <c r="K30" s="1838"/>
    </row>
    <row r="31" spans="2:11" ht="12.75">
      <c r="B31" s="440" t="s">
        <v>308</v>
      </c>
      <c r="C31" s="866">
        <v>78000</v>
      </c>
      <c r="D31" s="868">
        <v>0.08</v>
      </c>
      <c r="E31" s="869">
        <v>2700</v>
      </c>
      <c r="F31" s="870">
        <v>0.0424</v>
      </c>
      <c r="G31" s="1090"/>
      <c r="H31" s="870"/>
      <c r="I31" s="892"/>
      <c r="J31" s="1837"/>
      <c r="K31" s="1838"/>
    </row>
    <row r="32" spans="2:11" ht="12.75">
      <c r="B32" s="440" t="s">
        <v>309</v>
      </c>
      <c r="C32" s="866">
        <v>78000</v>
      </c>
      <c r="D32" s="868">
        <v>0.0459</v>
      </c>
      <c r="E32" s="869">
        <v>6000</v>
      </c>
      <c r="F32" s="870">
        <v>0.3192</v>
      </c>
      <c r="G32" s="1090"/>
      <c r="H32" s="870"/>
      <c r="I32" s="892"/>
      <c r="J32" s="1837"/>
      <c r="K32" s="1838"/>
    </row>
    <row r="33" spans="2:11" ht="12.75">
      <c r="B33" s="440" t="s">
        <v>310</v>
      </c>
      <c r="C33" s="866">
        <v>97500</v>
      </c>
      <c r="D33" s="868">
        <v>0.041</v>
      </c>
      <c r="E33" s="869">
        <v>11000</v>
      </c>
      <c r="F33" s="870">
        <v>0.2581</v>
      </c>
      <c r="G33" s="1091"/>
      <c r="H33" s="870"/>
      <c r="I33" s="894"/>
      <c r="J33" s="1839"/>
      <c r="K33" s="1840"/>
    </row>
    <row r="34" spans="2:11" ht="12.75">
      <c r="B34" s="446" t="s">
        <v>311</v>
      </c>
      <c r="C34" s="871">
        <v>79000</v>
      </c>
      <c r="D34" s="868">
        <v>0.02</v>
      </c>
      <c r="E34" s="869">
        <v>25000</v>
      </c>
      <c r="F34" s="872">
        <v>0.0184</v>
      </c>
      <c r="G34" s="1092"/>
      <c r="H34" s="872"/>
      <c r="I34" s="894"/>
      <c r="J34" s="1843"/>
      <c r="K34" s="1844"/>
    </row>
    <row r="35" spans="2:11" ht="13.5" thickBot="1">
      <c r="B35" s="1085" t="s">
        <v>312</v>
      </c>
      <c r="C35" s="873">
        <v>602500</v>
      </c>
      <c r="D35" s="874">
        <v>0.16</v>
      </c>
      <c r="E35" s="876">
        <v>315800</v>
      </c>
      <c r="F35" s="875">
        <v>0.05</v>
      </c>
      <c r="G35" s="1093">
        <v>13000</v>
      </c>
      <c r="H35" s="875"/>
      <c r="I35" s="897">
        <v>57250</v>
      </c>
      <c r="J35" s="1841"/>
      <c r="K35" s="1842"/>
    </row>
    <row r="36" ht="13.5" thickTop="1">
      <c r="B36" s="499" t="s">
        <v>970</v>
      </c>
    </row>
  </sheetData>
  <sheetProtection/>
  <mergeCells count="29">
    <mergeCell ref="J35:K35"/>
    <mergeCell ref="J29:K29"/>
    <mergeCell ref="J30:K30"/>
    <mergeCell ref="J31:K31"/>
    <mergeCell ref="J32:K32"/>
    <mergeCell ref="J33:K33"/>
    <mergeCell ref="J34:K34"/>
    <mergeCell ref="J23:K23"/>
    <mergeCell ref="J24:K24"/>
    <mergeCell ref="J25:K25"/>
    <mergeCell ref="J26:K26"/>
    <mergeCell ref="J27:K27"/>
    <mergeCell ref="J28:K28"/>
    <mergeCell ref="C20:H20"/>
    <mergeCell ref="I20:K20"/>
    <mergeCell ref="B21:B22"/>
    <mergeCell ref="C21:D21"/>
    <mergeCell ref="E21:F21"/>
    <mergeCell ref="G21:H21"/>
    <mergeCell ref="I21:K21"/>
    <mergeCell ref="J22:K22"/>
    <mergeCell ref="B1:K1"/>
    <mergeCell ref="B2:K2"/>
    <mergeCell ref="C4:H4"/>
    <mergeCell ref="I4:K4"/>
    <mergeCell ref="B5:B6"/>
    <mergeCell ref="C5:D5"/>
    <mergeCell ref="E5:F5"/>
    <mergeCell ref="G5:H5"/>
  </mergeCells>
  <printOptions horizontalCentered="1"/>
  <pageMargins left="0.7" right="0.7" top="0.75" bottom="0.75" header="0.3" footer="0.3"/>
  <pageSetup fitToHeight="1" fitToWidth="1" horizontalDpi="600" verticalDpi="600" orientation="portrait" paperSize="9" scale="71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3"/>
  <sheetViews>
    <sheetView zoomScalePageLayoutView="0" workbookViewId="0" topLeftCell="A1">
      <pane xSplit="4" ySplit="8" topLeftCell="G9" activePane="bottomRight" state="frozen"/>
      <selection pane="topLeft" activeCell="M29" sqref="M29"/>
      <selection pane="topRight" activeCell="M29" sqref="M29"/>
      <selection pane="bottomLeft" activeCell="M29" sqref="M29"/>
      <selection pane="bottomRight" activeCell="M26" sqref="M26"/>
    </sheetView>
  </sheetViews>
  <sheetFormatPr defaultColWidth="9.140625" defaultRowHeight="12.75"/>
  <cols>
    <col min="1" max="1" width="11.57421875" style="57" bestFit="1" customWidth="1"/>
    <col min="2" max="2" width="9.00390625" style="57" hidden="1" customWidth="1"/>
    <col min="3" max="3" width="8.140625" style="57" hidden="1" customWidth="1"/>
    <col min="4" max="4" width="9.00390625" style="57" hidden="1" customWidth="1"/>
    <col min="5" max="20" width="10.7109375" style="57" customWidth="1"/>
    <col min="21" max="16384" width="9.140625" style="57" customWidth="1"/>
  </cols>
  <sheetData>
    <row r="1" spans="1:20" ht="12.75">
      <c r="A1" s="1782" t="s">
        <v>863</v>
      </c>
      <c r="B1" s="1782"/>
      <c r="C1" s="1782"/>
      <c r="D1" s="1782"/>
      <c r="E1" s="1782"/>
      <c r="F1" s="1782"/>
      <c r="G1" s="1782"/>
      <c r="H1" s="1782"/>
      <c r="I1" s="1782"/>
      <c r="J1" s="1782"/>
      <c r="K1" s="1782"/>
      <c r="L1" s="1782"/>
      <c r="M1" s="1782"/>
      <c r="N1" s="1782"/>
      <c r="O1" s="1782"/>
      <c r="P1" s="1782"/>
      <c r="Q1" s="1782"/>
      <c r="R1" s="1782"/>
      <c r="S1" s="1782"/>
      <c r="T1" s="1782"/>
    </row>
    <row r="2" spans="1:20" ht="15.75">
      <c r="A2" s="1783" t="s">
        <v>39</v>
      </c>
      <c r="B2" s="1783"/>
      <c r="C2" s="1783"/>
      <c r="D2" s="1783"/>
      <c r="E2" s="1783"/>
      <c r="F2" s="1783"/>
      <c r="G2" s="1783"/>
      <c r="H2" s="1783"/>
      <c r="I2" s="1783"/>
      <c r="J2" s="1783"/>
      <c r="K2" s="1783"/>
      <c r="L2" s="1783"/>
      <c r="M2" s="1783"/>
      <c r="N2" s="1783"/>
      <c r="O2" s="1783"/>
      <c r="P2" s="1783"/>
      <c r="Q2" s="1783"/>
      <c r="R2" s="1783"/>
      <c r="S2" s="1783"/>
      <c r="T2" s="1783"/>
    </row>
    <row r="3" spans="1:4" ht="12.75" hidden="1">
      <c r="A3" s="1845" t="s">
        <v>973</v>
      </c>
      <c r="B3" s="1845"/>
      <c r="C3" s="1845"/>
      <c r="D3" s="1845"/>
    </row>
    <row r="4" spans="1:20" ht="13.5" thickBot="1">
      <c r="A4" s="1094"/>
      <c r="B4" s="1094"/>
      <c r="C4" s="1094"/>
      <c r="D4" s="1094"/>
      <c r="T4" s="845" t="s">
        <v>1092</v>
      </c>
    </row>
    <row r="5" spans="1:20" s="445" customFormat="1" ht="16.5" customHeight="1" thickTop="1">
      <c r="A5" s="1846" t="s">
        <v>292</v>
      </c>
      <c r="B5" s="1095"/>
      <c r="C5" s="1095"/>
      <c r="D5" s="1095"/>
      <c r="E5" s="1848" t="s">
        <v>1093</v>
      </c>
      <c r="F5" s="1849"/>
      <c r="G5" s="1849"/>
      <c r="H5" s="1849"/>
      <c r="I5" s="1849"/>
      <c r="J5" s="1849"/>
      <c r="K5" s="1849"/>
      <c r="L5" s="1849"/>
      <c r="M5" s="1849"/>
      <c r="N5" s="1849"/>
      <c r="O5" s="1849"/>
      <c r="P5" s="1850"/>
      <c r="Q5" s="1851" t="s">
        <v>1088</v>
      </c>
      <c r="R5" s="1849"/>
      <c r="S5" s="1849"/>
      <c r="T5" s="1850"/>
    </row>
    <row r="6" spans="1:20" s="445" customFormat="1" ht="16.5" customHeight="1">
      <c r="A6" s="1847"/>
      <c r="B6" s="1852" t="s">
        <v>1082</v>
      </c>
      <c r="C6" s="1853"/>
      <c r="D6" s="1854"/>
      <c r="E6" s="1852" t="s">
        <v>61</v>
      </c>
      <c r="F6" s="1853"/>
      <c r="G6" s="1853"/>
      <c r="H6" s="1853"/>
      <c r="I6" s="1853"/>
      <c r="J6" s="1853"/>
      <c r="K6" s="1852" t="s">
        <v>62</v>
      </c>
      <c r="L6" s="1853"/>
      <c r="M6" s="1853"/>
      <c r="N6" s="1853"/>
      <c r="O6" s="1853"/>
      <c r="P6" s="1853"/>
      <c r="Q6" s="1855" t="s">
        <v>61</v>
      </c>
      <c r="R6" s="1856"/>
      <c r="S6" s="1859" t="s">
        <v>62</v>
      </c>
      <c r="T6" s="1860"/>
    </row>
    <row r="7" spans="1:20" s="445" customFormat="1" ht="26.25" customHeight="1">
      <c r="A7" s="1847"/>
      <c r="B7" s="1096"/>
      <c r="C7" s="1097"/>
      <c r="D7" s="1098"/>
      <c r="E7" s="1863" t="s">
        <v>1083</v>
      </c>
      <c r="F7" s="1864"/>
      <c r="G7" s="1863" t="s">
        <v>1084</v>
      </c>
      <c r="H7" s="1864"/>
      <c r="I7" s="1865" t="s">
        <v>1085</v>
      </c>
      <c r="J7" s="1865"/>
      <c r="K7" s="1863" t="s">
        <v>1083</v>
      </c>
      <c r="L7" s="1864"/>
      <c r="M7" s="1863" t="s">
        <v>1084</v>
      </c>
      <c r="N7" s="1864"/>
      <c r="O7" s="1865" t="s">
        <v>1085</v>
      </c>
      <c r="P7" s="1865"/>
      <c r="Q7" s="1857"/>
      <c r="R7" s="1858"/>
      <c r="S7" s="1861"/>
      <c r="T7" s="1862"/>
    </row>
    <row r="8" spans="1:20" s="445" customFormat="1" ht="16.5" customHeight="1">
      <c r="A8" s="1847"/>
      <c r="B8" s="1099" t="s">
        <v>1083</v>
      </c>
      <c r="C8" s="1100" t="s">
        <v>1084</v>
      </c>
      <c r="D8" s="1101" t="s">
        <v>1085</v>
      </c>
      <c r="E8" s="1102" t="s">
        <v>1086</v>
      </c>
      <c r="F8" s="1102" t="s">
        <v>1087</v>
      </c>
      <c r="G8" s="1102" t="s">
        <v>1086</v>
      </c>
      <c r="H8" s="1102" t="s">
        <v>1087</v>
      </c>
      <c r="I8" s="1102" t="s">
        <v>1086</v>
      </c>
      <c r="J8" s="1099" t="s">
        <v>1087</v>
      </c>
      <c r="K8" s="1102" t="s">
        <v>1086</v>
      </c>
      <c r="L8" s="1102" t="s">
        <v>1087</v>
      </c>
      <c r="M8" s="1102" t="s">
        <v>1086</v>
      </c>
      <c r="N8" s="1102" t="s">
        <v>1087</v>
      </c>
      <c r="O8" s="1102" t="s">
        <v>1086</v>
      </c>
      <c r="P8" s="1501" t="s">
        <v>1087</v>
      </c>
      <c r="Q8" s="1500" t="s">
        <v>1088</v>
      </c>
      <c r="R8" s="1103" t="s">
        <v>1089</v>
      </c>
      <c r="S8" s="1104" t="s">
        <v>1088</v>
      </c>
      <c r="T8" s="1105" t="s">
        <v>1089</v>
      </c>
    </row>
    <row r="9" spans="1:20" s="445" customFormat="1" ht="16.5" customHeight="1">
      <c r="A9" s="440" t="s">
        <v>300</v>
      </c>
      <c r="B9" s="1106">
        <v>735.39</v>
      </c>
      <c r="C9" s="1107">
        <v>0</v>
      </c>
      <c r="D9" s="1108">
        <v>735.39</v>
      </c>
      <c r="E9" s="1034">
        <v>275.65</v>
      </c>
      <c r="F9" s="1035">
        <v>26790.169</v>
      </c>
      <c r="G9" s="1036">
        <v>0</v>
      </c>
      <c r="H9" s="1037">
        <v>0</v>
      </c>
      <c r="I9" s="1034">
        <v>275.65</v>
      </c>
      <c r="J9" s="1035">
        <v>26790.169</v>
      </c>
      <c r="K9" s="1035">
        <v>332.5</v>
      </c>
      <c r="L9" s="1034">
        <v>34039.025</v>
      </c>
      <c r="M9" s="1038">
        <v>0</v>
      </c>
      <c r="N9" s="1039">
        <v>0</v>
      </c>
      <c r="O9" s="1034">
        <v>332.5</v>
      </c>
      <c r="P9" s="1040">
        <v>34039.025</v>
      </c>
      <c r="Q9" s="1041">
        <v>12116.9</v>
      </c>
      <c r="R9" s="1042">
        <v>200</v>
      </c>
      <c r="S9" s="1043">
        <v>20502.489999999998</v>
      </c>
      <c r="T9" s="1044">
        <v>320</v>
      </c>
    </row>
    <row r="10" spans="1:20" s="445" customFormat="1" ht="16.5" customHeight="1">
      <c r="A10" s="440" t="s">
        <v>301</v>
      </c>
      <c r="B10" s="1106">
        <v>1337.1</v>
      </c>
      <c r="C10" s="1107">
        <v>0</v>
      </c>
      <c r="D10" s="1108">
        <v>1337.1</v>
      </c>
      <c r="E10" s="1034">
        <v>195.875</v>
      </c>
      <c r="F10" s="1035">
        <v>18986.87625</v>
      </c>
      <c r="G10" s="1031">
        <v>0</v>
      </c>
      <c r="H10" s="1032">
        <v>0</v>
      </c>
      <c r="I10" s="1034">
        <v>195.875</v>
      </c>
      <c r="J10" s="1035">
        <v>18986.87625</v>
      </c>
      <c r="K10" s="1035"/>
      <c r="L10" s="1034"/>
      <c r="M10" s="1034"/>
      <c r="N10" s="1034"/>
      <c r="O10" s="1034">
        <v>0</v>
      </c>
      <c r="P10" s="1040">
        <v>0</v>
      </c>
      <c r="Q10" s="1041">
        <v>18189.19</v>
      </c>
      <c r="R10" s="1042">
        <v>300</v>
      </c>
      <c r="S10" s="1043"/>
      <c r="T10" s="1044"/>
    </row>
    <row r="11" spans="1:20" s="445" customFormat="1" ht="16.5" customHeight="1">
      <c r="A11" s="440" t="s">
        <v>302</v>
      </c>
      <c r="B11" s="1106">
        <v>3529.54</v>
      </c>
      <c r="C11" s="1107">
        <v>0</v>
      </c>
      <c r="D11" s="1108">
        <v>3529.54</v>
      </c>
      <c r="E11" s="1034">
        <v>330.1</v>
      </c>
      <c r="F11" s="1035">
        <v>26236.907749999995</v>
      </c>
      <c r="G11" s="1031">
        <v>0</v>
      </c>
      <c r="H11" s="1032">
        <v>0</v>
      </c>
      <c r="I11" s="1034">
        <v>330.1</v>
      </c>
      <c r="J11" s="1035">
        <v>26236.907749999995</v>
      </c>
      <c r="K11" s="1035"/>
      <c r="L11" s="1034"/>
      <c r="M11" s="1034"/>
      <c r="N11" s="1034"/>
      <c r="O11" s="1034">
        <v>0</v>
      </c>
      <c r="P11" s="1040">
        <v>0</v>
      </c>
      <c r="Q11" s="1045">
        <v>21992.42</v>
      </c>
      <c r="R11" s="1046">
        <v>360</v>
      </c>
      <c r="S11" s="1047"/>
      <c r="T11" s="1048"/>
    </row>
    <row r="12" spans="1:20" s="445" customFormat="1" ht="16.5" customHeight="1">
      <c r="A12" s="440" t="s">
        <v>303</v>
      </c>
      <c r="B12" s="1106">
        <v>2685.96</v>
      </c>
      <c r="C12" s="1107">
        <v>0</v>
      </c>
      <c r="D12" s="1108">
        <v>2685.96</v>
      </c>
      <c r="E12" s="1034">
        <v>294.85</v>
      </c>
      <c r="F12" s="1035">
        <v>28964.910999999996</v>
      </c>
      <c r="G12" s="1031">
        <v>0</v>
      </c>
      <c r="H12" s="1032">
        <v>0</v>
      </c>
      <c r="I12" s="1034">
        <v>294.85</v>
      </c>
      <c r="J12" s="1035">
        <v>28964.910999999996</v>
      </c>
      <c r="K12" s="1035"/>
      <c r="L12" s="1034"/>
      <c r="M12" s="1034"/>
      <c r="N12" s="1034"/>
      <c r="O12" s="1037">
        <v>0</v>
      </c>
      <c r="P12" s="1040">
        <v>0</v>
      </c>
      <c r="Q12" s="1045">
        <v>19659.2</v>
      </c>
      <c r="R12" s="1046">
        <v>320</v>
      </c>
      <c r="S12" s="1047"/>
      <c r="T12" s="1048"/>
    </row>
    <row r="13" spans="1:20" s="445" customFormat="1" ht="16.5" customHeight="1">
      <c r="A13" s="440" t="s">
        <v>304</v>
      </c>
      <c r="B13" s="1106">
        <v>2257.5</v>
      </c>
      <c r="C13" s="1107">
        <v>496.34</v>
      </c>
      <c r="D13" s="1108">
        <v>1761.16</v>
      </c>
      <c r="E13" s="1034">
        <v>309.275</v>
      </c>
      <c r="F13" s="1035">
        <v>30642.332749999994</v>
      </c>
      <c r="G13" s="1031">
        <v>0</v>
      </c>
      <c r="H13" s="1032">
        <v>0</v>
      </c>
      <c r="I13" s="1034">
        <v>309.275</v>
      </c>
      <c r="J13" s="1035">
        <v>30642.332749999994</v>
      </c>
      <c r="K13" s="1035"/>
      <c r="L13" s="1034"/>
      <c r="M13" s="1034"/>
      <c r="N13" s="1034"/>
      <c r="O13" s="1037">
        <v>0</v>
      </c>
      <c r="P13" s="1040">
        <v>0</v>
      </c>
      <c r="Q13" s="1045">
        <v>21053.61</v>
      </c>
      <c r="R13" s="1046">
        <v>340</v>
      </c>
      <c r="S13" s="1047"/>
      <c r="T13" s="1048"/>
    </row>
    <row r="14" spans="1:20" s="445" customFormat="1" ht="16.5" customHeight="1">
      <c r="A14" s="440" t="s">
        <v>305</v>
      </c>
      <c r="B14" s="1106">
        <v>2901.58</v>
      </c>
      <c r="C14" s="1107">
        <v>0</v>
      </c>
      <c r="D14" s="1108">
        <v>2901.58</v>
      </c>
      <c r="E14" s="1034">
        <v>252.99999999999994</v>
      </c>
      <c r="F14" s="1035">
        <v>25574.157</v>
      </c>
      <c r="G14" s="1031">
        <v>0</v>
      </c>
      <c r="H14" s="1032">
        <v>0</v>
      </c>
      <c r="I14" s="1034">
        <v>252.99999999999994</v>
      </c>
      <c r="J14" s="1035">
        <v>25574.157</v>
      </c>
      <c r="K14" s="1035"/>
      <c r="L14" s="1034"/>
      <c r="M14" s="1034"/>
      <c r="N14" s="1034"/>
      <c r="O14" s="1037">
        <v>0</v>
      </c>
      <c r="P14" s="1040">
        <v>0</v>
      </c>
      <c r="Q14" s="1045">
        <v>13923.11</v>
      </c>
      <c r="R14" s="1046">
        <v>220</v>
      </c>
      <c r="S14" s="1047"/>
      <c r="T14" s="1048"/>
    </row>
    <row r="15" spans="1:20" s="445" customFormat="1" ht="16.5" customHeight="1">
      <c r="A15" s="440" t="s">
        <v>306</v>
      </c>
      <c r="B15" s="1106">
        <v>1893.9</v>
      </c>
      <c r="C15" s="1107">
        <v>0</v>
      </c>
      <c r="D15" s="1108">
        <v>1893.9</v>
      </c>
      <c r="E15" s="1049">
        <v>246.27499999999998</v>
      </c>
      <c r="F15" s="1035">
        <v>24360.532000000003</v>
      </c>
      <c r="G15" s="1031">
        <v>3.5</v>
      </c>
      <c r="H15" s="1032">
        <v>346.64</v>
      </c>
      <c r="I15" s="1034">
        <v>242.77499999999998</v>
      </c>
      <c r="J15" s="1035">
        <v>24013.892000000003</v>
      </c>
      <c r="K15" s="1035"/>
      <c r="L15" s="1034"/>
      <c r="M15" s="1034"/>
      <c r="N15" s="1034"/>
      <c r="O15" s="1037">
        <v>0</v>
      </c>
      <c r="P15" s="1040">
        <v>0</v>
      </c>
      <c r="Q15" s="1045">
        <v>22249.53</v>
      </c>
      <c r="R15" s="1046">
        <v>360</v>
      </c>
      <c r="S15" s="1047"/>
      <c r="T15" s="1048"/>
    </row>
    <row r="16" spans="1:20" s="445" customFormat="1" ht="16.5" customHeight="1">
      <c r="A16" s="440" t="s">
        <v>307</v>
      </c>
      <c r="B16" s="1106">
        <v>1962.72</v>
      </c>
      <c r="C16" s="1107">
        <v>0</v>
      </c>
      <c r="D16" s="1108">
        <v>1962.72</v>
      </c>
      <c r="E16" s="1049">
        <v>320.42499999999995</v>
      </c>
      <c r="F16" s="1035">
        <v>31916.139500000005</v>
      </c>
      <c r="G16" s="1031">
        <v>0</v>
      </c>
      <c r="H16" s="1032">
        <v>0</v>
      </c>
      <c r="I16" s="1034">
        <v>320.42499999999995</v>
      </c>
      <c r="J16" s="1035">
        <v>31916.139500000005</v>
      </c>
      <c r="K16" s="1034"/>
      <c r="L16" s="1034"/>
      <c r="M16" s="1037"/>
      <c r="N16" s="1034"/>
      <c r="O16" s="1037">
        <v>0</v>
      </c>
      <c r="P16" s="1040">
        <v>0</v>
      </c>
      <c r="Q16" s="1045">
        <v>16188.29</v>
      </c>
      <c r="R16" s="1046">
        <v>260</v>
      </c>
      <c r="S16" s="1047"/>
      <c r="T16" s="1048"/>
    </row>
    <row r="17" spans="1:20" s="445" customFormat="1" ht="16.5" customHeight="1">
      <c r="A17" s="440" t="s">
        <v>308</v>
      </c>
      <c r="B17" s="1106">
        <v>2955.37</v>
      </c>
      <c r="C17" s="1107">
        <v>0</v>
      </c>
      <c r="D17" s="1108">
        <v>2955.37</v>
      </c>
      <c r="E17" s="1050">
        <v>315.49600000000004</v>
      </c>
      <c r="F17" s="1051">
        <v>31509.897270000005</v>
      </c>
      <c r="G17" s="1031">
        <v>1.2</v>
      </c>
      <c r="H17" s="1032">
        <v>115.548</v>
      </c>
      <c r="I17" s="1034">
        <v>314.29600000000005</v>
      </c>
      <c r="J17" s="1035">
        <v>31394.349270000006</v>
      </c>
      <c r="K17" s="938"/>
      <c r="L17" s="938"/>
      <c r="M17" s="1037"/>
      <c r="N17" s="1034"/>
      <c r="O17" s="1037">
        <v>0</v>
      </c>
      <c r="P17" s="1040">
        <v>0</v>
      </c>
      <c r="Q17" s="1052">
        <v>18723.1</v>
      </c>
      <c r="R17" s="1053">
        <v>300</v>
      </c>
      <c r="S17" s="1047"/>
      <c r="T17" s="1048"/>
    </row>
    <row r="18" spans="1:20" s="445" customFormat="1" ht="16.5" customHeight="1">
      <c r="A18" s="440" t="s">
        <v>309</v>
      </c>
      <c r="B18" s="1106">
        <v>1971.17</v>
      </c>
      <c r="C18" s="1107">
        <v>408.86</v>
      </c>
      <c r="D18" s="1108">
        <v>1562.31</v>
      </c>
      <c r="E18" s="1050">
        <v>546.425</v>
      </c>
      <c r="F18" s="1051">
        <v>55403.839250000005</v>
      </c>
      <c r="G18" s="1031">
        <v>2.66</v>
      </c>
      <c r="H18" s="1032">
        <v>269.6708</v>
      </c>
      <c r="I18" s="1034">
        <v>543.765</v>
      </c>
      <c r="J18" s="1035">
        <v>55134.168450000005</v>
      </c>
      <c r="K18" s="1035"/>
      <c r="L18" s="1034"/>
      <c r="M18" s="1037"/>
      <c r="N18" s="1034"/>
      <c r="O18" s="1037">
        <v>0</v>
      </c>
      <c r="P18" s="1040">
        <v>0</v>
      </c>
      <c r="Q18" s="1052">
        <v>13888.34</v>
      </c>
      <c r="R18" s="1053">
        <v>220</v>
      </c>
      <c r="S18" s="1047"/>
      <c r="T18" s="1048"/>
    </row>
    <row r="19" spans="1:20" s="445" customFormat="1" ht="16.5" customHeight="1">
      <c r="A19" s="440" t="s">
        <v>310</v>
      </c>
      <c r="B19" s="1106">
        <v>4584.48</v>
      </c>
      <c r="C19" s="1107">
        <v>0</v>
      </c>
      <c r="D19" s="1108">
        <v>4584.48</v>
      </c>
      <c r="E19" s="1034">
        <v>539.5499999999998</v>
      </c>
      <c r="F19" s="1035">
        <v>55104.4935</v>
      </c>
      <c r="G19" s="1031">
        <v>0</v>
      </c>
      <c r="H19" s="1032">
        <v>0</v>
      </c>
      <c r="I19" s="1034">
        <v>539.5499999999998</v>
      </c>
      <c r="J19" s="1035">
        <v>55104.4935</v>
      </c>
      <c r="K19" s="1035"/>
      <c r="L19" s="1034"/>
      <c r="M19" s="1037"/>
      <c r="N19" s="1034"/>
      <c r="O19" s="1037">
        <v>0</v>
      </c>
      <c r="P19" s="1040">
        <v>0</v>
      </c>
      <c r="Q19" s="1045">
        <v>19177.47</v>
      </c>
      <c r="R19" s="1046">
        <v>300</v>
      </c>
      <c r="S19" s="1047"/>
      <c r="T19" s="1048"/>
    </row>
    <row r="20" spans="1:20" s="445" customFormat="1" ht="16.5" customHeight="1">
      <c r="A20" s="446" t="s">
        <v>311</v>
      </c>
      <c r="B20" s="1109">
        <v>3337.29</v>
      </c>
      <c r="C20" s="1110">
        <v>1132.25</v>
      </c>
      <c r="D20" s="1108">
        <v>2205.04</v>
      </c>
      <c r="E20" s="1054">
        <v>416.34499999999997</v>
      </c>
      <c r="F20" s="1055">
        <v>42365.126749999996</v>
      </c>
      <c r="G20" s="1033">
        <v>4</v>
      </c>
      <c r="H20" s="1032">
        <v>407.44</v>
      </c>
      <c r="I20" s="1054">
        <v>412.34499999999997</v>
      </c>
      <c r="J20" s="1056">
        <v>41957.68674999999</v>
      </c>
      <c r="K20" s="1055"/>
      <c r="L20" s="1054"/>
      <c r="M20" s="1034"/>
      <c r="N20" s="1034"/>
      <c r="O20" s="1037">
        <v>0</v>
      </c>
      <c r="P20" s="1040">
        <v>0</v>
      </c>
      <c r="Q20" s="1057">
        <v>20395.289999999997</v>
      </c>
      <c r="R20" s="1058">
        <v>320</v>
      </c>
      <c r="S20" s="1059"/>
      <c r="T20" s="1060"/>
    </row>
    <row r="21" spans="1:20" s="445" customFormat="1" ht="16.5" customHeight="1" thickBot="1">
      <c r="A21" s="1111" t="s">
        <v>312</v>
      </c>
      <c r="B21" s="1112">
        <v>30152</v>
      </c>
      <c r="C21" s="1113">
        <v>2037.45</v>
      </c>
      <c r="D21" s="1114">
        <v>28114.55</v>
      </c>
      <c r="E21" s="1061">
        <v>4043.2659999999996</v>
      </c>
      <c r="F21" s="1061">
        <v>397855.38202</v>
      </c>
      <c r="G21" s="1062">
        <v>11.36</v>
      </c>
      <c r="H21" s="1062">
        <v>1139.2988</v>
      </c>
      <c r="I21" s="1063">
        <v>4031.9059999999995</v>
      </c>
      <c r="J21" s="1064">
        <v>396716.08322000003</v>
      </c>
      <c r="K21" s="1061">
        <v>332.5</v>
      </c>
      <c r="L21" s="1062">
        <v>34039.025</v>
      </c>
      <c r="M21" s="1062">
        <v>0</v>
      </c>
      <c r="N21" s="1062">
        <v>0</v>
      </c>
      <c r="O21" s="1061">
        <v>332.5</v>
      </c>
      <c r="P21" s="1065">
        <v>34039.025</v>
      </c>
      <c r="Q21" s="1066">
        <v>217556.45</v>
      </c>
      <c r="R21" s="1067">
        <v>3500</v>
      </c>
      <c r="S21" s="1068">
        <v>20502.489999999998</v>
      </c>
      <c r="T21" s="1069">
        <v>320</v>
      </c>
    </row>
    <row r="22" s="445" customFormat="1" ht="16.5" customHeight="1" thickTop="1"/>
    <row r="23" spans="9:18" s="445" customFormat="1" ht="16.5" customHeight="1">
      <c r="I23" s="1115"/>
      <c r="J23" s="1115"/>
      <c r="K23" s="1115"/>
      <c r="L23" s="1115"/>
      <c r="M23" s="1115"/>
      <c r="N23" s="1115"/>
      <c r="O23" s="1115"/>
      <c r="P23" s="1115"/>
      <c r="Q23" s="1115"/>
      <c r="R23" s="1115"/>
    </row>
  </sheetData>
  <sheetProtection/>
  <mergeCells count="17">
    <mergeCell ref="S6:T7"/>
    <mergeCell ref="E7:F7"/>
    <mergeCell ref="G7:H7"/>
    <mergeCell ref="I7:J7"/>
    <mergeCell ref="K7:L7"/>
    <mergeCell ref="M7:N7"/>
    <mergeCell ref="O7:P7"/>
    <mergeCell ref="A1:T1"/>
    <mergeCell ref="A2:T2"/>
    <mergeCell ref="A3:D3"/>
    <mergeCell ref="A5:A8"/>
    <mergeCell ref="E5:P5"/>
    <mergeCell ref="Q5:T5"/>
    <mergeCell ref="B6:D6"/>
    <mergeCell ref="E6:J6"/>
    <mergeCell ref="K6:P6"/>
    <mergeCell ref="Q6:R7"/>
  </mergeCells>
  <printOptions/>
  <pageMargins left="0.7" right="0.7" top="0.75" bottom="0.75" header="0.3" footer="0.3"/>
  <pageSetup fitToHeight="1" fitToWidth="1" horizontalDpi="600" verticalDpi="600" orientation="landscape" paperSize="9" scale="73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pane xSplit="1" ySplit="29" topLeftCell="B30" activePane="bottomRight" state="frozen"/>
      <selection pane="topLeft" activeCell="M29" sqref="M29"/>
      <selection pane="topRight" activeCell="M29" sqref="M29"/>
      <selection pane="bottomLeft" activeCell="M29" sqref="M29"/>
      <selection pane="bottomRight" activeCell="L46" sqref="L46"/>
    </sheetView>
  </sheetViews>
  <sheetFormatPr defaultColWidth="9.140625" defaultRowHeight="12.75"/>
  <cols>
    <col min="1" max="1" width="15.00390625" style="761" customWidth="1"/>
    <col min="2" max="2" width="11.140625" style="761" customWidth="1"/>
    <col min="3" max="5" width="13.140625" style="761" customWidth="1"/>
    <col min="6" max="6" width="11.00390625" style="761" customWidth="1"/>
    <col min="7" max="7" width="12.28125" style="761" customWidth="1"/>
    <col min="8" max="8" width="12.140625" style="761" customWidth="1"/>
    <col min="9" max="9" width="10.7109375" style="761" bestFit="1" customWidth="1"/>
    <col min="10" max="10" width="10.7109375" style="761" customWidth="1"/>
    <col min="11" max="11" width="10.00390625" style="761" customWidth="1"/>
    <col min="12" max="12" width="10.28125" style="761" customWidth="1"/>
    <col min="13" max="13" width="9.8515625" style="761" customWidth="1"/>
    <col min="14" max="14" width="9.140625" style="761" customWidth="1"/>
    <col min="15" max="15" width="11.8515625" style="761" bestFit="1" customWidth="1"/>
    <col min="16" max="16384" width="9.140625" style="761" customWidth="1"/>
  </cols>
  <sheetData>
    <row r="1" spans="1:13" ht="12.75">
      <c r="A1" s="1782" t="s">
        <v>864</v>
      </c>
      <c r="B1" s="1782"/>
      <c r="C1" s="1782"/>
      <c r="D1" s="1782"/>
      <c r="E1" s="1782"/>
      <c r="F1" s="1782"/>
      <c r="G1" s="1782"/>
      <c r="H1" s="1782"/>
      <c r="I1" s="1782"/>
      <c r="J1" s="1144"/>
      <c r="K1" s="1144"/>
      <c r="L1" s="1782"/>
      <c r="M1" s="1782"/>
    </row>
    <row r="2" spans="1:13" ht="12.75" customHeight="1" hidden="1">
      <c r="A2" s="1783" t="s">
        <v>458</v>
      </c>
      <c r="B2" s="1783"/>
      <c r="C2" s="1783"/>
      <c r="D2" s="1783"/>
      <c r="E2" s="1783"/>
      <c r="F2" s="1783"/>
      <c r="G2" s="1783"/>
      <c r="H2" s="1783"/>
      <c r="I2" s="1783"/>
      <c r="J2" s="1783"/>
      <c r="K2" s="1783"/>
      <c r="L2" s="1783"/>
      <c r="M2" s="1783"/>
    </row>
    <row r="3" spans="1:13" ht="15.75" customHeight="1" hidden="1">
      <c r="A3" s="1782" t="s">
        <v>979</v>
      </c>
      <c r="B3" s="1782"/>
      <c r="C3" s="1782"/>
      <c r="D3" s="1782"/>
      <c r="E3" s="1782"/>
      <c r="F3" s="1782"/>
      <c r="G3" s="1782"/>
      <c r="H3" s="1782"/>
      <c r="I3" s="1782"/>
      <c r="J3" s="1782"/>
      <c r="K3" s="1782"/>
      <c r="L3" s="1782"/>
      <c r="M3" s="1782"/>
    </row>
    <row r="4" spans="1:13" ht="15.75" customHeight="1" hidden="1">
      <c r="A4" s="1783"/>
      <c r="B4" s="1783"/>
      <c r="C4" s="1783"/>
      <c r="D4" s="1783"/>
      <c r="E4" s="1783"/>
      <c r="F4" s="1783"/>
      <c r="G4" s="1783"/>
      <c r="H4" s="1783"/>
      <c r="I4" s="1783"/>
      <c r="J4" s="1783"/>
      <c r="K4" s="1783"/>
      <c r="L4" s="1783"/>
      <c r="M4" s="1783"/>
    </row>
    <row r="5" spans="1:13" ht="15.75" customHeight="1" hidden="1">
      <c r="A5" s="1782"/>
      <c r="B5" s="1782"/>
      <c r="C5" s="1782"/>
      <c r="D5" s="1782"/>
      <c r="E5" s="1782"/>
      <c r="F5" s="1782"/>
      <c r="G5" s="1782"/>
      <c r="H5" s="1782"/>
      <c r="I5" s="1782"/>
      <c r="J5" s="1782"/>
      <c r="K5" s="1782"/>
      <c r="L5" s="1782"/>
      <c r="M5" s="1782"/>
    </row>
    <row r="6" spans="1:13" ht="12.75" customHeight="1" hidden="1">
      <c r="A6" s="1783"/>
      <c r="B6" s="1783"/>
      <c r="C6" s="1783"/>
      <c r="D6" s="1783"/>
      <c r="E6" s="1783"/>
      <c r="F6" s="1783"/>
      <c r="G6" s="1783"/>
      <c r="H6" s="1783"/>
      <c r="I6" s="1783"/>
      <c r="J6" s="1783"/>
      <c r="K6" s="1783"/>
      <c r="L6" s="1783"/>
      <c r="M6" s="1783" t="s">
        <v>54</v>
      </c>
    </row>
    <row r="7" spans="1:13" ht="13.5" customHeight="1" hidden="1" thickTop="1">
      <c r="A7" s="1782" t="s">
        <v>406</v>
      </c>
      <c r="B7" s="1782"/>
      <c r="C7" s="1782"/>
      <c r="D7" s="1782"/>
      <c r="E7" s="1782"/>
      <c r="F7" s="1782"/>
      <c r="G7" s="1782"/>
      <c r="H7" s="1782"/>
      <c r="I7" s="1782"/>
      <c r="J7" s="1782"/>
      <c r="K7" s="1782"/>
      <c r="L7" s="1782"/>
      <c r="M7" s="1782"/>
    </row>
    <row r="8" spans="1:13" ht="12.75" customHeight="1" hidden="1">
      <c r="A8" s="1143"/>
      <c r="B8" s="1143" t="s">
        <v>980</v>
      </c>
      <c r="C8" s="1143"/>
      <c r="D8" s="1143"/>
      <c r="E8" s="1143"/>
      <c r="F8" s="1143" t="s">
        <v>981</v>
      </c>
      <c r="G8" s="1143"/>
      <c r="H8" s="1143" t="s">
        <v>982</v>
      </c>
      <c r="I8" s="1143"/>
      <c r="J8" s="1143" t="s">
        <v>983</v>
      </c>
      <c r="K8" s="1143"/>
      <c r="L8" s="1783" t="s">
        <v>312</v>
      </c>
      <c r="M8" s="1783"/>
    </row>
    <row r="9" spans="1:13" ht="12.75" customHeight="1" hidden="1">
      <c r="A9" s="1782"/>
      <c r="B9" s="1782" t="s">
        <v>472</v>
      </c>
      <c r="C9" s="1782" t="s">
        <v>984</v>
      </c>
      <c r="D9" s="1782"/>
      <c r="E9" s="1782"/>
      <c r="F9" s="1782" t="s">
        <v>472</v>
      </c>
      <c r="G9" s="1782" t="s">
        <v>984</v>
      </c>
      <c r="H9" s="1782" t="s">
        <v>472</v>
      </c>
      <c r="I9" s="1782" t="s">
        <v>984</v>
      </c>
      <c r="J9" s="1782" t="s">
        <v>472</v>
      </c>
      <c r="K9" s="1782" t="s">
        <v>984</v>
      </c>
      <c r="L9" s="1782" t="s">
        <v>472</v>
      </c>
      <c r="M9" s="1782" t="s">
        <v>984</v>
      </c>
    </row>
    <row r="10" spans="1:15" ht="12.75" customHeight="1" hidden="1">
      <c r="A10" s="1783" t="s">
        <v>985</v>
      </c>
      <c r="B10" s="1783">
        <v>2971.95</v>
      </c>
      <c r="C10" s="1783">
        <v>1.52</v>
      </c>
      <c r="D10" s="1783"/>
      <c r="E10" s="1783"/>
      <c r="F10" s="1783" t="s">
        <v>96</v>
      </c>
      <c r="G10" s="1783" t="s">
        <v>96</v>
      </c>
      <c r="H10" s="1783">
        <v>1376.9</v>
      </c>
      <c r="I10" s="1783">
        <v>12.87</v>
      </c>
      <c r="J10" s="1783">
        <v>748.61</v>
      </c>
      <c r="K10" s="1783">
        <v>15.66</v>
      </c>
      <c r="L10" s="1783">
        <v>13804.33</v>
      </c>
      <c r="M10" s="1783">
        <v>4.13</v>
      </c>
      <c r="O10" s="928" t="e">
        <f>#REF!+B10+#REF!+H10+J10</f>
        <v>#REF!</v>
      </c>
    </row>
    <row r="11" spans="1:15" ht="12.75" customHeight="1" hidden="1">
      <c r="A11" s="1782" t="s">
        <v>413</v>
      </c>
      <c r="B11" s="1782"/>
      <c r="C11" s="1782"/>
      <c r="D11" s="1782"/>
      <c r="E11" s="1782"/>
      <c r="F11" s="1782"/>
      <c r="G11" s="1782"/>
      <c r="H11" s="1782"/>
      <c r="I11" s="1782"/>
      <c r="J11" s="1782"/>
      <c r="K11" s="1782"/>
      <c r="L11" s="1782"/>
      <c r="M11" s="1782"/>
      <c r="O11" s="761" t="e">
        <f>#REF!*#REF!+B10*C10+#REF!*#REF!+H10*I10+J10*K10</f>
        <v>#REF!</v>
      </c>
    </row>
    <row r="12" spans="1:15" ht="12.75" customHeight="1" hidden="1">
      <c r="A12" s="1783" t="s">
        <v>986</v>
      </c>
      <c r="B12" s="1783"/>
      <c r="C12" s="1783"/>
      <c r="D12" s="1783"/>
      <c r="E12" s="1783"/>
      <c r="F12" s="1783"/>
      <c r="G12" s="1783"/>
      <c r="H12" s="1783"/>
      <c r="I12" s="1783"/>
      <c r="J12" s="1783"/>
      <c r="K12" s="1783"/>
      <c r="L12" s="1783"/>
      <c r="M12" s="1783"/>
      <c r="O12" s="928" t="e">
        <f>O11/O10</f>
        <v>#REF!</v>
      </c>
    </row>
    <row r="13" spans="1:13" ht="12.75" customHeight="1" hidden="1">
      <c r="A13" s="1782" t="s">
        <v>415</v>
      </c>
      <c r="B13" s="1782"/>
      <c r="C13" s="1782"/>
      <c r="D13" s="1782"/>
      <c r="E13" s="1782"/>
      <c r="F13" s="1782"/>
      <c r="G13" s="1782"/>
      <c r="H13" s="1782"/>
      <c r="I13" s="1782"/>
      <c r="J13" s="1782"/>
      <c r="K13" s="1782"/>
      <c r="L13" s="1782"/>
      <c r="M13" s="1782"/>
    </row>
    <row r="14" spans="1:13" ht="12.75" customHeight="1" hidden="1">
      <c r="A14" s="1783" t="s">
        <v>416</v>
      </c>
      <c r="B14" s="1783"/>
      <c r="C14" s="1783"/>
      <c r="D14" s="1783"/>
      <c r="E14" s="1783"/>
      <c r="F14" s="1783"/>
      <c r="G14" s="1783"/>
      <c r="H14" s="1783"/>
      <c r="I14" s="1783"/>
      <c r="J14" s="1783"/>
      <c r="K14" s="1783"/>
      <c r="L14" s="1783"/>
      <c r="M14" s="1783"/>
    </row>
    <row r="15" spans="1:13" ht="12.75" customHeight="1" hidden="1">
      <c r="A15" s="1782" t="s">
        <v>417</v>
      </c>
      <c r="B15" s="1782"/>
      <c r="C15" s="1782"/>
      <c r="D15" s="1782"/>
      <c r="E15" s="1782"/>
      <c r="F15" s="1782"/>
      <c r="G15" s="1782"/>
      <c r="H15" s="1782"/>
      <c r="I15" s="1782"/>
      <c r="J15" s="1782"/>
      <c r="K15" s="1782"/>
      <c r="L15" s="1782"/>
      <c r="M15" s="1782"/>
    </row>
    <row r="16" spans="1:13" ht="12.75" customHeight="1" hidden="1">
      <c r="A16" s="1783" t="s">
        <v>418</v>
      </c>
      <c r="B16" s="1783"/>
      <c r="C16" s="1783"/>
      <c r="D16" s="1783"/>
      <c r="E16" s="1783"/>
      <c r="F16" s="1783"/>
      <c r="G16" s="1783"/>
      <c r="H16" s="1783"/>
      <c r="I16" s="1783"/>
      <c r="J16" s="1783"/>
      <c r="K16" s="1783"/>
      <c r="L16" s="1783"/>
      <c r="M16" s="1783"/>
    </row>
    <row r="17" spans="1:13" ht="12.75" customHeight="1" hidden="1">
      <c r="A17" s="1782" t="s">
        <v>419</v>
      </c>
      <c r="B17" s="1782"/>
      <c r="C17" s="1782"/>
      <c r="D17" s="1782"/>
      <c r="E17" s="1782"/>
      <c r="F17" s="1782"/>
      <c r="G17" s="1782"/>
      <c r="H17" s="1782"/>
      <c r="I17" s="1782"/>
      <c r="J17" s="1782"/>
      <c r="K17" s="1782"/>
      <c r="L17" s="1782"/>
      <c r="M17" s="1782"/>
    </row>
    <row r="18" spans="1:13" ht="12.75" customHeight="1" hidden="1">
      <c r="A18" s="1783" t="s">
        <v>420</v>
      </c>
      <c r="B18" s="1783"/>
      <c r="C18" s="1783"/>
      <c r="D18" s="1783"/>
      <c r="E18" s="1783"/>
      <c r="F18" s="1783"/>
      <c r="G18" s="1783"/>
      <c r="H18" s="1783"/>
      <c r="I18" s="1783"/>
      <c r="J18" s="1783"/>
      <c r="K18" s="1783"/>
      <c r="L18" s="1783"/>
      <c r="M18" s="1783"/>
    </row>
    <row r="19" spans="1:13" ht="12.75" customHeight="1" hidden="1">
      <c r="A19" s="1782" t="s">
        <v>421</v>
      </c>
      <c r="B19" s="1782"/>
      <c r="C19" s="1782"/>
      <c r="D19" s="1782"/>
      <c r="E19" s="1782"/>
      <c r="F19" s="1782"/>
      <c r="G19" s="1782"/>
      <c r="H19" s="1782"/>
      <c r="I19" s="1782"/>
      <c r="J19" s="1782"/>
      <c r="K19" s="1782"/>
      <c r="L19" s="1782"/>
      <c r="M19" s="1782"/>
    </row>
    <row r="20" spans="1:13" ht="12.75" customHeight="1" hidden="1">
      <c r="A20" s="1783" t="s">
        <v>422</v>
      </c>
      <c r="B20" s="1783"/>
      <c r="C20" s="1783"/>
      <c r="D20" s="1783"/>
      <c r="E20" s="1783"/>
      <c r="F20" s="1783"/>
      <c r="G20" s="1783"/>
      <c r="H20" s="1783"/>
      <c r="I20" s="1783"/>
      <c r="J20" s="1783"/>
      <c r="K20" s="1783"/>
      <c r="L20" s="1783"/>
      <c r="M20" s="1783"/>
    </row>
    <row r="21" spans="1:13" ht="12.75" customHeight="1" hidden="1">
      <c r="A21" s="1782" t="s">
        <v>423</v>
      </c>
      <c r="B21" s="1782"/>
      <c r="C21" s="1782"/>
      <c r="D21" s="1782"/>
      <c r="E21" s="1782"/>
      <c r="F21" s="1782"/>
      <c r="G21" s="1782"/>
      <c r="H21" s="1782"/>
      <c r="I21" s="1782"/>
      <c r="J21" s="1782"/>
      <c r="K21" s="1782"/>
      <c r="L21" s="1782"/>
      <c r="M21" s="1782"/>
    </row>
    <row r="22" spans="1:13" ht="13.5" customHeight="1" hidden="1" thickBot="1">
      <c r="A22" s="1783" t="s">
        <v>424</v>
      </c>
      <c r="B22" s="1783"/>
      <c r="C22" s="1783"/>
      <c r="D22" s="1783"/>
      <c r="E22" s="1783"/>
      <c r="F22" s="1783"/>
      <c r="G22" s="1783"/>
      <c r="H22" s="1783"/>
      <c r="I22" s="1783"/>
      <c r="J22" s="1783"/>
      <c r="K22" s="1783"/>
      <c r="L22" s="1783"/>
      <c r="M22" s="1783"/>
    </row>
    <row r="23" spans="1:13" ht="12.75" customHeight="1" hidden="1">
      <c r="A23" s="1782"/>
      <c r="B23" s="1782"/>
      <c r="C23" s="1782"/>
      <c r="D23" s="1782"/>
      <c r="E23" s="1782"/>
      <c r="F23" s="1782"/>
      <c r="G23" s="1782"/>
      <c r="H23" s="1782"/>
      <c r="I23" s="1782"/>
      <c r="J23" s="1782"/>
      <c r="K23" s="1782"/>
      <c r="L23" s="1782"/>
      <c r="M23" s="1782"/>
    </row>
    <row r="24" spans="1:13" ht="12.75" customHeight="1" hidden="1">
      <c r="A24" s="1783" t="s">
        <v>987</v>
      </c>
      <c r="B24" s="1783"/>
      <c r="C24" s="1783"/>
      <c r="D24" s="1783"/>
      <c r="E24" s="1783"/>
      <c r="F24" s="1783"/>
      <c r="G24" s="1783"/>
      <c r="H24" s="1783"/>
      <c r="I24" s="1783"/>
      <c r="J24" s="1783"/>
      <c r="K24" s="1783"/>
      <c r="L24" s="1783"/>
      <c r="M24" s="1783"/>
    </row>
    <row r="25" spans="1:13" ht="12.75">
      <c r="A25" s="1782" t="s">
        <v>41</v>
      </c>
      <c r="B25" s="1782"/>
      <c r="C25" s="1782"/>
      <c r="D25" s="1782"/>
      <c r="E25" s="1782"/>
      <c r="F25" s="1782"/>
      <c r="G25" s="1782"/>
      <c r="H25" s="1782"/>
      <c r="I25" s="1782"/>
      <c r="J25" s="1144"/>
      <c r="K25" s="1144"/>
      <c r="L25" s="1782"/>
      <c r="M25" s="1782"/>
    </row>
    <row r="26" spans="1:9" ht="13.5" thickBot="1">
      <c r="A26" s="846"/>
      <c r="B26" s="846"/>
      <c r="C26" s="846"/>
      <c r="D26" s="846"/>
      <c r="E26" s="846"/>
      <c r="F26" s="846"/>
      <c r="G26" s="846"/>
      <c r="H26" s="1866" t="s">
        <v>54</v>
      </c>
      <c r="I26" s="1866"/>
    </row>
    <row r="27" spans="1:9" ht="16.5" thickTop="1">
      <c r="A27" s="1867" t="s">
        <v>292</v>
      </c>
      <c r="B27" s="1868" t="s">
        <v>988</v>
      </c>
      <c r="C27" s="1868"/>
      <c r="D27" s="1868"/>
      <c r="E27" s="1869"/>
      <c r="F27" s="1868" t="s">
        <v>989</v>
      </c>
      <c r="G27" s="1868"/>
      <c r="H27" s="1868"/>
      <c r="I27" s="1869"/>
    </row>
    <row r="28" spans="1:9" ht="12.75">
      <c r="A28" s="1815"/>
      <c r="B28" s="1829" t="s">
        <v>61</v>
      </c>
      <c r="C28" s="1870"/>
      <c r="D28" s="1820" t="s">
        <v>62</v>
      </c>
      <c r="E28" s="1871"/>
      <c r="F28" s="1872" t="s">
        <v>61</v>
      </c>
      <c r="G28" s="1873"/>
      <c r="H28" s="1874" t="s">
        <v>62</v>
      </c>
      <c r="I28" s="1875"/>
    </row>
    <row r="29" spans="1:10" ht="12.75">
      <c r="A29" s="1816"/>
      <c r="B29" s="780" t="s">
        <v>472</v>
      </c>
      <c r="C29" s="929" t="s">
        <v>990</v>
      </c>
      <c r="D29" s="930" t="s">
        <v>472</v>
      </c>
      <c r="E29" s="931" t="s">
        <v>990</v>
      </c>
      <c r="F29" s="780" t="s">
        <v>472</v>
      </c>
      <c r="G29" s="932" t="s">
        <v>990</v>
      </c>
      <c r="H29" s="780" t="s">
        <v>472</v>
      </c>
      <c r="I29" s="931" t="s">
        <v>990</v>
      </c>
      <c r="J29" s="488"/>
    </row>
    <row r="30" spans="1:9" ht="12.75">
      <c r="A30" s="879" t="s">
        <v>300</v>
      </c>
      <c r="B30" s="933">
        <v>4183.63</v>
      </c>
      <c r="C30" s="934">
        <v>0.15</v>
      </c>
      <c r="D30" s="933">
        <v>54163.06</v>
      </c>
      <c r="E30" s="935">
        <v>0.7392803128066334</v>
      </c>
      <c r="F30" s="936">
        <v>13110.36</v>
      </c>
      <c r="G30" s="937">
        <v>2.5</v>
      </c>
      <c r="H30" s="938">
        <v>10386.87</v>
      </c>
      <c r="I30" s="939">
        <v>3.09</v>
      </c>
    </row>
    <row r="31" spans="1:9" ht="12.75">
      <c r="A31" s="879" t="s">
        <v>301</v>
      </c>
      <c r="B31" s="933">
        <v>16785.21</v>
      </c>
      <c r="C31" s="934">
        <v>0.17</v>
      </c>
      <c r="D31" s="933"/>
      <c r="E31" s="935"/>
      <c r="F31" s="936">
        <v>11316.23</v>
      </c>
      <c r="G31" s="937">
        <v>2.3</v>
      </c>
      <c r="H31" s="938"/>
      <c r="I31" s="939"/>
    </row>
    <row r="32" spans="1:9" ht="12.75">
      <c r="A32" s="879" t="s">
        <v>302</v>
      </c>
      <c r="B32" s="940">
        <v>59148.29</v>
      </c>
      <c r="C32" s="934">
        <v>1.03</v>
      </c>
      <c r="D32" s="933"/>
      <c r="E32" s="935"/>
      <c r="F32" s="941">
        <v>15610.65</v>
      </c>
      <c r="G32" s="937">
        <v>2.55</v>
      </c>
      <c r="H32" s="938"/>
      <c r="I32" s="939"/>
    </row>
    <row r="33" spans="1:9" ht="12.75">
      <c r="A33" s="879" t="s">
        <v>303</v>
      </c>
      <c r="B33" s="940">
        <v>46623.9</v>
      </c>
      <c r="C33" s="934">
        <v>0.42</v>
      </c>
      <c r="D33" s="933"/>
      <c r="E33" s="935"/>
      <c r="F33" s="941">
        <v>21289.8</v>
      </c>
      <c r="G33" s="937">
        <v>2.41</v>
      </c>
      <c r="H33" s="938"/>
      <c r="I33" s="939"/>
    </row>
    <row r="34" spans="1:9" ht="12.75">
      <c r="A34" s="879" t="s">
        <v>304</v>
      </c>
      <c r="B34" s="940">
        <v>13937.5</v>
      </c>
      <c r="C34" s="934">
        <v>0.15</v>
      </c>
      <c r="D34" s="933"/>
      <c r="E34" s="935"/>
      <c r="F34" s="940">
        <v>20484.52</v>
      </c>
      <c r="G34" s="937">
        <v>2.48</v>
      </c>
      <c r="H34" s="938"/>
      <c r="I34" s="939"/>
    </row>
    <row r="35" spans="1:9" ht="12.75">
      <c r="A35" s="879" t="s">
        <v>305</v>
      </c>
      <c r="B35" s="940">
        <v>11820.02</v>
      </c>
      <c r="C35" s="934">
        <v>0.15</v>
      </c>
      <c r="D35" s="933"/>
      <c r="E35" s="935"/>
      <c r="F35" s="940">
        <v>14851.03</v>
      </c>
      <c r="G35" s="937">
        <v>2.51</v>
      </c>
      <c r="H35" s="938"/>
      <c r="I35" s="939"/>
    </row>
    <row r="36" spans="1:9" ht="12.75">
      <c r="A36" s="879" t="s">
        <v>306</v>
      </c>
      <c r="B36" s="940">
        <v>60027.97</v>
      </c>
      <c r="C36" s="934">
        <v>2.23</v>
      </c>
      <c r="D36" s="933"/>
      <c r="E36" s="935"/>
      <c r="F36" s="940">
        <v>15211</v>
      </c>
      <c r="G36" s="937">
        <v>2.97</v>
      </c>
      <c r="H36" s="942"/>
      <c r="I36" s="939"/>
    </row>
    <row r="37" spans="1:9" ht="12.75">
      <c r="A37" s="879" t="s">
        <v>307</v>
      </c>
      <c r="B37" s="943">
        <v>62774.45</v>
      </c>
      <c r="C37" s="934">
        <v>1.8</v>
      </c>
      <c r="D37" s="933"/>
      <c r="E37" s="935"/>
      <c r="F37" s="940">
        <v>23015.72</v>
      </c>
      <c r="G37" s="937">
        <v>4.06</v>
      </c>
      <c r="H37" s="942"/>
      <c r="I37" s="939"/>
    </row>
    <row r="38" spans="1:9" ht="12.75">
      <c r="A38" s="879" t="s">
        <v>308</v>
      </c>
      <c r="B38" s="943">
        <v>54194.88</v>
      </c>
      <c r="C38" s="934">
        <v>0.64</v>
      </c>
      <c r="D38" s="933"/>
      <c r="E38" s="935"/>
      <c r="F38" s="943">
        <v>28246.99</v>
      </c>
      <c r="G38" s="944">
        <v>3.87</v>
      </c>
      <c r="H38" s="942"/>
      <c r="I38" s="939"/>
    </row>
    <row r="39" spans="1:9" ht="12.75">
      <c r="A39" s="879" t="s">
        <v>309</v>
      </c>
      <c r="B39" s="943">
        <v>16825.09</v>
      </c>
      <c r="C39" s="934">
        <v>0.44</v>
      </c>
      <c r="D39" s="933"/>
      <c r="E39" s="935"/>
      <c r="F39" s="943">
        <v>23179.48</v>
      </c>
      <c r="G39" s="944">
        <v>3.91</v>
      </c>
      <c r="H39" s="942"/>
      <c r="I39" s="939"/>
    </row>
    <row r="40" spans="1:9" ht="12.75">
      <c r="A40" s="879" t="s">
        <v>310</v>
      </c>
      <c r="B40" s="943">
        <v>9422.01</v>
      </c>
      <c r="C40" s="934">
        <v>0.24</v>
      </c>
      <c r="D40" s="933"/>
      <c r="E40" s="935"/>
      <c r="F40" s="943">
        <v>21499.75</v>
      </c>
      <c r="G40" s="944">
        <v>3.86</v>
      </c>
      <c r="H40" s="942"/>
      <c r="I40" s="939"/>
    </row>
    <row r="41" spans="1:9" ht="12.75">
      <c r="A41" s="886" t="s">
        <v>311</v>
      </c>
      <c r="B41" s="945">
        <v>18957.46</v>
      </c>
      <c r="C41" s="946">
        <v>1.01</v>
      </c>
      <c r="D41" s="947"/>
      <c r="E41" s="948"/>
      <c r="F41" s="945">
        <v>19093.25</v>
      </c>
      <c r="G41" s="949">
        <v>3.89</v>
      </c>
      <c r="H41" s="942"/>
      <c r="I41" s="939"/>
    </row>
    <row r="42" spans="1:9" ht="13.5" thickBot="1">
      <c r="A42" s="950" t="s">
        <v>312</v>
      </c>
      <c r="B42" s="951">
        <f>SUM(B30:B41)</f>
        <v>374700.41000000003</v>
      </c>
      <c r="C42" s="952">
        <v>0.21811313787794637</v>
      </c>
      <c r="D42" s="953">
        <f>SUM(D30:D41)</f>
        <v>54163.06</v>
      </c>
      <c r="E42" s="954"/>
      <c r="F42" s="955">
        <f>SUM(F30:F41)</f>
        <v>226908.78</v>
      </c>
      <c r="G42" s="956">
        <v>3.23</v>
      </c>
      <c r="H42" s="957">
        <f>SUM(H30:H41)</f>
        <v>10386.87</v>
      </c>
      <c r="I42" s="954"/>
    </row>
    <row r="43" ht="13.5" thickTop="1">
      <c r="A43" s="806" t="s">
        <v>991</v>
      </c>
    </row>
    <row r="44" ht="12.75">
      <c r="A44" s="806"/>
    </row>
    <row r="48" ht="12.75">
      <c r="B48" s="928"/>
    </row>
  </sheetData>
  <sheetProtection/>
  <mergeCells count="57">
    <mergeCell ref="H26:I26"/>
    <mergeCell ref="A27:A29"/>
    <mergeCell ref="B27:E27"/>
    <mergeCell ref="F27:I27"/>
    <mergeCell ref="B28:C28"/>
    <mergeCell ref="D28:E28"/>
    <mergeCell ref="F28:G28"/>
    <mergeCell ref="H28:I28"/>
    <mergeCell ref="L1:M1"/>
    <mergeCell ref="A2:K2"/>
    <mergeCell ref="L2:M2"/>
    <mergeCell ref="A3:K3"/>
    <mergeCell ref="L3:M3"/>
    <mergeCell ref="A25:I25"/>
    <mergeCell ref="A1:I1"/>
    <mergeCell ref="L8:M8"/>
    <mergeCell ref="A4:K4"/>
    <mergeCell ref="L4:M4"/>
    <mergeCell ref="A5:K5"/>
    <mergeCell ref="L5:M5"/>
    <mergeCell ref="A6:K6"/>
    <mergeCell ref="L6:M6"/>
    <mergeCell ref="A7:K7"/>
    <mergeCell ref="L7:M7"/>
    <mergeCell ref="L14:M14"/>
    <mergeCell ref="A9:K9"/>
    <mergeCell ref="L9:M9"/>
    <mergeCell ref="A10:K10"/>
    <mergeCell ref="L10:M10"/>
    <mergeCell ref="A11:K11"/>
    <mergeCell ref="L11:M11"/>
    <mergeCell ref="A17:K17"/>
    <mergeCell ref="L17:M17"/>
    <mergeCell ref="A18:K18"/>
    <mergeCell ref="L18:M18"/>
    <mergeCell ref="A19:K19"/>
    <mergeCell ref="A12:K12"/>
    <mergeCell ref="L12:M12"/>
    <mergeCell ref="A13:K13"/>
    <mergeCell ref="L13:M13"/>
    <mergeCell ref="A14:K14"/>
    <mergeCell ref="L25:M25"/>
    <mergeCell ref="A20:K20"/>
    <mergeCell ref="L20:M20"/>
    <mergeCell ref="A21:K21"/>
    <mergeCell ref="L21:M21"/>
    <mergeCell ref="A15:K15"/>
    <mergeCell ref="L15:M15"/>
    <mergeCell ref="A16:K16"/>
    <mergeCell ref="L16:M16"/>
    <mergeCell ref="L22:M22"/>
    <mergeCell ref="A22:K22"/>
    <mergeCell ref="L19:M19"/>
    <mergeCell ref="A23:K23"/>
    <mergeCell ref="L23:M23"/>
    <mergeCell ref="A24:K24"/>
    <mergeCell ref="L24:M24"/>
  </mergeCells>
  <printOptions horizontalCentered="1"/>
  <pageMargins left="0.7" right="0.7" top="0.75" bottom="0.75" header="0.3" footer="0.3"/>
  <pageSetup fitToHeight="1" fitToWidth="1" horizontalDpi="600" verticalDpi="600" orientation="portrait" paperSize="9" scale="7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134"/>
  <sheetViews>
    <sheetView zoomScalePageLayoutView="0" workbookViewId="0" topLeftCell="A1">
      <pane xSplit="3" ySplit="70" topLeftCell="D71" activePane="bottomRight" state="frozen"/>
      <selection pane="topLeft" activeCell="M29" sqref="M29"/>
      <selection pane="topRight" activeCell="M29" sqref="M29"/>
      <selection pane="bottomLeft" activeCell="M29" sqref="M29"/>
      <selection pane="bottomRight" activeCell="AG90" sqref="AG90"/>
    </sheetView>
  </sheetViews>
  <sheetFormatPr defaultColWidth="9.140625" defaultRowHeight="12.75"/>
  <cols>
    <col min="1" max="1" width="3.140625" style="763" customWidth="1"/>
    <col min="2" max="2" width="2.7109375" style="763" customWidth="1"/>
    <col min="3" max="3" width="41.57421875" style="763" customWidth="1"/>
    <col min="4" max="4" width="5.421875" style="763" hidden="1" customWidth="1"/>
    <col min="5" max="5" width="12.00390625" style="763" hidden="1" customWidth="1"/>
    <col min="6" max="6" width="12.28125" style="763" customWidth="1"/>
    <col min="7" max="7" width="9.8515625" style="763" hidden="1" customWidth="1"/>
    <col min="8" max="8" width="11.00390625" style="763" customWidth="1"/>
    <col min="9" max="9" width="10.421875" style="763" hidden="1" customWidth="1"/>
    <col min="10" max="11" width="0" style="763" hidden="1" customWidth="1"/>
    <col min="12" max="12" width="9.140625" style="763" hidden="1" customWidth="1"/>
    <col min="13" max="13" width="0" style="763" hidden="1" customWidth="1"/>
    <col min="14" max="15" width="9.57421875" style="763" hidden="1" customWidth="1"/>
    <col min="16" max="19" width="9.140625" style="763" hidden="1" customWidth="1"/>
    <col min="20" max="20" width="9.140625" style="763" customWidth="1"/>
    <col min="21" max="21" width="11.00390625" style="763" customWidth="1"/>
    <col min="22" max="26" width="9.140625" style="763" hidden="1" customWidth="1"/>
    <col min="27" max="31" width="9.57421875" style="763" hidden="1" customWidth="1"/>
    <col min="32" max="33" width="9.57421875" style="763" bestFit="1" customWidth="1"/>
    <col min="34" max="16384" width="9.140625" style="763" customWidth="1"/>
  </cols>
  <sheetData>
    <row r="1" spans="1:3" ht="12.75" customHeight="1" hidden="1">
      <c r="A1" s="1887" t="s">
        <v>992</v>
      </c>
      <c r="B1" s="1887"/>
      <c r="C1" s="1887"/>
    </row>
    <row r="2" spans="1:3" ht="12.75" customHeight="1" hidden="1">
      <c r="A2" s="1887" t="s">
        <v>993</v>
      </c>
      <c r="B2" s="1887"/>
      <c r="C2" s="1887"/>
    </row>
    <row r="3" spans="1:3" ht="12.75" customHeight="1" hidden="1">
      <c r="A3" s="1887" t="s">
        <v>994</v>
      </c>
      <c r="B3" s="1887"/>
      <c r="C3" s="1887"/>
    </row>
    <row r="4" spans="1:3" ht="5.25" customHeight="1" hidden="1">
      <c r="A4" s="843"/>
      <c r="B4" s="843"/>
      <c r="C4" s="843"/>
    </row>
    <row r="5" spans="1:3" ht="12.75" customHeight="1" hidden="1">
      <c r="A5" s="1887" t="s">
        <v>42</v>
      </c>
      <c r="B5" s="1887"/>
      <c r="C5" s="1887"/>
    </row>
    <row r="6" spans="1:3" ht="12.75" customHeight="1" hidden="1">
      <c r="A6" s="1887" t="s">
        <v>995</v>
      </c>
      <c r="B6" s="1887"/>
      <c r="C6" s="1887"/>
    </row>
    <row r="7" spans="1:3" ht="5.25" customHeight="1" hidden="1">
      <c r="A7" s="766"/>
      <c r="B7" s="766"/>
      <c r="C7" s="766"/>
    </row>
    <row r="8" spans="1:3" s="958" customFormat="1" ht="12.75" customHeight="1" hidden="1">
      <c r="A8" s="1888" t="s">
        <v>996</v>
      </c>
      <c r="B8" s="1889"/>
      <c r="C8" s="1890"/>
    </row>
    <row r="9" spans="1:3" s="958" customFormat="1" ht="12.75" customHeight="1" hidden="1">
      <c r="A9" s="1877" t="s">
        <v>997</v>
      </c>
      <c r="B9" s="1878"/>
      <c r="C9" s="1879"/>
    </row>
    <row r="10" spans="1:3" ht="12.75" hidden="1">
      <c r="A10" s="959" t="s">
        <v>998</v>
      </c>
      <c r="B10" s="960"/>
      <c r="C10" s="961"/>
    </row>
    <row r="11" spans="1:3" ht="12.75" hidden="1">
      <c r="A11" s="962"/>
      <c r="B11" s="963" t="s">
        <v>999</v>
      </c>
      <c r="C11" s="964"/>
    </row>
    <row r="12" spans="1:3" ht="12.75" hidden="1">
      <c r="A12" s="965"/>
      <c r="B12" s="963" t="s">
        <v>1000</v>
      </c>
      <c r="C12" s="964"/>
    </row>
    <row r="13" spans="1:3" ht="12.75" hidden="1">
      <c r="A13" s="965"/>
      <c r="B13" s="963" t="s">
        <v>1001</v>
      </c>
      <c r="C13" s="964"/>
    </row>
    <row r="14" spans="1:3" ht="12.75" hidden="1">
      <c r="A14" s="965"/>
      <c r="B14" s="963" t="s">
        <v>1002</v>
      </c>
      <c r="C14" s="964"/>
    </row>
    <row r="15" spans="1:3" ht="12.75" hidden="1">
      <c r="A15" s="965"/>
      <c r="B15" s="806" t="s">
        <v>1003</v>
      </c>
      <c r="C15" s="964"/>
    </row>
    <row r="16" spans="1:3" ht="12.75" hidden="1">
      <c r="A16" s="965"/>
      <c r="B16" s="806" t="s">
        <v>1004</v>
      </c>
      <c r="C16" s="964"/>
    </row>
    <row r="17" spans="1:3" ht="7.5" customHeight="1" hidden="1">
      <c r="A17" s="966"/>
      <c r="B17" s="967"/>
      <c r="C17" s="968"/>
    </row>
    <row r="18" spans="1:3" ht="12.75" hidden="1">
      <c r="A18" s="962" t="s">
        <v>1005</v>
      </c>
      <c r="B18" s="806"/>
      <c r="C18" s="964"/>
    </row>
    <row r="19" spans="1:3" ht="12.75" hidden="1">
      <c r="A19" s="962"/>
      <c r="B19" s="806" t="s">
        <v>1006</v>
      </c>
      <c r="C19" s="964"/>
    </row>
    <row r="20" spans="1:3" ht="12.75" hidden="1">
      <c r="A20" s="965"/>
      <c r="B20" s="806" t="s">
        <v>1007</v>
      </c>
      <c r="C20" s="964"/>
    </row>
    <row r="21" spans="1:3" ht="12.75" hidden="1">
      <c r="A21" s="965"/>
      <c r="B21" s="963" t="s">
        <v>1008</v>
      </c>
      <c r="C21" s="964"/>
    </row>
    <row r="22" spans="1:3" ht="12.75" hidden="1">
      <c r="A22" s="969" t="s">
        <v>1009</v>
      </c>
      <c r="B22" s="970"/>
      <c r="C22" s="971"/>
    </row>
    <row r="23" spans="1:3" ht="12.75" hidden="1">
      <c r="A23" s="962" t="s">
        <v>1010</v>
      </c>
      <c r="B23" s="806"/>
      <c r="C23" s="964"/>
    </row>
    <row r="24" spans="1:3" ht="12.75" hidden="1">
      <c r="A24" s="965"/>
      <c r="B24" s="972" t="s">
        <v>1011</v>
      </c>
      <c r="C24" s="964"/>
    </row>
    <row r="25" spans="1:3" ht="12.75" hidden="1">
      <c r="A25" s="965"/>
      <c r="B25" s="806" t="s">
        <v>1012</v>
      </c>
      <c r="C25" s="964"/>
    </row>
    <row r="26" spans="1:3" ht="12.75" hidden="1">
      <c r="A26" s="965"/>
      <c r="B26" s="806" t="s">
        <v>1013</v>
      </c>
      <c r="C26" s="964"/>
    </row>
    <row r="27" spans="1:3" ht="12.75" hidden="1">
      <c r="A27" s="965"/>
      <c r="B27" s="806"/>
      <c r="C27" s="964" t="s">
        <v>318</v>
      </c>
    </row>
    <row r="28" spans="1:3" ht="12.75" hidden="1">
      <c r="A28" s="965"/>
      <c r="B28" s="806"/>
      <c r="C28" s="964" t="s">
        <v>1014</v>
      </c>
    </row>
    <row r="29" spans="1:3" ht="12.75" hidden="1">
      <c r="A29" s="965"/>
      <c r="B29" s="806"/>
      <c r="C29" s="964" t="s">
        <v>1015</v>
      </c>
    </row>
    <row r="30" spans="1:3" ht="12.75" hidden="1">
      <c r="A30" s="965"/>
      <c r="B30" s="806"/>
      <c r="C30" s="964" t="s">
        <v>1016</v>
      </c>
    </row>
    <row r="31" spans="1:3" ht="12.75" hidden="1">
      <c r="A31" s="965"/>
      <c r="B31" s="806"/>
      <c r="C31" s="964" t="s">
        <v>1017</v>
      </c>
    </row>
    <row r="32" spans="1:3" ht="7.5" customHeight="1" hidden="1">
      <c r="A32" s="965"/>
      <c r="B32" s="806"/>
      <c r="C32" s="964"/>
    </row>
    <row r="33" spans="1:3" ht="12.75" hidden="1">
      <c r="A33" s="965"/>
      <c r="B33" s="972" t="s">
        <v>1018</v>
      </c>
      <c r="C33" s="964"/>
    </row>
    <row r="34" spans="1:3" ht="12.75" hidden="1">
      <c r="A34" s="965"/>
      <c r="B34" s="806" t="s">
        <v>1019</v>
      </c>
      <c r="C34" s="964"/>
    </row>
    <row r="35" spans="1:3" ht="12.75" hidden="1">
      <c r="A35" s="965"/>
      <c r="B35" s="963" t="s">
        <v>1020</v>
      </c>
      <c r="C35" s="964"/>
    </row>
    <row r="36" spans="1:3" ht="12.75" hidden="1">
      <c r="A36" s="965"/>
      <c r="B36" s="963" t="s">
        <v>1021</v>
      </c>
      <c r="C36" s="964"/>
    </row>
    <row r="37" spans="1:3" ht="12.75" hidden="1">
      <c r="A37" s="965"/>
      <c r="B37" s="963" t="s">
        <v>1022</v>
      </c>
      <c r="C37" s="964"/>
    </row>
    <row r="38" spans="1:3" ht="12.75" hidden="1">
      <c r="A38" s="965"/>
      <c r="B38" s="963" t="s">
        <v>1023</v>
      </c>
      <c r="C38" s="964"/>
    </row>
    <row r="39" spans="1:3" ht="7.5" customHeight="1" hidden="1">
      <c r="A39" s="966"/>
      <c r="B39" s="973"/>
      <c r="C39" s="968"/>
    </row>
    <row r="40" spans="1:3" s="977" customFormat="1" ht="12.75" hidden="1">
      <c r="A40" s="974"/>
      <c r="B40" s="975" t="s">
        <v>1024</v>
      </c>
      <c r="C40" s="976"/>
    </row>
    <row r="41" spans="1:3" ht="12.75" hidden="1">
      <c r="A41" s="766" t="s">
        <v>1025</v>
      </c>
      <c r="B41" s="806"/>
      <c r="C41" s="806"/>
    </row>
    <row r="42" spans="1:3" ht="12.75" hidden="1">
      <c r="A42" s="766"/>
      <c r="B42" s="806" t="s">
        <v>1026</v>
      </c>
      <c r="C42" s="806"/>
    </row>
    <row r="43" spans="1:3" ht="12.75" hidden="1">
      <c r="A43" s="766"/>
      <c r="B43" s="806" t="s">
        <v>1027</v>
      </c>
      <c r="C43" s="806"/>
    </row>
    <row r="44" spans="1:3" ht="12.75" hidden="1">
      <c r="A44" s="766"/>
      <c r="B44" s="806" t="s">
        <v>1028</v>
      </c>
      <c r="C44" s="806"/>
    </row>
    <row r="45" spans="1:3" ht="12.75" hidden="1">
      <c r="A45" s="766"/>
      <c r="B45" s="806" t="s">
        <v>1029</v>
      </c>
      <c r="C45" s="806"/>
    </row>
    <row r="46" spans="1:3" ht="12.75" hidden="1">
      <c r="A46" s="766"/>
      <c r="B46" s="806"/>
      <c r="C46" s="806"/>
    </row>
    <row r="47" spans="1:3" ht="12.75" hidden="1">
      <c r="A47" s="766" t="s">
        <v>1030</v>
      </c>
      <c r="B47" s="806" t="s">
        <v>1031</v>
      </c>
      <c r="C47" s="806"/>
    </row>
    <row r="48" spans="1:3" ht="12.75" hidden="1">
      <c r="A48" s="766"/>
      <c r="B48" s="806"/>
      <c r="C48" s="806" t="s">
        <v>1011</v>
      </c>
    </row>
    <row r="49" spans="1:3" ht="12.75" hidden="1">
      <c r="A49" s="766"/>
      <c r="B49" s="806"/>
      <c r="C49" s="806" t="s">
        <v>1013</v>
      </c>
    </row>
    <row r="50" spans="1:3" ht="12.75" hidden="1">
      <c r="A50" s="766"/>
      <c r="B50" s="806"/>
      <c r="C50" s="978" t="s">
        <v>1014</v>
      </c>
    </row>
    <row r="51" spans="1:3" ht="12.75" hidden="1">
      <c r="A51" s="766"/>
      <c r="B51" s="806"/>
      <c r="C51" s="978" t="s">
        <v>1015</v>
      </c>
    </row>
    <row r="52" spans="1:3" ht="12.75" hidden="1">
      <c r="A52" s="766"/>
      <c r="B52" s="806"/>
      <c r="C52" s="978" t="s">
        <v>1016</v>
      </c>
    </row>
    <row r="53" spans="1:3" ht="12.75" hidden="1">
      <c r="A53" s="766"/>
      <c r="B53" s="806"/>
      <c r="C53" s="978" t="s">
        <v>1032</v>
      </c>
    </row>
    <row r="54" spans="1:3" ht="12.75" hidden="1">
      <c r="A54" s="766"/>
      <c r="B54" s="806"/>
      <c r="C54" s="978" t="s">
        <v>1033</v>
      </c>
    </row>
    <row r="55" spans="1:3" ht="12.75" hidden="1">
      <c r="A55" s="766"/>
      <c r="B55" s="806"/>
      <c r="C55" s="978" t="s">
        <v>1034</v>
      </c>
    </row>
    <row r="56" spans="1:3" ht="12.75" hidden="1">
      <c r="A56" s="766"/>
      <c r="B56" s="806"/>
      <c r="C56" s="978" t="s">
        <v>1035</v>
      </c>
    </row>
    <row r="57" spans="1:3" ht="12.75" hidden="1">
      <c r="A57" s="766"/>
      <c r="B57" s="806"/>
      <c r="C57" s="806" t="s">
        <v>1018</v>
      </c>
    </row>
    <row r="58" spans="1:3" ht="12.75" hidden="1">
      <c r="A58" s="766"/>
      <c r="B58" s="806"/>
      <c r="C58" s="806" t="s">
        <v>1019</v>
      </c>
    </row>
    <row r="59" spans="1:3" ht="12.75" hidden="1">
      <c r="A59" s="766"/>
      <c r="B59" s="806"/>
      <c r="C59" s="979" t="s">
        <v>1036</v>
      </c>
    </row>
    <row r="60" spans="1:3" ht="12.75" hidden="1">
      <c r="A60" s="766"/>
      <c r="B60" s="806"/>
      <c r="C60" s="979" t="s">
        <v>1037</v>
      </c>
    </row>
    <row r="61" spans="1:3" ht="12.75" hidden="1">
      <c r="A61" s="766"/>
      <c r="B61" s="806"/>
      <c r="C61" s="963" t="s">
        <v>1022</v>
      </c>
    </row>
    <row r="62" spans="1:3" ht="12.75" hidden="1">
      <c r="A62" s="766"/>
      <c r="B62" s="806"/>
      <c r="C62" s="963"/>
    </row>
    <row r="63" spans="1:3" ht="12.75" hidden="1">
      <c r="A63" s="980" t="s">
        <v>1038</v>
      </c>
      <c r="B63" s="806"/>
      <c r="C63" s="806"/>
    </row>
    <row r="64" spans="1:3" ht="12.75" hidden="1">
      <c r="A64" s="980" t="s">
        <v>1039</v>
      </c>
      <c r="B64" s="806"/>
      <c r="C64" s="806"/>
    </row>
    <row r="65" spans="2:3" ht="12.75" hidden="1">
      <c r="B65" s="891"/>
      <c r="C65" s="891"/>
    </row>
    <row r="66" spans="1:33" ht="15.75" customHeight="1">
      <c r="A66" s="1885" t="s">
        <v>963</v>
      </c>
      <c r="B66" s="1885"/>
      <c r="C66" s="1885"/>
      <c r="D66" s="1885"/>
      <c r="E66" s="1885"/>
      <c r="F66" s="1885"/>
      <c r="G66" s="1885"/>
      <c r="H66" s="1885"/>
      <c r="I66" s="1885"/>
      <c r="J66" s="1885"/>
      <c r="K66" s="1885"/>
      <c r="L66" s="1885"/>
      <c r="M66" s="1885"/>
      <c r="N66" s="1885"/>
      <c r="O66" s="1885"/>
      <c r="P66" s="1885"/>
      <c r="Q66" s="1885"/>
      <c r="R66" s="1885"/>
      <c r="S66" s="1885"/>
      <c r="T66" s="1885"/>
      <c r="U66" s="1885"/>
      <c r="V66" s="1885"/>
      <c r="W66" s="1885"/>
      <c r="X66" s="1885"/>
      <c r="Y66" s="1885"/>
      <c r="Z66" s="1885"/>
      <c r="AA66" s="1885"/>
      <c r="AB66" s="1885"/>
      <c r="AC66" s="1885"/>
      <c r="AD66" s="1885"/>
      <c r="AE66" s="1885"/>
      <c r="AF66" s="1885"/>
      <c r="AG66" s="1885"/>
    </row>
    <row r="67" spans="1:33" ht="15.75">
      <c r="A67" s="1886" t="s">
        <v>42</v>
      </c>
      <c r="B67" s="1886"/>
      <c r="C67" s="1886"/>
      <c r="D67" s="1886"/>
      <c r="E67" s="1886"/>
      <c r="F67" s="1886"/>
      <c r="G67" s="1886"/>
      <c r="H67" s="1886"/>
      <c r="I67" s="1886"/>
      <c r="J67" s="1886"/>
      <c r="K67" s="1886"/>
      <c r="L67" s="1886"/>
      <c r="M67" s="1886"/>
      <c r="N67" s="1886"/>
      <c r="O67" s="1886"/>
      <c r="P67" s="1886"/>
      <c r="Q67" s="1886"/>
      <c r="R67" s="1886"/>
      <c r="S67" s="1886"/>
      <c r="T67" s="1886"/>
      <c r="U67" s="1886"/>
      <c r="V67" s="1886"/>
      <c r="W67" s="1886"/>
      <c r="X67" s="1886"/>
      <c r="Y67" s="1886"/>
      <c r="Z67" s="1886"/>
      <c r="AA67" s="1886"/>
      <c r="AB67" s="1886"/>
      <c r="AC67" s="1886"/>
      <c r="AD67" s="1886"/>
      <c r="AE67" s="1886"/>
      <c r="AF67" s="1886"/>
      <c r="AG67" s="1886"/>
    </row>
    <row r="68" spans="1:33" ht="13.5" thickBot="1">
      <c r="A68" s="981"/>
      <c r="B68" s="981"/>
      <c r="C68" s="981"/>
      <c r="D68" s="981"/>
      <c r="E68" s="981"/>
      <c r="F68" s="981"/>
      <c r="G68" s="981"/>
      <c r="H68" s="981"/>
      <c r="I68" s="981"/>
      <c r="J68" s="981"/>
      <c r="K68" s="981"/>
      <c r="L68" s="981"/>
      <c r="M68" s="981"/>
      <c r="N68" s="981"/>
      <c r="O68" s="981"/>
      <c r="Z68" s="877"/>
      <c r="AA68" s="877"/>
      <c r="AB68" s="877"/>
      <c r="AC68" s="877"/>
      <c r="AF68" s="1880" t="s">
        <v>995</v>
      </c>
      <c r="AG68" s="1880"/>
    </row>
    <row r="69" spans="1:33" ht="12.75" customHeight="1" thickTop="1">
      <c r="A69" s="1881" t="s">
        <v>996</v>
      </c>
      <c r="B69" s="1882"/>
      <c r="C69" s="1882"/>
      <c r="D69" s="982">
        <v>2010</v>
      </c>
      <c r="E69" s="982">
        <v>2011</v>
      </c>
      <c r="F69" s="982">
        <v>2012</v>
      </c>
      <c r="G69" s="983">
        <v>2013</v>
      </c>
      <c r="H69" s="983">
        <v>2013</v>
      </c>
      <c r="I69" s="983">
        <v>2013</v>
      </c>
      <c r="J69" s="983">
        <v>2013</v>
      </c>
      <c r="K69" s="983">
        <v>2013</v>
      </c>
      <c r="L69" s="983">
        <v>2013</v>
      </c>
      <c r="M69" s="983">
        <v>2013</v>
      </c>
      <c r="N69" s="983">
        <v>2014</v>
      </c>
      <c r="O69" s="983">
        <v>2014</v>
      </c>
      <c r="P69" s="983">
        <v>2014</v>
      </c>
      <c r="Q69" s="983">
        <v>2014</v>
      </c>
      <c r="R69" s="983">
        <v>2014</v>
      </c>
      <c r="S69" s="983">
        <v>2014</v>
      </c>
      <c r="T69" s="983">
        <v>2014</v>
      </c>
      <c r="U69" s="983">
        <v>2014</v>
      </c>
      <c r="V69" s="983">
        <v>2014</v>
      </c>
      <c r="W69" s="983">
        <v>2014</v>
      </c>
      <c r="X69" s="983">
        <v>2014</v>
      </c>
      <c r="Y69" s="983">
        <v>2014</v>
      </c>
      <c r="Z69" s="983">
        <v>2015</v>
      </c>
      <c r="AA69" s="983">
        <v>2015</v>
      </c>
      <c r="AB69" s="983">
        <v>2015</v>
      </c>
      <c r="AC69" s="983">
        <v>2015</v>
      </c>
      <c r="AD69" s="983">
        <v>2015</v>
      </c>
      <c r="AE69" s="983">
        <v>2015</v>
      </c>
      <c r="AF69" s="983">
        <v>2015</v>
      </c>
      <c r="AG69" s="984">
        <v>2015</v>
      </c>
    </row>
    <row r="70" spans="1:33" ht="12.75">
      <c r="A70" s="1883" t="s">
        <v>292</v>
      </c>
      <c r="B70" s="1884"/>
      <c r="C70" s="1884"/>
      <c r="D70" s="985" t="s">
        <v>1040</v>
      </c>
      <c r="E70" s="985" t="s">
        <v>1040</v>
      </c>
      <c r="F70" s="985" t="s">
        <v>1040</v>
      </c>
      <c r="G70" s="985" t="s">
        <v>1041</v>
      </c>
      <c r="H70" s="985" t="s">
        <v>1040</v>
      </c>
      <c r="I70" s="985" t="s">
        <v>469</v>
      </c>
      <c r="J70" s="985" t="s">
        <v>1042</v>
      </c>
      <c r="K70" s="985" t="s">
        <v>1043</v>
      </c>
      <c r="L70" s="985" t="s">
        <v>1044</v>
      </c>
      <c r="M70" s="985" t="s">
        <v>1045</v>
      </c>
      <c r="N70" s="985" t="s">
        <v>1046</v>
      </c>
      <c r="O70" s="985" t="s">
        <v>1047</v>
      </c>
      <c r="P70" s="985" t="s">
        <v>1048</v>
      </c>
      <c r="Q70" s="985" t="s">
        <v>1049</v>
      </c>
      <c r="R70" s="985" t="s">
        <v>421</v>
      </c>
      <c r="S70" s="985" t="s">
        <v>1041</v>
      </c>
      <c r="T70" s="985" t="s">
        <v>1040</v>
      </c>
      <c r="U70" s="985" t="s">
        <v>469</v>
      </c>
      <c r="V70" s="985" t="s">
        <v>1042</v>
      </c>
      <c r="W70" s="985" t="s">
        <v>1043</v>
      </c>
      <c r="X70" s="985" t="s">
        <v>1044</v>
      </c>
      <c r="Y70" s="985" t="s">
        <v>1045</v>
      </c>
      <c r="Z70" s="985" t="s">
        <v>1046</v>
      </c>
      <c r="AA70" s="985" t="s">
        <v>1047</v>
      </c>
      <c r="AB70" s="985" t="s">
        <v>1048</v>
      </c>
      <c r="AC70" s="985" t="s">
        <v>1049</v>
      </c>
      <c r="AD70" s="985" t="s">
        <v>421</v>
      </c>
      <c r="AE70" s="985" t="s">
        <v>1041</v>
      </c>
      <c r="AF70" s="985" t="s">
        <v>1040</v>
      </c>
      <c r="AG70" s="986" t="s">
        <v>469</v>
      </c>
    </row>
    <row r="71" spans="1:33" ht="12.75">
      <c r="A71" s="987" t="s">
        <v>1050</v>
      </c>
      <c r="B71" s="893"/>
      <c r="C71" s="893"/>
      <c r="D71" s="988"/>
      <c r="E71" s="988"/>
      <c r="F71" s="988"/>
      <c r="G71" s="988"/>
      <c r="H71" s="926"/>
      <c r="I71" s="926"/>
      <c r="J71" s="926"/>
      <c r="K71" s="926"/>
      <c r="L71" s="926"/>
      <c r="M71" s="926"/>
      <c r="N71" s="926"/>
      <c r="O71" s="926"/>
      <c r="P71" s="926"/>
      <c r="Q71" s="926"/>
      <c r="R71" s="926"/>
      <c r="S71" s="989"/>
      <c r="T71" s="926"/>
      <c r="U71" s="926"/>
      <c r="V71" s="926"/>
      <c r="W71" s="926"/>
      <c r="X71" s="926"/>
      <c r="Y71" s="926"/>
      <c r="Z71" s="926"/>
      <c r="AA71" s="926"/>
      <c r="AB71" s="926"/>
      <c r="AC71" s="926"/>
      <c r="AD71" s="926"/>
      <c r="AE71" s="926"/>
      <c r="AF71" s="926"/>
      <c r="AG71" s="927"/>
    </row>
    <row r="72" spans="1:33" ht="12.75">
      <c r="A72" s="987"/>
      <c r="B72" s="893" t="s">
        <v>1006</v>
      </c>
      <c r="C72" s="893"/>
      <c r="D72" s="926"/>
      <c r="E72" s="926"/>
      <c r="F72" s="926"/>
      <c r="G72" s="988"/>
      <c r="H72" s="926"/>
      <c r="I72" s="926"/>
      <c r="J72" s="926"/>
      <c r="K72" s="926"/>
      <c r="L72" s="926"/>
      <c r="M72" s="926"/>
      <c r="N72" s="926"/>
      <c r="O72" s="926"/>
      <c r="P72" s="926"/>
      <c r="Q72" s="926"/>
      <c r="R72" s="926"/>
      <c r="S72" s="926"/>
      <c r="T72" s="926"/>
      <c r="U72" s="926"/>
      <c r="V72" s="926"/>
      <c r="W72" s="926"/>
      <c r="X72" s="926"/>
      <c r="Y72" s="926"/>
      <c r="Z72" s="926"/>
      <c r="AA72" s="926"/>
      <c r="AB72" s="926"/>
      <c r="AC72" s="926"/>
      <c r="AD72" s="926"/>
      <c r="AE72" s="926"/>
      <c r="AF72" s="926"/>
      <c r="AG72" s="927"/>
    </row>
    <row r="73" spans="1:33" ht="12.75">
      <c r="A73" s="987"/>
      <c r="B73" s="990" t="s">
        <v>923</v>
      </c>
      <c r="C73" s="990"/>
      <c r="D73" s="988" t="s">
        <v>4</v>
      </c>
      <c r="E73" s="988">
        <v>5.5</v>
      </c>
      <c r="F73" s="989">
        <v>5</v>
      </c>
      <c r="G73" s="989">
        <v>6</v>
      </c>
      <c r="H73" s="989">
        <v>6</v>
      </c>
      <c r="I73" s="989">
        <v>5</v>
      </c>
      <c r="J73" s="989">
        <v>5</v>
      </c>
      <c r="K73" s="989">
        <v>5</v>
      </c>
      <c r="L73" s="989">
        <v>5</v>
      </c>
      <c r="M73" s="989">
        <v>5</v>
      </c>
      <c r="N73" s="989">
        <v>5</v>
      </c>
      <c r="O73" s="989">
        <v>5</v>
      </c>
      <c r="P73" s="989">
        <v>5</v>
      </c>
      <c r="Q73" s="989">
        <v>5</v>
      </c>
      <c r="R73" s="989">
        <v>5</v>
      </c>
      <c r="S73" s="989">
        <v>5</v>
      </c>
      <c r="T73" s="989">
        <v>5</v>
      </c>
      <c r="U73" s="989">
        <v>6</v>
      </c>
      <c r="V73" s="989">
        <v>6</v>
      </c>
      <c r="W73" s="989">
        <v>6</v>
      </c>
      <c r="X73" s="989">
        <v>6</v>
      </c>
      <c r="Y73" s="989">
        <v>6</v>
      </c>
      <c r="Z73" s="989">
        <v>6</v>
      </c>
      <c r="AA73" s="989">
        <v>6</v>
      </c>
      <c r="AB73" s="989">
        <v>6</v>
      </c>
      <c r="AC73" s="989">
        <v>6</v>
      </c>
      <c r="AD73" s="989">
        <v>6</v>
      </c>
      <c r="AE73" s="989">
        <v>6</v>
      </c>
      <c r="AF73" s="989">
        <v>6</v>
      </c>
      <c r="AG73" s="991">
        <v>6</v>
      </c>
    </row>
    <row r="74" spans="1:33" ht="12.75">
      <c r="A74" s="987"/>
      <c r="B74" s="990" t="s">
        <v>1051</v>
      </c>
      <c r="C74" s="990"/>
      <c r="D74" s="988">
        <v>5.5</v>
      </c>
      <c r="E74" s="988">
        <v>5.5</v>
      </c>
      <c r="F74" s="989">
        <v>5</v>
      </c>
      <c r="G74" s="989">
        <v>5.5</v>
      </c>
      <c r="H74" s="989">
        <v>5.5</v>
      </c>
      <c r="I74" s="989">
        <v>4.5</v>
      </c>
      <c r="J74" s="989">
        <v>4.5</v>
      </c>
      <c r="K74" s="989">
        <v>4.5</v>
      </c>
      <c r="L74" s="989">
        <v>4.5</v>
      </c>
      <c r="M74" s="989">
        <v>4.5</v>
      </c>
      <c r="N74" s="989">
        <v>4.5</v>
      </c>
      <c r="O74" s="989">
        <v>4.5</v>
      </c>
      <c r="P74" s="989">
        <v>4.5</v>
      </c>
      <c r="Q74" s="989">
        <v>4.5</v>
      </c>
      <c r="R74" s="989">
        <v>4.5</v>
      </c>
      <c r="S74" s="989">
        <v>4.5</v>
      </c>
      <c r="T74" s="989">
        <v>4.5</v>
      </c>
      <c r="U74" s="989">
        <v>5</v>
      </c>
      <c r="V74" s="989">
        <v>5</v>
      </c>
      <c r="W74" s="989">
        <v>5</v>
      </c>
      <c r="X74" s="989">
        <v>5</v>
      </c>
      <c r="Y74" s="989">
        <v>5</v>
      </c>
      <c r="Z74" s="989">
        <v>5</v>
      </c>
      <c r="AA74" s="989">
        <v>5</v>
      </c>
      <c r="AB74" s="989">
        <v>5</v>
      </c>
      <c r="AC74" s="989">
        <v>5</v>
      </c>
      <c r="AD74" s="989">
        <v>5</v>
      </c>
      <c r="AE74" s="989">
        <v>5</v>
      </c>
      <c r="AF74" s="989">
        <v>5</v>
      </c>
      <c r="AG74" s="991">
        <v>5</v>
      </c>
    </row>
    <row r="75" spans="1:33" ht="12.75">
      <c r="A75" s="987"/>
      <c r="B75" s="990" t="s">
        <v>926</v>
      </c>
      <c r="C75" s="990"/>
      <c r="D75" s="988">
        <v>5.5</v>
      </c>
      <c r="E75" s="988">
        <v>5.5</v>
      </c>
      <c r="F75" s="989">
        <v>5</v>
      </c>
      <c r="G75" s="989">
        <v>5</v>
      </c>
      <c r="H75" s="989">
        <v>5</v>
      </c>
      <c r="I75" s="989">
        <v>4</v>
      </c>
      <c r="J75" s="989">
        <v>4</v>
      </c>
      <c r="K75" s="989">
        <v>4</v>
      </c>
      <c r="L75" s="989">
        <v>4</v>
      </c>
      <c r="M75" s="989">
        <v>4</v>
      </c>
      <c r="N75" s="989">
        <v>4</v>
      </c>
      <c r="O75" s="989">
        <v>4</v>
      </c>
      <c r="P75" s="989">
        <v>4</v>
      </c>
      <c r="Q75" s="989">
        <v>4</v>
      </c>
      <c r="R75" s="989">
        <v>4</v>
      </c>
      <c r="S75" s="989">
        <v>4</v>
      </c>
      <c r="T75" s="989">
        <v>4</v>
      </c>
      <c r="U75" s="989">
        <v>4</v>
      </c>
      <c r="V75" s="989">
        <v>4</v>
      </c>
      <c r="W75" s="989">
        <v>4</v>
      </c>
      <c r="X75" s="989">
        <v>4</v>
      </c>
      <c r="Y75" s="989">
        <v>4</v>
      </c>
      <c r="Z75" s="989">
        <v>4</v>
      </c>
      <c r="AA75" s="989">
        <v>4</v>
      </c>
      <c r="AB75" s="989">
        <v>4</v>
      </c>
      <c r="AC75" s="989">
        <v>4</v>
      </c>
      <c r="AD75" s="989">
        <v>4</v>
      </c>
      <c r="AE75" s="989">
        <v>4</v>
      </c>
      <c r="AF75" s="989">
        <v>4</v>
      </c>
      <c r="AG75" s="991">
        <v>4</v>
      </c>
    </row>
    <row r="76" spans="1:33" ht="12.75">
      <c r="A76" s="879"/>
      <c r="B76" s="893" t="s">
        <v>1052</v>
      </c>
      <c r="C76" s="893"/>
      <c r="D76" s="988">
        <v>6.5</v>
      </c>
      <c r="E76" s="989">
        <v>7</v>
      </c>
      <c r="F76" s="989">
        <v>7</v>
      </c>
      <c r="G76" s="989">
        <v>8</v>
      </c>
      <c r="H76" s="989">
        <v>8</v>
      </c>
      <c r="I76" s="989">
        <v>8</v>
      </c>
      <c r="J76" s="989">
        <v>8</v>
      </c>
      <c r="K76" s="989">
        <v>8</v>
      </c>
      <c r="L76" s="989">
        <v>8</v>
      </c>
      <c r="M76" s="989">
        <v>8</v>
      </c>
      <c r="N76" s="989">
        <v>8</v>
      </c>
      <c r="O76" s="989">
        <v>8</v>
      </c>
      <c r="P76" s="989">
        <v>8</v>
      </c>
      <c r="Q76" s="989">
        <v>8</v>
      </c>
      <c r="R76" s="989">
        <v>8</v>
      </c>
      <c r="S76" s="989">
        <v>8</v>
      </c>
      <c r="T76" s="989">
        <v>8</v>
      </c>
      <c r="U76" s="989">
        <v>8</v>
      </c>
      <c r="V76" s="989">
        <v>8</v>
      </c>
      <c r="W76" s="989">
        <v>8</v>
      </c>
      <c r="X76" s="989">
        <v>8</v>
      </c>
      <c r="Y76" s="989">
        <v>8</v>
      </c>
      <c r="Z76" s="989">
        <v>8</v>
      </c>
      <c r="AA76" s="989">
        <v>8</v>
      </c>
      <c r="AB76" s="989">
        <v>8</v>
      </c>
      <c r="AC76" s="989">
        <v>8</v>
      </c>
      <c r="AD76" s="989">
        <v>8</v>
      </c>
      <c r="AE76" s="989">
        <v>8</v>
      </c>
      <c r="AF76" s="989">
        <v>8</v>
      </c>
      <c r="AG76" s="991">
        <v>7</v>
      </c>
    </row>
    <row r="77" spans="1:33" s="891" customFormat="1" ht="12.75">
      <c r="A77" s="879"/>
      <c r="B77" s="893" t="s">
        <v>1053</v>
      </c>
      <c r="C77" s="893"/>
      <c r="D77" s="926"/>
      <c r="E77" s="926"/>
      <c r="F77" s="926"/>
      <c r="G77" s="926"/>
      <c r="H77" s="926"/>
      <c r="I77" s="926"/>
      <c r="J77" s="926"/>
      <c r="K77" s="926"/>
      <c r="L77" s="926"/>
      <c r="M77" s="926"/>
      <c r="N77" s="926"/>
      <c r="O77" s="926"/>
      <c r="P77" s="926"/>
      <c r="Q77" s="926"/>
      <c r="R77" s="926"/>
      <c r="S77" s="926"/>
      <c r="T77" s="926"/>
      <c r="U77" s="926"/>
      <c r="V77" s="926"/>
      <c r="W77" s="926"/>
      <c r="X77" s="926"/>
      <c r="Y77" s="926"/>
      <c r="Z77" s="926"/>
      <c r="AA77" s="926"/>
      <c r="AB77" s="926"/>
      <c r="AC77" s="926"/>
      <c r="AD77" s="926"/>
      <c r="AE77" s="926"/>
      <c r="AF77" s="926"/>
      <c r="AG77" s="927"/>
    </row>
    <row r="78" spans="1:33" s="891" customFormat="1" ht="12.75">
      <c r="A78" s="879"/>
      <c r="B78" s="893"/>
      <c r="C78" s="893" t="s">
        <v>1054</v>
      </c>
      <c r="D78" s="988"/>
      <c r="E78" s="988">
        <v>1.5</v>
      </c>
      <c r="F78" s="988">
        <v>1.5</v>
      </c>
      <c r="G78" s="988">
        <v>1.5</v>
      </c>
      <c r="H78" s="989">
        <v>1.5</v>
      </c>
      <c r="I78" s="989">
        <v>1</v>
      </c>
      <c r="J78" s="989">
        <v>1</v>
      </c>
      <c r="K78" s="989">
        <v>1</v>
      </c>
      <c r="L78" s="989">
        <v>1</v>
      </c>
      <c r="M78" s="989">
        <v>1</v>
      </c>
      <c r="N78" s="989">
        <v>1</v>
      </c>
      <c r="O78" s="989">
        <v>1</v>
      </c>
      <c r="P78" s="989">
        <v>1</v>
      </c>
      <c r="Q78" s="989">
        <v>1</v>
      </c>
      <c r="R78" s="989">
        <v>1</v>
      </c>
      <c r="S78" s="989">
        <v>1</v>
      </c>
      <c r="T78" s="989">
        <v>1</v>
      </c>
      <c r="U78" s="989">
        <v>1</v>
      </c>
      <c r="V78" s="989">
        <v>1</v>
      </c>
      <c r="W78" s="989">
        <v>1</v>
      </c>
      <c r="X78" s="989">
        <v>1</v>
      </c>
      <c r="Y78" s="989">
        <v>1</v>
      </c>
      <c r="Z78" s="989">
        <v>1</v>
      </c>
      <c r="AA78" s="989">
        <v>1</v>
      </c>
      <c r="AB78" s="989">
        <v>1</v>
      </c>
      <c r="AC78" s="989">
        <v>1</v>
      </c>
      <c r="AD78" s="989">
        <v>1</v>
      </c>
      <c r="AE78" s="989">
        <v>1</v>
      </c>
      <c r="AF78" s="989">
        <v>1</v>
      </c>
      <c r="AG78" s="991">
        <v>1</v>
      </c>
    </row>
    <row r="79" spans="1:33" s="891" customFormat="1" ht="12.75" customHeight="1">
      <c r="A79" s="879"/>
      <c r="B79" s="893"/>
      <c r="C79" s="893" t="s">
        <v>1055</v>
      </c>
      <c r="D79" s="992"/>
      <c r="E79" s="989">
        <v>7</v>
      </c>
      <c r="F79" s="989">
        <v>7</v>
      </c>
      <c r="G79" s="989">
        <v>6</v>
      </c>
      <c r="H79" s="989">
        <v>6</v>
      </c>
      <c r="I79" s="989">
        <v>5</v>
      </c>
      <c r="J79" s="989">
        <v>5</v>
      </c>
      <c r="K79" s="989">
        <v>5</v>
      </c>
      <c r="L79" s="989">
        <v>5</v>
      </c>
      <c r="M79" s="989">
        <v>5</v>
      </c>
      <c r="N79" s="989">
        <v>5</v>
      </c>
      <c r="O79" s="989">
        <v>5</v>
      </c>
      <c r="P79" s="989">
        <v>5</v>
      </c>
      <c r="Q79" s="989">
        <v>5</v>
      </c>
      <c r="R79" s="989">
        <v>5</v>
      </c>
      <c r="S79" s="989">
        <v>5</v>
      </c>
      <c r="T79" s="989">
        <v>5</v>
      </c>
      <c r="U79" s="989">
        <v>4</v>
      </c>
      <c r="V79" s="989">
        <v>4</v>
      </c>
      <c r="W79" s="989">
        <v>4</v>
      </c>
      <c r="X79" s="989">
        <v>4</v>
      </c>
      <c r="Y79" s="989">
        <v>4</v>
      </c>
      <c r="Z79" s="989">
        <v>4</v>
      </c>
      <c r="AA79" s="989">
        <v>4</v>
      </c>
      <c r="AB79" s="989">
        <v>4</v>
      </c>
      <c r="AC79" s="989">
        <v>4</v>
      </c>
      <c r="AD79" s="989">
        <v>4</v>
      </c>
      <c r="AE79" s="989">
        <v>4</v>
      </c>
      <c r="AF79" s="989">
        <v>4</v>
      </c>
      <c r="AG79" s="991">
        <v>4</v>
      </c>
    </row>
    <row r="80" spans="1:33" ht="12.75">
      <c r="A80" s="879"/>
      <c r="B80" s="893"/>
      <c r="C80" s="893" t="s">
        <v>1056</v>
      </c>
      <c r="D80" s="993" t="s">
        <v>1057</v>
      </c>
      <c r="E80" s="993" t="s">
        <v>1057</v>
      </c>
      <c r="F80" s="993" t="s">
        <v>1057</v>
      </c>
      <c r="G80" s="993" t="s">
        <v>1057</v>
      </c>
      <c r="H80" s="993" t="s">
        <v>1057</v>
      </c>
      <c r="I80" s="993" t="s">
        <v>1057</v>
      </c>
      <c r="J80" s="993" t="s">
        <v>1057</v>
      </c>
      <c r="K80" s="993" t="s">
        <v>1057</v>
      </c>
      <c r="L80" s="993" t="s">
        <v>1057</v>
      </c>
      <c r="M80" s="993" t="s">
        <v>1057</v>
      </c>
      <c r="N80" s="993" t="s">
        <v>1057</v>
      </c>
      <c r="O80" s="993" t="s">
        <v>1057</v>
      </c>
      <c r="P80" s="993" t="s">
        <v>1057</v>
      </c>
      <c r="Q80" s="993" t="s">
        <v>1057</v>
      </c>
      <c r="R80" s="993" t="s">
        <v>1057</v>
      </c>
      <c r="S80" s="993" t="s">
        <v>1057</v>
      </c>
      <c r="T80" s="993" t="s">
        <v>1057</v>
      </c>
      <c r="U80" s="993" t="s">
        <v>1057</v>
      </c>
      <c r="V80" s="993" t="s">
        <v>1057</v>
      </c>
      <c r="W80" s="993" t="s">
        <v>1057</v>
      </c>
      <c r="X80" s="993" t="s">
        <v>1057</v>
      </c>
      <c r="Y80" s="993" t="s">
        <v>1057</v>
      </c>
      <c r="Z80" s="993" t="s">
        <v>1057</v>
      </c>
      <c r="AA80" s="993" t="s">
        <v>1057</v>
      </c>
      <c r="AB80" s="993" t="s">
        <v>1057</v>
      </c>
      <c r="AC80" s="993" t="s">
        <v>1057</v>
      </c>
      <c r="AD80" s="993" t="s">
        <v>1057</v>
      </c>
      <c r="AE80" s="993" t="s">
        <v>1057</v>
      </c>
      <c r="AF80" s="993" t="s">
        <v>1057</v>
      </c>
      <c r="AG80" s="994" t="s">
        <v>1057</v>
      </c>
    </row>
    <row r="81" spans="1:33" ht="12.75">
      <c r="A81" s="879"/>
      <c r="B81" s="893" t="s">
        <v>1058</v>
      </c>
      <c r="C81" s="893"/>
      <c r="D81" s="993"/>
      <c r="E81" s="995"/>
      <c r="F81" s="995"/>
      <c r="G81" s="996">
        <v>8</v>
      </c>
      <c r="H81" s="996">
        <v>8</v>
      </c>
      <c r="I81" s="996">
        <v>8</v>
      </c>
      <c r="J81" s="996">
        <v>8</v>
      </c>
      <c r="K81" s="996">
        <v>8</v>
      </c>
      <c r="L81" s="996">
        <v>8</v>
      </c>
      <c r="M81" s="996">
        <v>8</v>
      </c>
      <c r="N81" s="996">
        <v>8</v>
      </c>
      <c r="O81" s="996">
        <v>8</v>
      </c>
      <c r="P81" s="996">
        <v>8</v>
      </c>
      <c r="Q81" s="996">
        <v>8</v>
      </c>
      <c r="R81" s="996">
        <v>8</v>
      </c>
      <c r="S81" s="996">
        <v>8</v>
      </c>
      <c r="T81" s="996">
        <v>8</v>
      </c>
      <c r="U81" s="996">
        <v>8</v>
      </c>
      <c r="V81" s="996">
        <v>8</v>
      </c>
      <c r="W81" s="996">
        <v>8</v>
      </c>
      <c r="X81" s="996">
        <v>8</v>
      </c>
      <c r="Y81" s="996">
        <v>8</v>
      </c>
      <c r="Z81" s="996">
        <v>8</v>
      </c>
      <c r="AA81" s="996">
        <v>8</v>
      </c>
      <c r="AB81" s="996">
        <v>8</v>
      </c>
      <c r="AC81" s="996">
        <v>8</v>
      </c>
      <c r="AD81" s="996">
        <v>8</v>
      </c>
      <c r="AE81" s="996">
        <v>8</v>
      </c>
      <c r="AF81" s="996">
        <v>8</v>
      </c>
      <c r="AG81" s="997">
        <v>7</v>
      </c>
    </row>
    <row r="82" spans="1:33" ht="12.75">
      <c r="A82" s="886"/>
      <c r="B82" s="896" t="s">
        <v>1059</v>
      </c>
      <c r="C82" s="896"/>
      <c r="D82" s="992">
        <v>3</v>
      </c>
      <c r="E82" s="992">
        <v>3</v>
      </c>
      <c r="F82" s="992">
        <v>3</v>
      </c>
      <c r="G82" s="998"/>
      <c r="H82" s="998"/>
      <c r="I82" s="998"/>
      <c r="J82" s="998"/>
      <c r="K82" s="998"/>
      <c r="L82" s="998"/>
      <c r="M82" s="998"/>
      <c r="N82" s="998"/>
      <c r="O82" s="998"/>
      <c r="P82" s="998"/>
      <c r="Q82" s="998"/>
      <c r="R82" s="998"/>
      <c r="S82" s="998"/>
      <c r="T82" s="998"/>
      <c r="U82" s="998"/>
      <c r="V82" s="998"/>
      <c r="W82" s="998"/>
      <c r="X82" s="998"/>
      <c r="Y82" s="998"/>
      <c r="Z82" s="998"/>
      <c r="AA82" s="998"/>
      <c r="AB82" s="998"/>
      <c r="AC82" s="998"/>
      <c r="AD82" s="998"/>
      <c r="AE82" s="998"/>
      <c r="AF82" s="998"/>
      <c r="AG82" s="999"/>
    </row>
    <row r="83" spans="1:33" ht="12.75">
      <c r="A83" s="987" t="s">
        <v>1060</v>
      </c>
      <c r="B83" s="893"/>
      <c r="C83" s="893"/>
      <c r="D83" s="1000"/>
      <c r="E83" s="1000"/>
      <c r="F83" s="1000"/>
      <c r="G83" s="993"/>
      <c r="H83" s="993"/>
      <c r="I83" s="993"/>
      <c r="J83" s="993"/>
      <c r="K83" s="993"/>
      <c r="L83" s="993"/>
      <c r="M83" s="993"/>
      <c r="N83" s="993"/>
      <c r="O83" s="993"/>
      <c r="P83" s="993"/>
      <c r="Q83" s="993"/>
      <c r="R83" s="993"/>
      <c r="S83" s="993"/>
      <c r="T83" s="993"/>
      <c r="U83" s="993"/>
      <c r="V83" s="993"/>
      <c r="W83" s="993"/>
      <c r="X83" s="993"/>
      <c r="Y83" s="993"/>
      <c r="Z83" s="993"/>
      <c r="AA83" s="993"/>
      <c r="AB83" s="993"/>
      <c r="AC83" s="993"/>
      <c r="AD83" s="993"/>
      <c r="AE83" s="993"/>
      <c r="AF83" s="993"/>
      <c r="AG83" s="994"/>
    </row>
    <row r="84" spans="1:33" s="891" customFormat="1" ht="12.75">
      <c r="A84" s="987"/>
      <c r="B84" s="1001" t="s">
        <v>1061</v>
      </c>
      <c r="C84" s="893"/>
      <c r="D84" s="1000">
        <v>8.7</v>
      </c>
      <c r="E84" s="1000">
        <v>8.08</v>
      </c>
      <c r="F84" s="1000">
        <v>0.1</v>
      </c>
      <c r="G84" s="1000">
        <v>1.7747</v>
      </c>
      <c r="H84" s="1000">
        <v>0.5529571428571429</v>
      </c>
      <c r="I84" s="1000">
        <v>0.13</v>
      </c>
      <c r="J84" s="1000">
        <v>0.0968</v>
      </c>
      <c r="K84" s="1000">
        <v>0.04</v>
      </c>
      <c r="L84" s="1000">
        <v>0.0171</v>
      </c>
      <c r="M84" s="1000">
        <v>0.0112</v>
      </c>
      <c r="N84" s="1000">
        <v>0.2514</v>
      </c>
      <c r="O84" s="1000">
        <v>0.0769</v>
      </c>
      <c r="P84" s="1000">
        <v>0.025028571428571428</v>
      </c>
      <c r="Q84" s="1000">
        <v>0.02</v>
      </c>
      <c r="R84" s="1000">
        <v>0.01</v>
      </c>
      <c r="S84" s="1000">
        <v>0.04</v>
      </c>
      <c r="T84" s="1000">
        <v>0.01</v>
      </c>
      <c r="U84" s="1002">
        <v>0.0015</v>
      </c>
      <c r="V84" s="1002">
        <v>0.0032</v>
      </c>
      <c r="W84" s="1002">
        <v>0.3255</v>
      </c>
      <c r="X84" s="1002">
        <v>0.3916</v>
      </c>
      <c r="Y84" s="1002">
        <v>0.059</v>
      </c>
      <c r="Z84" s="1002" t="s">
        <v>96</v>
      </c>
      <c r="AA84" s="1002" t="s">
        <v>96</v>
      </c>
      <c r="AB84" s="1002" t="s">
        <v>96</v>
      </c>
      <c r="AC84" s="1002" t="s">
        <v>96</v>
      </c>
      <c r="AD84" s="1002" t="s">
        <v>96</v>
      </c>
      <c r="AE84" s="1002" t="s">
        <v>96</v>
      </c>
      <c r="AF84" s="1002" t="s">
        <v>96</v>
      </c>
      <c r="AG84" s="1003" t="s">
        <v>96</v>
      </c>
    </row>
    <row r="85" spans="1:33" ht="12.75">
      <c r="A85" s="879"/>
      <c r="B85" s="1001" t="s">
        <v>1062</v>
      </c>
      <c r="C85" s="893"/>
      <c r="D85" s="1000">
        <v>8.13</v>
      </c>
      <c r="E85" s="1000">
        <v>8.52</v>
      </c>
      <c r="F85" s="1000">
        <v>1.15</v>
      </c>
      <c r="G85" s="1000">
        <v>2.665178033830017</v>
      </c>
      <c r="H85" s="1000">
        <v>1.1949270430302494</v>
      </c>
      <c r="I85" s="1000">
        <v>0.25</v>
      </c>
      <c r="J85" s="1000">
        <v>0.1401</v>
      </c>
      <c r="K85" s="1000">
        <v>0.07</v>
      </c>
      <c r="L85" s="1000">
        <v>0.03</v>
      </c>
      <c r="M85" s="1000">
        <v>0.08</v>
      </c>
      <c r="N85" s="1000">
        <v>0.4707958107442089</v>
      </c>
      <c r="O85" s="1000">
        <v>0.234</v>
      </c>
      <c r="P85" s="1000">
        <v>0.07589681227455514</v>
      </c>
      <c r="Q85" s="1000">
        <v>0.06</v>
      </c>
      <c r="R85" s="1000">
        <v>0.04</v>
      </c>
      <c r="S85" s="1000">
        <v>0.13</v>
      </c>
      <c r="T85" s="1000">
        <v>0.02</v>
      </c>
      <c r="U85" s="1002">
        <v>0.0044</v>
      </c>
      <c r="V85" s="1002">
        <v>0.0656</v>
      </c>
      <c r="W85" s="1002">
        <v>0.9267</v>
      </c>
      <c r="X85" s="1002">
        <v>0.5235</v>
      </c>
      <c r="Y85" s="1002">
        <v>0.128</v>
      </c>
      <c r="Z85" s="1002">
        <v>0.1551</v>
      </c>
      <c r="AA85" s="1002">
        <v>0.7409</v>
      </c>
      <c r="AB85" s="1002">
        <v>1.1286</v>
      </c>
      <c r="AC85" s="1002">
        <v>0.687</v>
      </c>
      <c r="AD85" s="1002">
        <v>0.5904</v>
      </c>
      <c r="AE85" s="1002">
        <v>0.3719</v>
      </c>
      <c r="AF85" s="1002">
        <v>0.1739</v>
      </c>
      <c r="AG85" s="1003">
        <v>0.9477779527559054</v>
      </c>
    </row>
    <row r="86" spans="1:33" s="890" customFormat="1" ht="12.75">
      <c r="A86" s="879"/>
      <c r="B86" s="1001" t="s">
        <v>1063</v>
      </c>
      <c r="C86" s="893"/>
      <c r="D86" s="1000">
        <v>8.28</v>
      </c>
      <c r="E86" s="1000">
        <v>8.59</v>
      </c>
      <c r="F86" s="1000">
        <v>1.96</v>
      </c>
      <c r="G86" s="1000">
        <v>2.625707377362713</v>
      </c>
      <c r="H86" s="1000">
        <v>1.6011029109423673</v>
      </c>
      <c r="I86" s="1000">
        <v>0</v>
      </c>
      <c r="J86" s="1000">
        <v>0.6906</v>
      </c>
      <c r="K86" s="1000">
        <v>0.42</v>
      </c>
      <c r="L86" s="1000">
        <v>0.2173</v>
      </c>
      <c r="M86" s="1000">
        <v>0.4599</v>
      </c>
      <c r="N86" s="1000">
        <v>0.9307730932022839</v>
      </c>
      <c r="O86" s="1000" t="s">
        <v>96</v>
      </c>
      <c r="P86" s="1000">
        <v>0.5262407407407408</v>
      </c>
      <c r="Q86" s="1000">
        <v>0.26</v>
      </c>
      <c r="R86" s="1000">
        <v>0.13</v>
      </c>
      <c r="S86" s="1000">
        <v>0.38</v>
      </c>
      <c r="T86" s="1000">
        <v>0.42</v>
      </c>
      <c r="U86" s="1000" t="s">
        <v>96</v>
      </c>
      <c r="V86" s="1000">
        <v>0.157</v>
      </c>
      <c r="W86" s="1000">
        <v>0.9</v>
      </c>
      <c r="X86" s="1000">
        <v>1.2073</v>
      </c>
      <c r="Y86" s="1000">
        <v>0.3029</v>
      </c>
      <c r="Z86" s="1000">
        <v>0.2288</v>
      </c>
      <c r="AA86" s="1000" t="s">
        <v>96</v>
      </c>
      <c r="AB86" s="1002">
        <v>1.2528</v>
      </c>
      <c r="AC86" s="1002">
        <v>0.8742</v>
      </c>
      <c r="AD86" s="1002">
        <v>0.9045</v>
      </c>
      <c r="AE86" s="1002">
        <v>0.6827</v>
      </c>
      <c r="AF86" s="1002">
        <v>0.5648</v>
      </c>
      <c r="AG86" s="1003" t="s">
        <v>96</v>
      </c>
    </row>
    <row r="87" spans="1:33" ht="15.75" customHeight="1">
      <c r="A87" s="879"/>
      <c r="B87" s="1001" t="s">
        <v>1064</v>
      </c>
      <c r="C87" s="893"/>
      <c r="D87" s="1000">
        <v>7.28</v>
      </c>
      <c r="E87" s="1000">
        <v>8.6105</v>
      </c>
      <c r="F87" s="1000">
        <v>2.72</v>
      </c>
      <c r="G87" s="1000" t="s">
        <v>96</v>
      </c>
      <c r="H87" s="1000">
        <v>2.713382091805048</v>
      </c>
      <c r="I87" s="1000">
        <v>0</v>
      </c>
      <c r="J87" s="1000">
        <v>1.0019</v>
      </c>
      <c r="K87" s="1000">
        <v>0.79</v>
      </c>
      <c r="L87" s="1000">
        <v>0.5</v>
      </c>
      <c r="M87" s="1000">
        <v>0.75</v>
      </c>
      <c r="N87" s="1000">
        <v>1.061509865470852</v>
      </c>
      <c r="O87" s="1000" t="s">
        <v>96</v>
      </c>
      <c r="P87" s="1000">
        <v>0.8337058823529412</v>
      </c>
      <c r="Q87" s="1000">
        <v>0.68</v>
      </c>
      <c r="R87" s="1000">
        <v>0.64</v>
      </c>
      <c r="S87" s="1000">
        <v>2.2</v>
      </c>
      <c r="T87" s="1000">
        <v>0.72</v>
      </c>
      <c r="U87" s="1000" t="s">
        <v>96</v>
      </c>
      <c r="V87" s="1000">
        <v>0.54</v>
      </c>
      <c r="W87" s="1000">
        <v>0.9349</v>
      </c>
      <c r="X87" s="1000">
        <v>0.8726</v>
      </c>
      <c r="Y87" s="1000">
        <v>0.5803</v>
      </c>
      <c r="Z87" s="1000">
        <v>0.369</v>
      </c>
      <c r="AA87" s="1000" t="s">
        <v>96</v>
      </c>
      <c r="AB87" s="1002">
        <v>1.3759</v>
      </c>
      <c r="AC87" s="1002">
        <v>1.1623</v>
      </c>
      <c r="AD87" s="1002">
        <v>0.9827</v>
      </c>
      <c r="AE87" s="1002" t="s">
        <v>96</v>
      </c>
      <c r="AF87" s="1002">
        <v>0.7579</v>
      </c>
      <c r="AG87" s="1003" t="s">
        <v>96</v>
      </c>
    </row>
    <row r="88" spans="1:33" ht="15.75" customHeight="1">
      <c r="A88" s="879"/>
      <c r="B88" s="893" t="s">
        <v>1004</v>
      </c>
      <c r="C88" s="893"/>
      <c r="D88" s="1000" t="s">
        <v>1065</v>
      </c>
      <c r="E88" s="1000" t="s">
        <v>1066</v>
      </c>
      <c r="F88" s="1000" t="s">
        <v>1066</v>
      </c>
      <c r="G88" s="1000" t="s">
        <v>1066</v>
      </c>
      <c r="H88" s="1000" t="s">
        <v>1066</v>
      </c>
      <c r="I88" s="1000" t="s">
        <v>1066</v>
      </c>
      <c r="J88" s="1000" t="s">
        <v>1066</v>
      </c>
      <c r="K88" s="1000" t="s">
        <v>1066</v>
      </c>
      <c r="L88" s="1000" t="s">
        <v>1066</v>
      </c>
      <c r="M88" s="1000" t="s">
        <v>1067</v>
      </c>
      <c r="N88" s="1000" t="s">
        <v>1067</v>
      </c>
      <c r="O88" s="1000" t="s">
        <v>1067</v>
      </c>
      <c r="P88" s="1000" t="s">
        <v>1067</v>
      </c>
      <c r="Q88" s="1000" t="s">
        <v>1067</v>
      </c>
      <c r="R88" s="1000" t="s">
        <v>1067</v>
      </c>
      <c r="S88" s="1000" t="s">
        <v>1067</v>
      </c>
      <c r="T88" s="1000" t="s">
        <v>1067</v>
      </c>
      <c r="U88" s="1000" t="s">
        <v>1067</v>
      </c>
      <c r="V88" s="1000" t="s">
        <v>1067</v>
      </c>
      <c r="W88" s="1000" t="s">
        <v>1067</v>
      </c>
      <c r="X88" s="1000" t="s">
        <v>1067</v>
      </c>
      <c r="Y88" s="1000" t="s">
        <v>1067</v>
      </c>
      <c r="Z88" s="1000" t="s">
        <v>1067</v>
      </c>
      <c r="AA88" s="1000" t="s">
        <v>1067</v>
      </c>
      <c r="AB88" s="1000" t="s">
        <v>1067</v>
      </c>
      <c r="AC88" s="1000" t="s">
        <v>1067</v>
      </c>
      <c r="AD88" s="1000" t="s">
        <v>1067</v>
      </c>
      <c r="AE88" s="1000" t="s">
        <v>1068</v>
      </c>
      <c r="AF88" s="1000" t="s">
        <v>1069</v>
      </c>
      <c r="AG88" s="1004" t="s">
        <v>1069</v>
      </c>
    </row>
    <row r="89" spans="1:33" ht="15.75" customHeight="1">
      <c r="A89" s="879"/>
      <c r="B89" s="896" t="s">
        <v>1070</v>
      </c>
      <c r="C89" s="893"/>
      <c r="D89" s="1000" t="s">
        <v>1071</v>
      </c>
      <c r="E89" s="1000" t="s">
        <v>1072</v>
      </c>
      <c r="F89" s="1000" t="s">
        <v>1072</v>
      </c>
      <c r="G89" s="1000" t="s">
        <v>1072</v>
      </c>
      <c r="H89" s="1000" t="s">
        <v>1072</v>
      </c>
      <c r="I89" s="1000" t="s">
        <v>1073</v>
      </c>
      <c r="J89" s="1000" t="s">
        <v>1073</v>
      </c>
      <c r="K89" s="1000" t="s">
        <v>1073</v>
      </c>
      <c r="L89" s="1000" t="s">
        <v>1072</v>
      </c>
      <c r="M89" s="1000" t="s">
        <v>1072</v>
      </c>
      <c r="N89" s="1000" t="s">
        <v>1072</v>
      </c>
      <c r="O89" s="1000" t="s">
        <v>1072</v>
      </c>
      <c r="P89" s="1000" t="s">
        <v>1072</v>
      </c>
      <c r="Q89" s="1000" t="s">
        <v>1072</v>
      </c>
      <c r="R89" s="1000" t="s">
        <v>1072</v>
      </c>
      <c r="S89" s="1000" t="s">
        <v>1072</v>
      </c>
      <c r="T89" s="1000" t="s">
        <v>1072</v>
      </c>
      <c r="U89" s="1000" t="s">
        <v>1072</v>
      </c>
      <c r="V89" s="1000" t="s">
        <v>1072</v>
      </c>
      <c r="W89" s="1000" t="s">
        <v>1072</v>
      </c>
      <c r="X89" s="1000" t="s">
        <v>1072</v>
      </c>
      <c r="Y89" s="1000" t="s">
        <v>1072</v>
      </c>
      <c r="Z89" s="1000" t="s">
        <v>1072</v>
      </c>
      <c r="AA89" s="1000" t="s">
        <v>1072</v>
      </c>
      <c r="AB89" s="1000" t="s">
        <v>1072</v>
      </c>
      <c r="AC89" s="1000" t="s">
        <v>1072</v>
      </c>
      <c r="AD89" s="1000" t="s">
        <v>1072</v>
      </c>
      <c r="AE89" s="1000" t="s">
        <v>1072</v>
      </c>
      <c r="AF89" s="1000" t="s">
        <v>1072</v>
      </c>
      <c r="AG89" s="1004" t="s">
        <v>1072</v>
      </c>
    </row>
    <row r="90" spans="1:33" ht="15.75" customHeight="1">
      <c r="A90" s="1005" t="s">
        <v>1074</v>
      </c>
      <c r="B90" s="1006"/>
      <c r="C90" s="1007"/>
      <c r="D90" s="1008">
        <v>6.57</v>
      </c>
      <c r="E90" s="1008">
        <v>8.22</v>
      </c>
      <c r="F90" s="1008">
        <v>0.86</v>
      </c>
      <c r="G90" s="1008">
        <v>1.3649886601894599</v>
      </c>
      <c r="H90" s="1008">
        <v>0.86</v>
      </c>
      <c r="I90" s="1008">
        <v>0.3</v>
      </c>
      <c r="J90" s="1008">
        <v>0.27</v>
      </c>
      <c r="K90" s="1008">
        <v>0.25</v>
      </c>
      <c r="L90" s="1008">
        <v>0.22459140275275666</v>
      </c>
      <c r="M90" s="1008">
        <v>0.20374838574155063</v>
      </c>
      <c r="N90" s="1008">
        <v>0.21</v>
      </c>
      <c r="O90" s="1008">
        <v>0.20773918429166563</v>
      </c>
      <c r="P90" s="1008">
        <v>0.2017363513916063</v>
      </c>
      <c r="Q90" s="1008">
        <v>0.19</v>
      </c>
      <c r="R90" s="1008">
        <v>0.19</v>
      </c>
      <c r="S90" s="1008">
        <v>0.18</v>
      </c>
      <c r="T90" s="1008">
        <v>0.1633696910001769</v>
      </c>
      <c r="U90" s="1008">
        <v>0.15</v>
      </c>
      <c r="V90" s="1008">
        <v>0.17</v>
      </c>
      <c r="W90" s="1008">
        <v>1.03</v>
      </c>
      <c r="X90" s="1008">
        <v>0.42</v>
      </c>
      <c r="Y90" s="1009">
        <v>0.15</v>
      </c>
      <c r="Z90" s="1008">
        <v>0.15</v>
      </c>
      <c r="AA90" s="1008">
        <v>2.23</v>
      </c>
      <c r="AB90" s="1008">
        <v>1.8</v>
      </c>
      <c r="AC90" s="1008">
        <v>0.64</v>
      </c>
      <c r="AD90" s="1008">
        <v>0.44</v>
      </c>
      <c r="AE90" s="1008">
        <v>0.24</v>
      </c>
      <c r="AF90" s="1008">
        <v>1.01</v>
      </c>
      <c r="AG90" s="1010">
        <v>0.7392803128066334</v>
      </c>
    </row>
    <row r="91" spans="1:33" ht="15.75" customHeight="1">
      <c r="A91" s="1011" t="s">
        <v>1075</v>
      </c>
      <c r="B91" s="1012"/>
      <c r="C91" s="1007"/>
      <c r="D91" s="1013"/>
      <c r="E91" s="1013"/>
      <c r="F91" s="1014">
        <v>6.171809923677013</v>
      </c>
      <c r="G91" s="1008">
        <v>5.2</v>
      </c>
      <c r="H91" s="1008">
        <v>5.25</v>
      </c>
      <c r="I91" s="1008">
        <v>5.13</v>
      </c>
      <c r="J91" s="1008">
        <v>5.01</v>
      </c>
      <c r="K91" s="1008">
        <v>4.89</v>
      </c>
      <c r="L91" s="1008">
        <v>4.86</v>
      </c>
      <c r="M91" s="1008">
        <v>4.75</v>
      </c>
      <c r="N91" s="1008">
        <v>4.68</v>
      </c>
      <c r="O91" s="1008">
        <v>4.61</v>
      </c>
      <c r="P91" s="1008">
        <v>4.45</v>
      </c>
      <c r="Q91" s="1008">
        <v>4.3</v>
      </c>
      <c r="R91" s="1008">
        <v>4.26</v>
      </c>
      <c r="S91" s="1008">
        <v>4.22</v>
      </c>
      <c r="T91" s="1008">
        <v>4.093039677595375</v>
      </c>
      <c r="U91" s="1008">
        <v>3.99</v>
      </c>
      <c r="V91" s="1008">
        <v>3.9028606805380788</v>
      </c>
      <c r="W91" s="1008">
        <v>3.7938564896258735</v>
      </c>
      <c r="X91" s="1008">
        <v>3.813646481799705</v>
      </c>
      <c r="Y91" s="1009">
        <v>3.76</v>
      </c>
      <c r="Z91" s="1008">
        <v>3.7486832454511747</v>
      </c>
      <c r="AA91" s="1008">
        <v>3.84</v>
      </c>
      <c r="AB91" s="1008">
        <v>3.79</v>
      </c>
      <c r="AC91" s="1008">
        <v>4.07</v>
      </c>
      <c r="AD91" s="1008">
        <v>4.06</v>
      </c>
      <c r="AE91" s="1008">
        <v>4.05</v>
      </c>
      <c r="AF91" s="1008">
        <v>3.94</v>
      </c>
      <c r="AG91" s="1010">
        <v>3.9</v>
      </c>
    </row>
    <row r="92" spans="1:33" ht="15.75" customHeight="1">
      <c r="A92" s="1011" t="s">
        <v>1076</v>
      </c>
      <c r="B92" s="1015"/>
      <c r="C92" s="1015"/>
      <c r="D92" s="1013"/>
      <c r="E92" s="1013"/>
      <c r="F92" s="1016">
        <v>12.402829832416426</v>
      </c>
      <c r="G92" s="1008">
        <v>12.34</v>
      </c>
      <c r="H92" s="1008">
        <v>12.09</v>
      </c>
      <c r="I92" s="1008">
        <v>12.1</v>
      </c>
      <c r="J92" s="1008">
        <v>11.95</v>
      </c>
      <c r="K92" s="1008">
        <v>11.78</v>
      </c>
      <c r="L92" s="1008">
        <v>11.79</v>
      </c>
      <c r="M92" s="1008">
        <v>11.48</v>
      </c>
      <c r="N92" s="1008">
        <v>11.53</v>
      </c>
      <c r="O92" s="1008">
        <v>11.37</v>
      </c>
      <c r="P92" s="1008">
        <v>11.18</v>
      </c>
      <c r="Q92" s="1008">
        <v>10.915791628170691</v>
      </c>
      <c r="R92" s="1008">
        <v>10.82</v>
      </c>
      <c r="S92" s="1008">
        <v>10.81</v>
      </c>
      <c r="T92" s="1008">
        <v>10.54995071060591</v>
      </c>
      <c r="U92" s="1008">
        <v>10.3</v>
      </c>
      <c r="V92" s="1008">
        <v>10.226252086741528</v>
      </c>
      <c r="W92" s="1008">
        <v>10.135310047775658</v>
      </c>
      <c r="X92" s="1008">
        <v>9.937237232078088</v>
      </c>
      <c r="Y92" s="1009">
        <v>9.94</v>
      </c>
      <c r="Z92" s="1008">
        <v>9.818236657250683</v>
      </c>
      <c r="AA92" s="1008">
        <v>9.67</v>
      </c>
      <c r="AB92" s="1008">
        <v>9.56</v>
      </c>
      <c r="AC92" s="1008">
        <v>9.64</v>
      </c>
      <c r="AD92" s="1008">
        <v>9.65</v>
      </c>
      <c r="AE92" s="1008">
        <v>9.59</v>
      </c>
      <c r="AF92" s="1008">
        <v>9.62</v>
      </c>
      <c r="AG92" s="1010">
        <v>9.61</v>
      </c>
    </row>
    <row r="93" spans="1:34" ht="15.75" customHeight="1" thickBot="1">
      <c r="A93" s="1017" t="s">
        <v>1077</v>
      </c>
      <c r="B93" s="1018"/>
      <c r="C93" s="1018"/>
      <c r="D93" s="1019"/>
      <c r="E93" s="1019"/>
      <c r="F93" s="1019"/>
      <c r="G93" s="1020">
        <v>9.84</v>
      </c>
      <c r="H93" s="1020">
        <v>9.83</v>
      </c>
      <c r="I93" s="1020">
        <v>9.63</v>
      </c>
      <c r="J93" s="1020">
        <v>9.35</v>
      </c>
      <c r="K93" s="1020">
        <v>9.23</v>
      </c>
      <c r="L93" s="1020">
        <v>9.03</v>
      </c>
      <c r="M93" s="1020">
        <v>8.86</v>
      </c>
      <c r="N93" s="1020">
        <v>8.75</v>
      </c>
      <c r="O93" s="1020">
        <v>8.58</v>
      </c>
      <c r="P93" s="1020">
        <v>8.55</v>
      </c>
      <c r="Q93" s="1020">
        <v>8.38</v>
      </c>
      <c r="R93" s="1020">
        <v>8.31</v>
      </c>
      <c r="S93" s="1020">
        <v>8.23</v>
      </c>
      <c r="T93" s="1020">
        <v>8.36</v>
      </c>
      <c r="U93" s="1020">
        <v>7.68</v>
      </c>
      <c r="V93" s="1020">
        <v>7.9</v>
      </c>
      <c r="W93" s="1020">
        <v>7.73</v>
      </c>
      <c r="X93" s="1020">
        <v>7.46</v>
      </c>
      <c r="Y93" s="1020">
        <v>7.44</v>
      </c>
      <c r="Z93" s="1020">
        <v>7.49</v>
      </c>
      <c r="AA93" s="1020">
        <v>7.51</v>
      </c>
      <c r="AB93" s="1020">
        <v>7.52</v>
      </c>
      <c r="AC93" s="1020">
        <v>7.68</v>
      </c>
      <c r="AD93" s="1020">
        <v>7.76</v>
      </c>
      <c r="AE93" s="1020">
        <v>7.69</v>
      </c>
      <c r="AF93" s="1020">
        <v>7.88</v>
      </c>
      <c r="AG93" s="1021">
        <v>7.18</v>
      </c>
      <c r="AH93" s="1022"/>
    </row>
    <row r="94" spans="1:13" ht="12" customHeight="1" thickTop="1">
      <c r="A94" s="1023"/>
      <c r="B94" s="1024"/>
      <c r="C94" s="1024"/>
      <c r="D94" s="1025"/>
      <c r="E94" s="1025"/>
      <c r="F94" s="1025"/>
      <c r="H94" s="830"/>
      <c r="I94" s="830"/>
      <c r="J94" s="830"/>
      <c r="K94" s="830"/>
      <c r="L94" s="830"/>
      <c r="M94" s="830"/>
    </row>
    <row r="95" spans="1:33" ht="15.75" customHeight="1">
      <c r="A95" s="1026" t="s">
        <v>1078</v>
      </c>
      <c r="B95" s="806"/>
      <c r="C95" s="806"/>
      <c r="AA95" s="1022"/>
      <c r="AB95" s="1022"/>
      <c r="AC95" s="1022"/>
      <c r="AD95" s="1022"/>
      <c r="AE95" s="1022"/>
      <c r="AF95" s="1022"/>
      <c r="AG95" s="1022"/>
    </row>
    <row r="96" spans="1:7" ht="12.75">
      <c r="A96" s="1027" t="s">
        <v>1079</v>
      </c>
      <c r="B96" s="811"/>
      <c r="C96" s="811"/>
      <c r="D96" s="811"/>
      <c r="E96" s="811"/>
      <c r="F96" s="811"/>
      <c r="G96" s="811"/>
    </row>
    <row r="97" spans="1:5" ht="12.75">
      <c r="A97" s="979" t="s">
        <v>1080</v>
      </c>
      <c r="B97" s="979"/>
      <c r="C97" s="979"/>
      <c r="D97" s="979"/>
      <c r="E97" s="979"/>
    </row>
    <row r="98" spans="1:3" ht="12.75">
      <c r="A98" s="1876" t="s">
        <v>1081</v>
      </c>
      <c r="B98" s="1876"/>
      <c r="C98" s="1876"/>
    </row>
    <row r="99" spans="1:3" ht="12.75">
      <c r="A99" s="1876"/>
      <c r="B99" s="1876"/>
      <c r="C99" s="1876"/>
    </row>
    <row r="100" spans="1:3" ht="12.75">
      <c r="A100" s="972"/>
      <c r="B100" s="806"/>
      <c r="C100" s="806"/>
    </row>
    <row r="101" spans="1:3" ht="12.75">
      <c r="A101" s="806"/>
      <c r="B101" s="806"/>
      <c r="C101" s="806"/>
    </row>
    <row r="102" spans="1:3" ht="12.75">
      <c r="A102" s="806"/>
      <c r="B102" s="963"/>
      <c r="C102" s="806"/>
    </row>
    <row r="103" spans="1:3" ht="12.75">
      <c r="A103" s="806"/>
      <c r="B103" s="806"/>
      <c r="C103" s="806"/>
    </row>
    <row r="104" spans="1:3" ht="12.75">
      <c r="A104" s="806"/>
      <c r="B104" s="806"/>
      <c r="C104" s="806"/>
    </row>
    <row r="105" spans="1:3" ht="12.75">
      <c r="A105" s="806"/>
      <c r="B105" s="806"/>
      <c r="C105" s="806"/>
    </row>
    <row r="106" spans="1:3" ht="12.75">
      <c r="A106" s="806"/>
      <c r="B106" s="806"/>
      <c r="C106" s="806"/>
    </row>
    <row r="107" spans="1:3" ht="12.75">
      <c r="A107" s="806"/>
      <c r="B107" s="806"/>
      <c r="C107" s="806"/>
    </row>
    <row r="108" spans="1:3" ht="12.75">
      <c r="A108" s="806"/>
      <c r="B108" s="806"/>
      <c r="C108" s="806"/>
    </row>
    <row r="109" spans="1:3" ht="12.75">
      <c r="A109" s="972"/>
      <c r="B109" s="806"/>
      <c r="C109" s="806"/>
    </row>
    <row r="110" spans="1:3" ht="12.75">
      <c r="A110" s="972"/>
      <c r="B110" s="963"/>
      <c r="C110" s="806"/>
    </row>
    <row r="111" spans="1:3" ht="12.75">
      <c r="A111" s="806"/>
      <c r="B111" s="963"/>
      <c r="C111" s="806"/>
    </row>
    <row r="112" spans="1:3" ht="12.75">
      <c r="A112" s="806"/>
      <c r="B112" s="963"/>
      <c r="C112" s="806"/>
    </row>
    <row r="113" spans="1:3" ht="12.75">
      <c r="A113" s="806"/>
      <c r="B113" s="963"/>
      <c r="C113" s="806"/>
    </row>
    <row r="114" spans="1:3" ht="12.75">
      <c r="A114" s="806"/>
      <c r="B114" s="806"/>
      <c r="C114" s="806"/>
    </row>
    <row r="115" spans="1:3" ht="12.75">
      <c r="A115" s="806"/>
      <c r="B115" s="806"/>
      <c r="C115" s="806"/>
    </row>
    <row r="116" spans="1:3" ht="12.75">
      <c r="A116" s="785"/>
      <c r="B116" s="1028"/>
      <c r="C116" s="1029"/>
    </row>
    <row r="117" spans="1:3" ht="12.75">
      <c r="A117" s="972"/>
      <c r="B117" s="806"/>
      <c r="C117" s="806"/>
    </row>
    <row r="118" spans="1:3" ht="12.75">
      <c r="A118" s="806"/>
      <c r="B118" s="972"/>
      <c r="C118" s="806"/>
    </row>
    <row r="119" spans="1:3" ht="12.75">
      <c r="A119" s="806"/>
      <c r="B119" s="806"/>
      <c r="C119" s="806"/>
    </row>
    <row r="120" spans="1:3" ht="12.75">
      <c r="A120" s="806"/>
      <c r="B120" s="806"/>
      <c r="C120" s="806"/>
    </row>
    <row r="121" spans="1:3" ht="12.75">
      <c r="A121" s="806"/>
      <c r="B121" s="806"/>
      <c r="C121" s="806"/>
    </row>
    <row r="122" spans="1:3" ht="12.75">
      <c r="A122" s="806"/>
      <c r="B122" s="806"/>
      <c r="C122" s="806"/>
    </row>
    <row r="123" spans="1:3" ht="12.75">
      <c r="A123" s="806"/>
      <c r="B123" s="806"/>
      <c r="C123" s="806"/>
    </row>
    <row r="124" spans="1:3" ht="12.75">
      <c r="A124" s="806"/>
      <c r="B124" s="806"/>
      <c r="C124" s="806"/>
    </row>
    <row r="125" spans="1:3" ht="12.75">
      <c r="A125" s="806"/>
      <c r="B125" s="806"/>
      <c r="C125" s="806"/>
    </row>
    <row r="126" spans="1:3" ht="12.75">
      <c r="A126" s="806"/>
      <c r="B126" s="972"/>
      <c r="C126" s="806"/>
    </row>
    <row r="127" spans="1:3" ht="12.75">
      <c r="A127" s="806"/>
      <c r="B127" s="806"/>
      <c r="C127" s="806"/>
    </row>
    <row r="128" spans="1:3" ht="12.75">
      <c r="A128" s="806"/>
      <c r="B128" s="963"/>
      <c r="C128" s="806"/>
    </row>
    <row r="129" spans="1:3" ht="12.75">
      <c r="A129" s="806"/>
      <c r="B129" s="963"/>
      <c r="C129" s="806"/>
    </row>
    <row r="130" spans="1:3" ht="12.75">
      <c r="A130" s="806"/>
      <c r="B130" s="963"/>
      <c r="C130" s="806"/>
    </row>
    <row r="131" spans="1:3" ht="12.75">
      <c r="A131" s="806"/>
      <c r="B131" s="963"/>
      <c r="C131" s="806"/>
    </row>
    <row r="132" spans="1:3" ht="12.75">
      <c r="A132" s="1027"/>
      <c r="B132" s="1027"/>
      <c r="C132" s="785"/>
    </row>
    <row r="133" spans="1:3" ht="12.75">
      <c r="A133" s="963"/>
      <c r="B133" s="891"/>
      <c r="C133" s="891"/>
    </row>
    <row r="134" ht="12.75">
      <c r="A134" s="1030"/>
    </row>
  </sheetData>
  <sheetProtection/>
  <mergeCells count="14">
    <mergeCell ref="A1:C1"/>
    <mergeCell ref="A2:C2"/>
    <mergeCell ref="A3:C3"/>
    <mergeCell ref="A5:C5"/>
    <mergeCell ref="A6:C6"/>
    <mergeCell ref="A8:C8"/>
    <mergeCell ref="A98:C98"/>
    <mergeCell ref="A99:C99"/>
    <mergeCell ref="A9:C9"/>
    <mergeCell ref="AF68:AG68"/>
    <mergeCell ref="A69:C69"/>
    <mergeCell ref="A70:C70"/>
    <mergeCell ref="A66:AG66"/>
    <mergeCell ref="A67:AG67"/>
  </mergeCells>
  <dataValidations count="1">
    <dataValidation type="textLength" allowBlank="1" showInputMessage="1" showErrorMessage="1" sqref="G72:G77">
      <formula1>11111</formula1>
      <formula2>99999</formula2>
    </dataValidation>
  </dataValidations>
  <printOptions horizontalCentered="1"/>
  <pageMargins left="0.5" right="0.25" top="0.75" bottom="0.75" header="0.3" footer="0.3"/>
  <pageSetup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pane xSplit="2" ySplit="6" topLeftCell="C7" activePane="bottomRight" state="frozen"/>
      <selection pane="topLeft" activeCell="M29" sqref="M29"/>
      <selection pane="topRight" activeCell="M29" sqref="M29"/>
      <selection pane="bottomLeft" activeCell="M29" sqref="M29"/>
      <selection pane="bottomRight" activeCell="I26" sqref="I26"/>
    </sheetView>
  </sheetViews>
  <sheetFormatPr defaultColWidth="9.140625" defaultRowHeight="12.75"/>
  <cols>
    <col min="1" max="1" width="5.7109375" style="902" customWidth="1"/>
    <col min="2" max="2" width="14.28125" style="902" customWidth="1"/>
    <col min="3" max="3" width="10.7109375" style="899" hidden="1" customWidth="1"/>
    <col min="4" max="4" width="14.140625" style="899" customWidth="1"/>
    <col min="5" max="7" width="13.421875" style="899" customWidth="1"/>
    <col min="8" max="8" width="15.7109375" style="899" hidden="1" customWidth="1"/>
    <col min="9" max="9" width="13.421875" style="899" customWidth="1"/>
    <col min="10" max="11" width="14.421875" style="899" customWidth="1"/>
    <col min="12" max="12" width="13.28125" style="899" customWidth="1"/>
    <col min="13" max="16384" width="9.140625" style="899" customWidth="1"/>
  </cols>
  <sheetData>
    <row r="1" spans="1:12" ht="12.75">
      <c r="A1" s="898"/>
      <c r="B1" s="1891" t="s">
        <v>964</v>
      </c>
      <c r="C1" s="1891"/>
      <c r="D1" s="1891"/>
      <c r="E1" s="1891"/>
      <c r="F1" s="1891"/>
      <c r="G1" s="1891"/>
      <c r="H1" s="1891"/>
      <c r="I1" s="1891"/>
      <c r="J1" s="1891"/>
      <c r="K1" s="1891"/>
      <c r="L1" s="1891"/>
    </row>
    <row r="2" spans="1:12" ht="15.75" customHeight="1">
      <c r="A2" s="898"/>
      <c r="B2" s="1891" t="s">
        <v>43</v>
      </c>
      <c r="C2" s="1891"/>
      <c r="D2" s="1891"/>
      <c r="E2" s="1891"/>
      <c r="F2" s="1891"/>
      <c r="G2" s="1891"/>
      <c r="H2" s="1891"/>
      <c r="I2" s="1891"/>
      <c r="J2" s="1891"/>
      <c r="K2" s="1891"/>
      <c r="L2" s="1891"/>
    </row>
    <row r="3" spans="1:7" ht="12.75" hidden="1">
      <c r="A3" s="809"/>
      <c r="B3" s="809"/>
      <c r="C3" s="900"/>
      <c r="D3" s="901"/>
      <c r="E3" s="901"/>
      <c r="F3" s="901"/>
      <c r="G3" s="901"/>
    </row>
    <row r="4" spans="2:12" ht="13.5" customHeight="1" thickBot="1">
      <c r="B4" s="903"/>
      <c r="C4" s="903"/>
      <c r="D4" s="903"/>
      <c r="E4" s="903"/>
      <c r="F4" s="903"/>
      <c r="G4" s="903"/>
      <c r="H4" s="903"/>
      <c r="I4" s="903"/>
      <c r="J4" s="903"/>
      <c r="K4" s="903"/>
      <c r="L4" s="903" t="s">
        <v>975</v>
      </c>
    </row>
    <row r="5" spans="2:12" ht="13.5" thickTop="1">
      <c r="B5" s="1892" t="s">
        <v>292</v>
      </c>
      <c r="C5" s="1894" t="s">
        <v>976</v>
      </c>
      <c r="D5" s="1894"/>
      <c r="E5" s="1894"/>
      <c r="F5" s="1894"/>
      <c r="G5" s="1895"/>
      <c r="H5" s="1896" t="s">
        <v>977</v>
      </c>
      <c r="I5" s="1897"/>
      <c r="J5" s="1897"/>
      <c r="K5" s="1897"/>
      <c r="L5" s="1898"/>
    </row>
    <row r="6" spans="2:12" ht="12.75">
      <c r="B6" s="1893"/>
      <c r="C6" s="904" t="s">
        <v>298</v>
      </c>
      <c r="D6" s="905" t="s">
        <v>299</v>
      </c>
      <c r="E6" s="906" t="s">
        <v>55</v>
      </c>
      <c r="F6" s="906" t="s">
        <v>61</v>
      </c>
      <c r="G6" s="907" t="s">
        <v>62</v>
      </c>
      <c r="H6" s="904" t="s">
        <v>298</v>
      </c>
      <c r="I6" s="905" t="s">
        <v>299</v>
      </c>
      <c r="J6" s="906" t="s">
        <v>55</v>
      </c>
      <c r="K6" s="906" t="s">
        <v>61</v>
      </c>
      <c r="L6" s="908" t="s">
        <v>62</v>
      </c>
    </row>
    <row r="7" spans="2:12" ht="12.75">
      <c r="B7" s="909" t="s">
        <v>300</v>
      </c>
      <c r="C7" s="910">
        <v>3.98</v>
      </c>
      <c r="D7" s="1422">
        <v>0.18</v>
      </c>
      <c r="E7" s="1423">
        <v>0.25</v>
      </c>
      <c r="F7" s="1424">
        <v>0.0044</v>
      </c>
      <c r="G7" s="1425">
        <v>0.9477779527559054</v>
      </c>
      <c r="H7" s="1426" t="s">
        <v>96</v>
      </c>
      <c r="I7" s="1427" t="s">
        <v>96</v>
      </c>
      <c r="J7" s="1427" t="s">
        <v>96</v>
      </c>
      <c r="K7" s="1428" t="s">
        <v>96</v>
      </c>
      <c r="L7" s="1429" t="s">
        <v>96</v>
      </c>
    </row>
    <row r="8" spans="2:12" ht="12.75">
      <c r="B8" s="911" t="s">
        <v>301</v>
      </c>
      <c r="C8" s="912">
        <v>2.28</v>
      </c>
      <c r="D8" s="1430">
        <v>0.1463</v>
      </c>
      <c r="E8" s="1431">
        <v>0.14</v>
      </c>
      <c r="F8" s="1432">
        <v>0.0656</v>
      </c>
      <c r="G8" s="1433"/>
      <c r="H8" s="1434">
        <v>4.46</v>
      </c>
      <c r="I8" s="1431">
        <v>1.16</v>
      </c>
      <c r="J8" s="1435">
        <v>1</v>
      </c>
      <c r="K8" s="1435">
        <v>0.54</v>
      </c>
      <c r="L8" s="1436"/>
    </row>
    <row r="9" spans="2:12" ht="12.75">
      <c r="B9" s="911" t="s">
        <v>302</v>
      </c>
      <c r="C9" s="912">
        <v>1.82</v>
      </c>
      <c r="D9" s="1430">
        <v>0.31</v>
      </c>
      <c r="E9" s="1431">
        <v>0.07</v>
      </c>
      <c r="F9" s="1432">
        <v>0.9267</v>
      </c>
      <c r="G9" s="1433"/>
      <c r="H9" s="1434">
        <v>4.43</v>
      </c>
      <c r="I9" s="1431">
        <v>0.93</v>
      </c>
      <c r="J9" s="1435">
        <v>0.79</v>
      </c>
      <c r="K9" s="1435">
        <v>0.9349</v>
      </c>
      <c r="L9" s="1436"/>
    </row>
    <row r="10" spans="2:12" ht="12.75">
      <c r="B10" s="911" t="s">
        <v>303</v>
      </c>
      <c r="C10" s="912">
        <v>0.97</v>
      </c>
      <c r="D10" s="1430">
        <v>0.60496</v>
      </c>
      <c r="E10" s="1431">
        <v>0.03</v>
      </c>
      <c r="F10" s="1432">
        <v>0.5235</v>
      </c>
      <c r="G10" s="1433"/>
      <c r="H10" s="1434">
        <v>3.27</v>
      </c>
      <c r="I10" s="1431">
        <v>1.4799466666666667</v>
      </c>
      <c r="J10" s="1435">
        <v>0.5</v>
      </c>
      <c r="K10" s="1435">
        <v>0.8726</v>
      </c>
      <c r="L10" s="1436"/>
    </row>
    <row r="11" spans="2:12" ht="12.75">
      <c r="B11" s="911" t="s">
        <v>304</v>
      </c>
      <c r="C11" s="912">
        <v>0.8</v>
      </c>
      <c r="D11" s="1430">
        <v>0.74</v>
      </c>
      <c r="E11" s="1431">
        <v>0.08</v>
      </c>
      <c r="F11" s="1432">
        <v>0.128</v>
      </c>
      <c r="G11" s="1437"/>
      <c r="H11" s="1434">
        <v>2.68</v>
      </c>
      <c r="I11" s="1431">
        <v>2.11</v>
      </c>
      <c r="J11" s="1435">
        <v>0.75</v>
      </c>
      <c r="K11" s="1435">
        <v>0.5803</v>
      </c>
      <c r="L11" s="1429"/>
    </row>
    <row r="12" spans="2:12" ht="12.75">
      <c r="B12" s="911" t="s">
        <v>305</v>
      </c>
      <c r="C12" s="912">
        <v>0.7</v>
      </c>
      <c r="D12" s="1430">
        <v>1.52</v>
      </c>
      <c r="E12" s="1431">
        <v>0.47</v>
      </c>
      <c r="F12" s="1432">
        <v>0.1551</v>
      </c>
      <c r="G12" s="1437"/>
      <c r="H12" s="1434">
        <v>3.03</v>
      </c>
      <c r="I12" s="1431">
        <v>2.26</v>
      </c>
      <c r="J12" s="1435">
        <v>1.06</v>
      </c>
      <c r="K12" s="1435">
        <v>0.369</v>
      </c>
      <c r="L12" s="1429"/>
    </row>
    <row r="13" spans="2:12" ht="12.75">
      <c r="B13" s="911" t="s">
        <v>306</v>
      </c>
      <c r="C13" s="912">
        <v>0.61</v>
      </c>
      <c r="D13" s="1430">
        <v>1.9281166666666665</v>
      </c>
      <c r="E13" s="1431">
        <v>0.234</v>
      </c>
      <c r="F13" s="1432">
        <v>0.7409</v>
      </c>
      <c r="G13" s="1438"/>
      <c r="H13" s="1434" t="s">
        <v>96</v>
      </c>
      <c r="I13" s="1439" t="s">
        <v>96</v>
      </c>
      <c r="J13" s="1440" t="s">
        <v>96</v>
      </c>
      <c r="K13" s="1440" t="s">
        <v>96</v>
      </c>
      <c r="L13" s="1429"/>
    </row>
    <row r="14" spans="2:12" ht="12.75">
      <c r="B14" s="911" t="s">
        <v>307</v>
      </c>
      <c r="C14" s="912">
        <v>0.97</v>
      </c>
      <c r="D14" s="1430">
        <v>4.02</v>
      </c>
      <c r="E14" s="1441">
        <v>0.08</v>
      </c>
      <c r="F14" s="1442">
        <v>1.1286</v>
      </c>
      <c r="G14" s="1443"/>
      <c r="H14" s="1444">
        <v>2.41</v>
      </c>
      <c r="I14" s="1439">
        <v>4.03</v>
      </c>
      <c r="J14" s="1445">
        <v>0.83</v>
      </c>
      <c r="K14" s="1445">
        <v>1.3759</v>
      </c>
      <c r="L14" s="1429"/>
    </row>
    <row r="15" spans="2:12" ht="12.75">
      <c r="B15" s="911" t="s">
        <v>308</v>
      </c>
      <c r="C15" s="912">
        <v>1.09</v>
      </c>
      <c r="D15" s="1430">
        <v>3.4946865983623683</v>
      </c>
      <c r="E15" s="1431">
        <v>0.06</v>
      </c>
      <c r="F15" s="1432">
        <v>0.687</v>
      </c>
      <c r="G15" s="1438"/>
      <c r="H15" s="1434">
        <v>2.65</v>
      </c>
      <c r="I15" s="1439">
        <v>4.04</v>
      </c>
      <c r="J15" s="1435">
        <v>0.68</v>
      </c>
      <c r="K15" s="1435">
        <v>1.1623</v>
      </c>
      <c r="L15" s="1429"/>
    </row>
    <row r="16" spans="2:12" ht="12.75">
      <c r="B16" s="911" t="s">
        <v>309</v>
      </c>
      <c r="C16" s="912">
        <v>0.83</v>
      </c>
      <c r="D16" s="1430">
        <v>4.46</v>
      </c>
      <c r="E16" s="1441">
        <v>0.04</v>
      </c>
      <c r="F16" s="1442">
        <v>0.5904</v>
      </c>
      <c r="G16" s="1446"/>
      <c r="H16" s="1444" t="s">
        <v>96</v>
      </c>
      <c r="I16" s="1439">
        <v>4.12</v>
      </c>
      <c r="J16" s="1435">
        <v>0.64</v>
      </c>
      <c r="K16" s="1435">
        <v>0.9827</v>
      </c>
      <c r="L16" s="1447"/>
    </row>
    <row r="17" spans="2:12" ht="12.75">
      <c r="B17" s="911" t="s">
        <v>310</v>
      </c>
      <c r="C17" s="912">
        <v>1.34</v>
      </c>
      <c r="D17" s="1430">
        <v>2.67</v>
      </c>
      <c r="E17" s="1431">
        <v>0.13</v>
      </c>
      <c r="F17" s="1432">
        <v>0.3719</v>
      </c>
      <c r="G17" s="1438"/>
      <c r="H17" s="1434">
        <v>3.44</v>
      </c>
      <c r="I17" s="1439" t="s">
        <v>96</v>
      </c>
      <c r="J17" s="1440" t="s">
        <v>96</v>
      </c>
      <c r="K17" s="1440" t="s">
        <v>96</v>
      </c>
      <c r="L17" s="1429"/>
    </row>
    <row r="18" spans="2:12" ht="12.75">
      <c r="B18" s="913" t="s">
        <v>311</v>
      </c>
      <c r="C18" s="914">
        <v>1.15</v>
      </c>
      <c r="D18" s="1448">
        <v>1.19</v>
      </c>
      <c r="E18" s="1449">
        <v>0.02</v>
      </c>
      <c r="F18" s="1449">
        <v>0.1739</v>
      </c>
      <c r="G18" s="1450"/>
      <c r="H18" s="1451">
        <v>2.72</v>
      </c>
      <c r="I18" s="1452">
        <v>2.71</v>
      </c>
      <c r="J18" s="1453">
        <v>0.72</v>
      </c>
      <c r="K18" s="1440">
        <v>0.7579</v>
      </c>
      <c r="L18" s="1429"/>
    </row>
    <row r="19" spans="2:12" ht="15.75" customHeight="1" thickBot="1">
      <c r="B19" s="915" t="s">
        <v>978</v>
      </c>
      <c r="C19" s="916">
        <v>1.31</v>
      </c>
      <c r="D19" s="1454">
        <v>1.74</v>
      </c>
      <c r="E19" s="1455">
        <v>0.1327766719972371</v>
      </c>
      <c r="F19" s="1455">
        <v>0.43</v>
      </c>
      <c r="G19" s="1456"/>
      <c r="H19" s="1454">
        <v>2.94</v>
      </c>
      <c r="I19" s="1454">
        <v>2.69</v>
      </c>
      <c r="J19" s="1455">
        <v>0.7614812880000341</v>
      </c>
      <c r="K19" s="1455">
        <v>0.78</v>
      </c>
      <c r="L19" s="1457"/>
    </row>
    <row r="20" ht="12.75" thickTop="1">
      <c r="L20" s="917"/>
    </row>
    <row r="21" ht="12">
      <c r="L21" s="917"/>
    </row>
    <row r="22" spans="4:7" ht="15.75">
      <c r="D22" s="918"/>
      <c r="E22" s="919"/>
      <c r="F22" s="919"/>
      <c r="G22" s="919"/>
    </row>
    <row r="23" spans="4:7" ht="15.75">
      <c r="D23" s="920"/>
      <c r="E23" s="921"/>
      <c r="F23" s="921"/>
      <c r="G23" s="921"/>
    </row>
    <row r="24" spans="4:7" ht="15.75">
      <c r="D24" s="920"/>
      <c r="E24" s="921"/>
      <c r="F24" s="921"/>
      <c r="G24" s="921"/>
    </row>
    <row r="25" spans="4:7" ht="15.75">
      <c r="D25" s="920"/>
      <c r="E25" s="921"/>
      <c r="F25" s="921"/>
      <c r="G25" s="921"/>
    </row>
    <row r="26" spans="4:7" ht="15.75">
      <c r="D26" s="920"/>
      <c r="E26" s="921"/>
      <c r="F26" s="921"/>
      <c r="G26" s="921"/>
    </row>
    <row r="27" spans="4:7" ht="15.75">
      <c r="D27" s="920"/>
      <c r="E27" s="921"/>
      <c r="F27" s="921"/>
      <c r="G27" s="921"/>
    </row>
    <row r="28" spans="4:7" ht="15">
      <c r="D28" s="920"/>
      <c r="E28" s="922"/>
      <c r="F28" s="922"/>
      <c r="G28" s="922"/>
    </row>
    <row r="29" spans="4:7" ht="15.75">
      <c r="D29" s="918"/>
      <c r="E29" s="921"/>
      <c r="F29" s="921"/>
      <c r="G29" s="921"/>
    </row>
    <row r="30" spans="4:7" ht="15.75">
      <c r="D30" s="920"/>
      <c r="E30" s="923"/>
      <c r="F30" s="923"/>
      <c r="G30" s="923"/>
    </row>
    <row r="31" spans="4:7" ht="15.75">
      <c r="D31" s="918"/>
      <c r="E31" s="924"/>
      <c r="F31" s="924"/>
      <c r="G31" s="924"/>
    </row>
    <row r="32" spans="4:7" ht="15.75">
      <c r="D32" s="920"/>
      <c r="E32" s="923"/>
      <c r="F32" s="923"/>
      <c r="G32" s="923"/>
    </row>
    <row r="33" spans="4:7" ht="15.75">
      <c r="D33" s="920"/>
      <c r="E33" s="924"/>
      <c r="F33" s="924"/>
      <c r="G33" s="924"/>
    </row>
    <row r="34" spans="4:7" ht="15.75">
      <c r="D34" s="925"/>
      <c r="E34" s="924"/>
      <c r="F34" s="924"/>
      <c r="G34" s="924"/>
    </row>
  </sheetData>
  <sheetProtection/>
  <mergeCells count="5">
    <mergeCell ref="B1:L1"/>
    <mergeCell ref="B2:L2"/>
    <mergeCell ref="B5:B6"/>
    <mergeCell ref="C5:G5"/>
    <mergeCell ref="H5:L5"/>
  </mergeCells>
  <printOptions horizontalCentered="1"/>
  <pageMargins left="0.7" right="0.7" top="0.75" bottom="0.75" header="0.3" footer="0.3"/>
  <pageSetup fitToHeight="1" fitToWidth="1" horizontalDpi="600" verticalDpi="600" orientation="portrait" paperSize="9" scale="68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9"/>
  <sheetViews>
    <sheetView zoomScalePageLayoutView="0" workbookViewId="0" topLeftCell="A1">
      <selection activeCell="A4" sqref="A4:F16"/>
    </sheetView>
  </sheetViews>
  <sheetFormatPr defaultColWidth="9.140625" defaultRowHeight="12.75"/>
  <cols>
    <col min="1" max="1" width="49.140625" style="488" customWidth="1"/>
    <col min="2" max="2" width="11.140625" style="488" bestFit="1" customWidth="1"/>
    <col min="3" max="3" width="11.28125" style="488" bestFit="1" customWidth="1"/>
    <col min="4" max="5" width="11.140625" style="488" bestFit="1" customWidth="1"/>
    <col min="6" max="6" width="11.28125" style="488" bestFit="1" customWidth="1"/>
    <col min="7" max="7" width="9.140625" style="488" customWidth="1"/>
    <col min="8" max="8" width="9.57421875" style="488" bestFit="1" customWidth="1"/>
    <col min="9" max="16384" width="9.140625" style="488" customWidth="1"/>
  </cols>
  <sheetData>
    <row r="1" spans="1:6" ht="12.75">
      <c r="A1" s="1887" t="s">
        <v>1095</v>
      </c>
      <c r="B1" s="1887"/>
      <c r="C1" s="1887"/>
      <c r="D1" s="1887"/>
      <c r="E1" s="1887"/>
      <c r="F1" s="1887"/>
    </row>
    <row r="2" spans="1:6" ht="15.75">
      <c r="A2" s="1899" t="s">
        <v>45</v>
      </c>
      <c r="B2" s="1899"/>
      <c r="C2" s="1899"/>
      <c r="D2" s="1899"/>
      <c r="E2" s="1899"/>
      <c r="F2" s="1899"/>
    </row>
    <row r="3" spans="1:7" ht="13.5" thickBot="1">
      <c r="A3" s="765"/>
      <c r="B3" s="765"/>
      <c r="C3" s="765"/>
      <c r="D3" s="765"/>
      <c r="E3" s="765"/>
      <c r="F3" s="765"/>
      <c r="G3" s="766"/>
    </row>
    <row r="4" spans="1:6" ht="13.5" thickTop="1">
      <c r="A4" s="1506"/>
      <c r="B4" s="1900" t="s">
        <v>840</v>
      </c>
      <c r="C4" s="1901"/>
      <c r="D4" s="1902"/>
      <c r="E4" s="1900" t="s">
        <v>865</v>
      </c>
      <c r="F4" s="1903"/>
    </row>
    <row r="5" spans="1:6" ht="12.75">
      <c r="A5" s="1507" t="s">
        <v>315</v>
      </c>
      <c r="B5" s="1116">
        <v>2013</v>
      </c>
      <c r="C5" s="1116">
        <v>2014</v>
      </c>
      <c r="D5" s="1116">
        <v>2015</v>
      </c>
      <c r="E5" s="1904" t="s">
        <v>866</v>
      </c>
      <c r="F5" s="1906" t="s">
        <v>867</v>
      </c>
    </row>
    <row r="6" spans="1:6" ht="12.75">
      <c r="A6" s="1508"/>
      <c r="B6" s="1471">
        <v>1</v>
      </c>
      <c r="C6" s="1116">
        <v>2</v>
      </c>
      <c r="D6" s="1116">
        <v>3</v>
      </c>
      <c r="E6" s="1905"/>
      <c r="F6" s="1907"/>
    </row>
    <row r="7" spans="1:6" ht="12.75">
      <c r="A7" s="1509" t="s">
        <v>868</v>
      </c>
      <c r="B7" s="1458">
        <v>536.45</v>
      </c>
      <c r="C7" s="1458">
        <v>1034.39</v>
      </c>
      <c r="D7" s="1458">
        <v>1157.6</v>
      </c>
      <c r="E7" s="1459">
        <v>92.82132537981173</v>
      </c>
      <c r="F7" s="1488">
        <v>11.911368052668692</v>
      </c>
    </row>
    <row r="8" spans="1:6" ht="12.75">
      <c r="A8" s="1509" t="s">
        <v>869</v>
      </c>
      <c r="B8" s="1458">
        <v>134.6</v>
      </c>
      <c r="C8" s="1458">
        <v>221.29</v>
      </c>
      <c r="D8" s="1458">
        <v>252.07</v>
      </c>
      <c r="E8" s="1459">
        <v>64.40564635958395</v>
      </c>
      <c r="F8" s="1488">
        <v>13.909349722084144</v>
      </c>
    </row>
    <row r="9" spans="1:6" ht="12.75">
      <c r="A9" s="1510" t="s">
        <v>870</v>
      </c>
      <c r="B9" s="1458">
        <v>37.65</v>
      </c>
      <c r="C9" s="1458">
        <v>72.28</v>
      </c>
      <c r="D9" s="1458">
        <v>82.17</v>
      </c>
      <c r="E9" s="1459">
        <v>91.97875166002657</v>
      </c>
      <c r="F9" s="1488">
        <v>13.68289983397898</v>
      </c>
    </row>
    <row r="10" spans="1:6" ht="12.75">
      <c r="A10" s="1510" t="s">
        <v>871</v>
      </c>
      <c r="B10" s="1458">
        <v>525.29</v>
      </c>
      <c r="C10" s="1458">
        <v>928.65</v>
      </c>
      <c r="D10" s="1458">
        <v>1118.8</v>
      </c>
      <c r="E10" s="1459">
        <v>76.78805992880126</v>
      </c>
      <c r="F10" s="1488">
        <v>20.475959726484675</v>
      </c>
    </row>
    <row r="11" spans="1:6" ht="12.75">
      <c r="A11" s="1509" t="s">
        <v>872</v>
      </c>
      <c r="B11" s="1460">
        <v>534443.93</v>
      </c>
      <c r="C11" s="1460">
        <v>1056131.29</v>
      </c>
      <c r="D11" s="1460">
        <v>1192465.28</v>
      </c>
      <c r="E11" s="1459">
        <v>97.61311350285143</v>
      </c>
      <c r="F11" s="1488">
        <v>12.908810797566645</v>
      </c>
    </row>
    <row r="12" spans="1:6" ht="12.75">
      <c r="A12" s="1511" t="s">
        <v>873</v>
      </c>
      <c r="B12" s="1460">
        <v>145179.17</v>
      </c>
      <c r="C12" s="1460">
        <v>170764.3</v>
      </c>
      <c r="D12" s="1460">
        <v>212985.65</v>
      </c>
      <c r="E12" s="1459">
        <v>17.62314111590524</v>
      </c>
      <c r="F12" s="1488">
        <v>24.72492786841279</v>
      </c>
    </row>
    <row r="13" spans="1:6" ht="12.75">
      <c r="A13" s="1512" t="s">
        <v>874</v>
      </c>
      <c r="B13" s="1461">
        <v>225</v>
      </c>
      <c r="C13" s="1461">
        <v>234</v>
      </c>
      <c r="D13" s="1461">
        <v>231</v>
      </c>
      <c r="E13" s="1462">
        <v>4</v>
      </c>
      <c r="F13" s="1488">
        <v>-1.2820512820512704</v>
      </c>
    </row>
    <row r="14" spans="1:8" ht="12.75">
      <c r="A14" s="1512" t="s">
        <v>875</v>
      </c>
      <c r="B14" s="1463">
        <v>1610446</v>
      </c>
      <c r="C14" s="1463">
        <v>1874034</v>
      </c>
      <c r="D14" s="1463">
        <v>2577079</v>
      </c>
      <c r="E14" s="1462">
        <v>16.367391393440087</v>
      </c>
      <c r="F14" s="1488">
        <v>37.51506109280834</v>
      </c>
      <c r="H14" s="768"/>
    </row>
    <row r="15" spans="1:6" ht="12.75">
      <c r="A15" s="1513" t="s">
        <v>876</v>
      </c>
      <c r="B15" s="1458">
        <v>31.530410717098594</v>
      </c>
      <c r="C15" s="1458">
        <v>54.394223083357026</v>
      </c>
      <c r="D15" s="1458">
        <v>56.125257336502486</v>
      </c>
      <c r="E15" s="1462">
        <v>72.51352534351744</v>
      </c>
      <c r="F15" s="1488">
        <v>3.182386207617512</v>
      </c>
    </row>
    <row r="16" spans="1:6" ht="14.25" customHeight="1" thickBot="1">
      <c r="A16" s="1514" t="s">
        <v>877</v>
      </c>
      <c r="B16" s="1515">
        <v>39.8</v>
      </c>
      <c r="C16" s="1515">
        <v>160.1</v>
      </c>
      <c r="D16" s="1515">
        <v>70.8</v>
      </c>
      <c r="E16" s="1515">
        <v>302.26130653266335</v>
      </c>
      <c r="F16" s="1516">
        <v>-55.77763897564023</v>
      </c>
    </row>
    <row r="17" spans="1:8" ht="14.25" customHeight="1" thickTop="1">
      <c r="A17" s="769" t="s">
        <v>878</v>
      </c>
      <c r="B17" s="770"/>
      <c r="C17" s="771"/>
      <c r="D17" s="771"/>
      <c r="E17" s="772"/>
      <c r="F17" s="772"/>
      <c r="H17" s="488" t="s">
        <v>879</v>
      </c>
    </row>
    <row r="18" ht="12.75" customHeight="1">
      <c r="A18" s="769" t="s">
        <v>880</v>
      </c>
    </row>
    <row r="19" ht="12" customHeight="1">
      <c r="A19" s="769" t="s">
        <v>881</v>
      </c>
    </row>
    <row r="20" spans="1:5" ht="11.25" customHeight="1">
      <c r="A20" s="769" t="s">
        <v>882</v>
      </c>
      <c r="D20" s="773"/>
      <c r="E20" s="774"/>
    </row>
    <row r="21" ht="11.25" customHeight="1">
      <c r="A21" s="488" t="s">
        <v>883</v>
      </c>
    </row>
    <row r="22" ht="30.75" customHeight="1"/>
    <row r="23" spans="1:6" s="766" customFormat="1" ht="33" customHeight="1">
      <c r="A23" s="488"/>
      <c r="B23" s="488"/>
      <c r="C23" s="488"/>
      <c r="D23" s="488"/>
      <c r="E23" s="488"/>
      <c r="F23" s="488"/>
    </row>
    <row r="24" ht="28.5" customHeight="1"/>
    <row r="25" ht="9" customHeight="1"/>
    <row r="49" spans="1:6" ht="13.5" thickBot="1">
      <c r="A49" s="775" t="s">
        <v>884</v>
      </c>
      <c r="B49" s="776">
        <v>1193679</v>
      </c>
      <c r="C49" s="776">
        <v>1369430</v>
      </c>
      <c r="D49" s="776">
        <v>1558174</v>
      </c>
      <c r="E49" s="777">
        <f>C49/B49%-100</f>
        <v>14.72347255836786</v>
      </c>
      <c r="F49" s="778">
        <f>D49/C49%-100</f>
        <v>13.782668701576569</v>
      </c>
    </row>
  </sheetData>
  <sheetProtection/>
  <mergeCells count="6">
    <mergeCell ref="A1:F1"/>
    <mergeCell ref="A2:F2"/>
    <mergeCell ref="B4:D4"/>
    <mergeCell ref="E4:F4"/>
    <mergeCell ref="E5:E6"/>
    <mergeCell ref="F5:F6"/>
  </mergeCells>
  <printOptions horizontalCentered="1"/>
  <pageMargins left="0.7" right="0.7" top="0.75" bottom="0.75" header="0.3" footer="0.3"/>
  <pageSetup fitToHeight="1" fitToWidth="1" horizontalDpi="600" verticalDpi="600" orientation="portrait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0"/>
  <sheetViews>
    <sheetView zoomScalePageLayoutView="0" workbookViewId="0" topLeftCell="A1">
      <selection activeCell="N10" sqref="N10"/>
    </sheetView>
  </sheetViews>
  <sheetFormatPr defaultColWidth="9.140625" defaultRowHeight="12.75"/>
  <cols>
    <col min="1" max="1" width="40.8515625" style="1259" customWidth="1"/>
    <col min="2" max="2" width="9.140625" style="1259" customWidth="1"/>
    <col min="3" max="3" width="8.140625" style="1259" bestFit="1" customWidth="1"/>
    <col min="4" max="4" width="8.28125" style="1259" bestFit="1" customWidth="1"/>
    <col min="5" max="5" width="8.140625" style="1259" customWidth="1"/>
    <col min="6" max="6" width="8.7109375" style="1259" bestFit="1" customWidth="1"/>
    <col min="7" max="7" width="8.28125" style="1259" bestFit="1" customWidth="1"/>
    <col min="8" max="8" width="8.140625" style="1259" bestFit="1" customWidth="1"/>
    <col min="9" max="11" width="8.57421875" style="1259" bestFit="1" customWidth="1"/>
    <col min="12" max="12" width="9.00390625" style="1259" customWidth="1"/>
    <col min="13" max="16384" width="9.140625" style="1259" customWidth="1"/>
  </cols>
  <sheetData>
    <row r="1" spans="1:13" ht="12.75">
      <c r="A1" s="1575" t="s">
        <v>1209</v>
      </c>
      <c r="B1" s="1575"/>
      <c r="C1" s="1575"/>
      <c r="D1" s="1575"/>
      <c r="E1" s="1575"/>
      <c r="F1" s="1575"/>
      <c r="G1" s="1575"/>
      <c r="H1" s="1575"/>
      <c r="I1" s="1575"/>
      <c r="J1" s="1575"/>
      <c r="K1" s="1575"/>
      <c r="L1" s="1575"/>
      <c r="M1" s="1258"/>
    </row>
    <row r="2" spans="1:12" ht="15.75">
      <c r="A2" s="1597" t="s">
        <v>1099</v>
      </c>
      <c r="B2" s="1597"/>
      <c r="C2" s="1597"/>
      <c r="D2" s="1597"/>
      <c r="E2" s="1597"/>
      <c r="F2" s="1597"/>
      <c r="G2" s="1597"/>
      <c r="H2" s="1597"/>
      <c r="I2" s="1597"/>
      <c r="J2" s="1597"/>
      <c r="K2" s="1597"/>
      <c r="L2" s="1597"/>
    </row>
    <row r="3" spans="1:12" ht="15.75" customHeight="1">
      <c r="A3" s="1597" t="s">
        <v>1100</v>
      </c>
      <c r="B3" s="1597"/>
      <c r="C3" s="1597"/>
      <c r="D3" s="1597"/>
      <c r="E3" s="1597"/>
      <c r="F3" s="1597"/>
      <c r="G3" s="1597"/>
      <c r="H3" s="1597"/>
      <c r="I3" s="1597"/>
      <c r="J3" s="1597"/>
      <c r="K3" s="1597"/>
      <c r="L3" s="1597"/>
    </row>
    <row r="4" spans="1:12" ht="13.5" thickBot="1">
      <c r="A4" s="1585" t="s">
        <v>1101</v>
      </c>
      <c r="B4" s="1585"/>
      <c r="C4" s="1585"/>
      <c r="D4" s="1585"/>
      <c r="E4" s="1585"/>
      <c r="F4" s="1585"/>
      <c r="G4" s="1585"/>
      <c r="H4" s="1585"/>
      <c r="I4" s="1585"/>
      <c r="J4" s="1585"/>
      <c r="K4" s="1585"/>
      <c r="L4" s="1585"/>
    </row>
    <row r="5" spans="1:12" ht="21.75" customHeight="1" thickTop="1">
      <c r="A5" s="1598" t="s">
        <v>1102</v>
      </c>
      <c r="B5" s="1600" t="s">
        <v>1103</v>
      </c>
      <c r="C5" s="1260" t="s">
        <v>55</v>
      </c>
      <c r="D5" s="1602" t="s">
        <v>61</v>
      </c>
      <c r="E5" s="1603"/>
      <c r="F5" s="1604" t="s">
        <v>62</v>
      </c>
      <c r="G5" s="1604"/>
      <c r="H5" s="1603"/>
      <c r="I5" s="1605" t="s">
        <v>444</v>
      </c>
      <c r="J5" s="1606"/>
      <c r="K5" s="1606"/>
      <c r="L5" s="1607"/>
    </row>
    <row r="6" spans="1:12" ht="19.5" customHeight="1">
      <c r="A6" s="1599"/>
      <c r="B6" s="1601"/>
      <c r="C6" s="1261" t="s">
        <v>1104</v>
      </c>
      <c r="D6" s="1261" t="s">
        <v>1105</v>
      </c>
      <c r="E6" s="1261" t="s">
        <v>1104</v>
      </c>
      <c r="F6" s="1261" t="s">
        <v>1106</v>
      </c>
      <c r="G6" s="1261" t="s">
        <v>1105</v>
      </c>
      <c r="H6" s="1261" t="s">
        <v>1104</v>
      </c>
      <c r="I6" s="1262" t="s">
        <v>1107</v>
      </c>
      <c r="J6" s="1263" t="s">
        <v>1107</v>
      </c>
      <c r="K6" s="1264" t="s">
        <v>1108</v>
      </c>
      <c r="L6" s="1265" t="s">
        <v>1108</v>
      </c>
    </row>
    <row r="7" spans="1:12" ht="16.5" customHeight="1">
      <c r="A7" s="1266">
        <v>1</v>
      </c>
      <c r="B7" s="1267">
        <v>2</v>
      </c>
      <c r="C7" s="1268">
        <v>3</v>
      </c>
      <c r="D7" s="1267">
        <v>4</v>
      </c>
      <c r="E7" s="1267">
        <v>5</v>
      </c>
      <c r="F7" s="1269">
        <v>6</v>
      </c>
      <c r="G7" s="1263">
        <v>7</v>
      </c>
      <c r="H7" s="1268">
        <v>8</v>
      </c>
      <c r="I7" s="1270" t="s">
        <v>1109</v>
      </c>
      <c r="J7" s="1271" t="s">
        <v>1110</v>
      </c>
      <c r="K7" s="1272" t="s">
        <v>1111</v>
      </c>
      <c r="L7" s="1273" t="s">
        <v>1112</v>
      </c>
    </row>
    <row r="8" spans="1:12" ht="24" customHeight="1">
      <c r="A8" s="1274" t="s">
        <v>1113</v>
      </c>
      <c r="B8" s="1275">
        <v>100</v>
      </c>
      <c r="C8" s="1276">
        <v>273.2159121494274</v>
      </c>
      <c r="D8" s="1276">
        <v>288.88163378170935</v>
      </c>
      <c r="E8" s="1276">
        <v>293.45996563961296</v>
      </c>
      <c r="F8" s="1277">
        <v>299.5081092182832</v>
      </c>
      <c r="G8" s="1277">
        <v>304.4011539673996</v>
      </c>
      <c r="H8" s="1278">
        <v>309.2141751745819</v>
      </c>
      <c r="I8" s="1279">
        <v>7.409544096799763</v>
      </c>
      <c r="J8" s="1280">
        <v>1.5848469831637715</v>
      </c>
      <c r="K8" s="1281">
        <v>5.36843569126431</v>
      </c>
      <c r="L8" s="1393">
        <v>1.5811442054184113</v>
      </c>
    </row>
    <row r="9" spans="1:12" ht="21" customHeight="1">
      <c r="A9" s="1282" t="s">
        <v>1114</v>
      </c>
      <c r="B9" s="1283">
        <v>49.593021995747016</v>
      </c>
      <c r="C9" s="1284">
        <v>306.4095101403172</v>
      </c>
      <c r="D9" s="1285">
        <v>323.3551818859056</v>
      </c>
      <c r="E9" s="1285">
        <v>331.8762053326058</v>
      </c>
      <c r="F9" s="1277">
        <v>345.334781883955</v>
      </c>
      <c r="G9" s="1277">
        <v>354.5119946780672</v>
      </c>
      <c r="H9" s="1278">
        <v>363.12946427797357</v>
      </c>
      <c r="I9" s="1286">
        <v>8.31132662319338</v>
      </c>
      <c r="J9" s="1277">
        <v>2.6351900090182596</v>
      </c>
      <c r="K9" s="1287">
        <v>9.41714363464105</v>
      </c>
      <c r="L9" s="1394">
        <v>2.4307977527620466</v>
      </c>
    </row>
    <row r="10" spans="1:12" ht="21" customHeight="1">
      <c r="A10" s="1288" t="s">
        <v>1115</v>
      </c>
      <c r="B10" s="1289">
        <v>16.575694084141823</v>
      </c>
      <c r="C10" s="1290">
        <v>237.82934589591838</v>
      </c>
      <c r="D10" s="1290">
        <v>248.82188518441143</v>
      </c>
      <c r="E10" s="1290">
        <v>250.8033196523421</v>
      </c>
      <c r="F10" s="1291">
        <v>272.85396252825905</v>
      </c>
      <c r="G10" s="1291">
        <v>274.8961673873158</v>
      </c>
      <c r="H10" s="1292">
        <v>263.3850950806913</v>
      </c>
      <c r="I10" s="1293">
        <v>5.455161013688169</v>
      </c>
      <c r="J10" s="1294">
        <v>0.796326443094884</v>
      </c>
      <c r="K10" s="1295">
        <v>5.016590468495295</v>
      </c>
      <c r="L10" s="1395">
        <v>-4.187425534531357</v>
      </c>
    </row>
    <row r="11" spans="1:12" ht="21" customHeight="1">
      <c r="A11" s="1288" t="s">
        <v>1116</v>
      </c>
      <c r="B11" s="1289">
        <v>6.086031204033311</v>
      </c>
      <c r="C11" s="1290">
        <v>376.5953482381375</v>
      </c>
      <c r="D11" s="1290">
        <v>369.0730413794963</v>
      </c>
      <c r="E11" s="1290">
        <v>395.8147519053123</v>
      </c>
      <c r="F11" s="1294">
        <v>349.12669749154884</v>
      </c>
      <c r="G11" s="1294">
        <v>349.7386615632755</v>
      </c>
      <c r="H11" s="1296">
        <v>356.9217598328785</v>
      </c>
      <c r="I11" s="1293">
        <v>5.103462843365108</v>
      </c>
      <c r="J11" s="1294">
        <v>7.245641791083585</v>
      </c>
      <c r="K11" s="1295">
        <v>-9.826059257573576</v>
      </c>
      <c r="L11" s="1395">
        <v>2.0538473606251273</v>
      </c>
    </row>
    <row r="12" spans="1:12" ht="21" customHeight="1">
      <c r="A12" s="1288" t="s">
        <v>1117</v>
      </c>
      <c r="B12" s="1289">
        <v>3.770519507075808</v>
      </c>
      <c r="C12" s="1290">
        <v>293.4620376376189</v>
      </c>
      <c r="D12" s="1290">
        <v>305.63109126420727</v>
      </c>
      <c r="E12" s="1290">
        <v>308.5791601647322</v>
      </c>
      <c r="F12" s="1294">
        <v>406.3588245113973</v>
      </c>
      <c r="G12" s="1294">
        <v>418.2831161831746</v>
      </c>
      <c r="H12" s="1296">
        <v>421.9711865436469</v>
      </c>
      <c r="I12" s="1293">
        <v>5.151304287534671</v>
      </c>
      <c r="J12" s="1294">
        <v>0.9645840965755639</v>
      </c>
      <c r="K12" s="1295">
        <v>36.746495232659726</v>
      </c>
      <c r="L12" s="1395">
        <v>0.8817162868360242</v>
      </c>
    </row>
    <row r="13" spans="1:12" ht="21" customHeight="1">
      <c r="A13" s="1288" t="s">
        <v>1118</v>
      </c>
      <c r="B13" s="1289">
        <v>11.183012678383857</v>
      </c>
      <c r="C13" s="1290">
        <v>307.1024446247518</v>
      </c>
      <c r="D13" s="1290">
        <v>300.8433253150569</v>
      </c>
      <c r="E13" s="1290">
        <v>331.53643511629014</v>
      </c>
      <c r="F13" s="1294">
        <v>334.6324770481388</v>
      </c>
      <c r="G13" s="1294">
        <v>366.27952680914484</v>
      </c>
      <c r="H13" s="1296">
        <v>394.201372810665</v>
      </c>
      <c r="I13" s="1293">
        <v>7.956299573386389</v>
      </c>
      <c r="J13" s="1294">
        <v>10.202356914214405</v>
      </c>
      <c r="K13" s="1295">
        <v>18.901372837768022</v>
      </c>
      <c r="L13" s="1395">
        <v>7.623097650246024</v>
      </c>
    </row>
    <row r="14" spans="1:12" ht="21" customHeight="1">
      <c r="A14" s="1288" t="s">
        <v>1119</v>
      </c>
      <c r="B14" s="1289">
        <v>1.9487350779721184</v>
      </c>
      <c r="C14" s="1290">
        <v>286.8975607500064</v>
      </c>
      <c r="D14" s="1290">
        <v>314.3079210682778</v>
      </c>
      <c r="E14" s="1290">
        <v>294.19175839291876</v>
      </c>
      <c r="F14" s="1294">
        <v>327.08045945342224</v>
      </c>
      <c r="G14" s="1294">
        <v>330.1403102555061</v>
      </c>
      <c r="H14" s="1296">
        <v>345.50804055966836</v>
      </c>
      <c r="I14" s="1293">
        <v>2.5424397557943337</v>
      </c>
      <c r="J14" s="1294">
        <v>-6.400144993797056</v>
      </c>
      <c r="K14" s="1295">
        <v>17.443140639654573</v>
      </c>
      <c r="L14" s="1395">
        <v>4.654908784773568</v>
      </c>
    </row>
    <row r="15" spans="1:12" ht="21" customHeight="1">
      <c r="A15" s="1288" t="s">
        <v>1120</v>
      </c>
      <c r="B15" s="1289">
        <v>10.019129444140097</v>
      </c>
      <c r="C15" s="1290">
        <v>385.1946989966645</v>
      </c>
      <c r="D15" s="1290">
        <v>452.5204882935985</v>
      </c>
      <c r="E15" s="1290">
        <v>443.7186095056666</v>
      </c>
      <c r="F15" s="1297">
        <v>455.543653697935</v>
      </c>
      <c r="G15" s="1297">
        <v>456.81092216516566</v>
      </c>
      <c r="H15" s="1298">
        <v>478.61570970608716</v>
      </c>
      <c r="I15" s="1293">
        <v>15.193332271041697</v>
      </c>
      <c r="J15" s="1294">
        <v>-1.945078513709447</v>
      </c>
      <c r="K15" s="1295">
        <v>7.864691597969781</v>
      </c>
      <c r="L15" s="1395">
        <v>4.77326317802833</v>
      </c>
    </row>
    <row r="16" spans="1:12" ht="21" customHeight="1">
      <c r="A16" s="1282" t="s">
        <v>1121</v>
      </c>
      <c r="B16" s="1299">
        <v>20.37273710722672</v>
      </c>
      <c r="C16" s="1284">
        <v>228.20844658145216</v>
      </c>
      <c r="D16" s="1285">
        <v>245.48356878525547</v>
      </c>
      <c r="E16" s="1285">
        <v>246.81985922770883</v>
      </c>
      <c r="F16" s="1277">
        <v>255.05742428545108</v>
      </c>
      <c r="G16" s="1277">
        <v>256.177943882686</v>
      </c>
      <c r="H16" s="1278">
        <v>259.1865079807977</v>
      </c>
      <c r="I16" s="1286">
        <v>8.15544425504595</v>
      </c>
      <c r="J16" s="1277">
        <v>0.5443502589871088</v>
      </c>
      <c r="K16" s="1287">
        <v>5.010394541097199</v>
      </c>
      <c r="L16" s="1394">
        <v>1.1744040304615169</v>
      </c>
    </row>
    <row r="17" spans="1:12" ht="21" customHeight="1">
      <c r="A17" s="1288" t="s">
        <v>1122</v>
      </c>
      <c r="B17" s="1289">
        <v>6.117694570987977</v>
      </c>
      <c r="C17" s="1290">
        <v>223.3040071645639</v>
      </c>
      <c r="D17" s="1290">
        <v>236.87816893931907</v>
      </c>
      <c r="E17" s="1290">
        <v>237.2091464721973</v>
      </c>
      <c r="F17" s="1291">
        <v>235.3417028402509</v>
      </c>
      <c r="G17" s="1291">
        <v>235.9248061460209</v>
      </c>
      <c r="H17" s="1292">
        <v>236.63279045504493</v>
      </c>
      <c r="I17" s="1300">
        <v>6.226999454329544</v>
      </c>
      <c r="J17" s="1291">
        <v>0.13972479370312385</v>
      </c>
      <c r="K17" s="1301">
        <v>-0.24297377471485504</v>
      </c>
      <c r="L17" s="1396">
        <v>0.3000889650348455</v>
      </c>
    </row>
    <row r="18" spans="1:12" ht="21" customHeight="1">
      <c r="A18" s="1288" t="s">
        <v>1123</v>
      </c>
      <c r="B18" s="1289">
        <v>5.683628753648385</v>
      </c>
      <c r="C18" s="1290">
        <v>240.85639955465203</v>
      </c>
      <c r="D18" s="1290">
        <v>269.2649115054994</v>
      </c>
      <c r="E18" s="1290">
        <v>273.21568137503834</v>
      </c>
      <c r="F18" s="1294">
        <v>291.8822801004435</v>
      </c>
      <c r="G18" s="1294">
        <v>291.8822801004435</v>
      </c>
      <c r="H18" s="1296">
        <v>301.08092261071965</v>
      </c>
      <c r="I18" s="1293">
        <v>13.435093225764078</v>
      </c>
      <c r="J18" s="1294">
        <v>1.4672427415252969</v>
      </c>
      <c r="K18" s="1295">
        <v>10.198990444267793</v>
      </c>
      <c r="L18" s="1395">
        <v>3.151490562260477</v>
      </c>
    </row>
    <row r="19" spans="1:12" ht="21" customHeight="1">
      <c r="A19" s="1288" t="s">
        <v>1124</v>
      </c>
      <c r="B19" s="1289">
        <v>4.4957766210627</v>
      </c>
      <c r="C19" s="1290">
        <v>264.2001896191814</v>
      </c>
      <c r="D19" s="1290">
        <v>284.7479497756412</v>
      </c>
      <c r="E19" s="1290">
        <v>285.1554607564768</v>
      </c>
      <c r="F19" s="1294">
        <v>291.587012785349</v>
      </c>
      <c r="G19" s="1294">
        <v>293.33476067210586</v>
      </c>
      <c r="H19" s="1296">
        <v>293.33476067210586</v>
      </c>
      <c r="I19" s="1293">
        <v>7.931588227661905</v>
      </c>
      <c r="J19" s="1294">
        <v>0.14311287619690916</v>
      </c>
      <c r="K19" s="1295">
        <v>2.868365169627296</v>
      </c>
      <c r="L19" s="1395">
        <v>0</v>
      </c>
    </row>
    <row r="20" spans="1:12" ht="21" customHeight="1">
      <c r="A20" s="1288" t="s">
        <v>1125</v>
      </c>
      <c r="B20" s="1289">
        <v>4.065637161527658</v>
      </c>
      <c r="C20" s="1290">
        <v>178.07615116719518</v>
      </c>
      <c r="D20" s="1290">
        <v>181.70984658882296</v>
      </c>
      <c r="E20" s="1290">
        <v>181.92451876039092</v>
      </c>
      <c r="F20" s="1297">
        <v>192.75939921316527</v>
      </c>
      <c r="G20" s="1297">
        <v>195.56420414486044</v>
      </c>
      <c r="H20" s="1298">
        <v>196.69263691052456</v>
      </c>
      <c r="I20" s="1302">
        <v>2.1610797223388545</v>
      </c>
      <c r="J20" s="1297">
        <v>0.11814008739644066</v>
      </c>
      <c r="K20" s="1303">
        <v>8.117717309773084</v>
      </c>
      <c r="L20" s="1397">
        <v>0.5770139635719005</v>
      </c>
    </row>
    <row r="21" spans="1:12" s="1309" customFormat="1" ht="21" customHeight="1">
      <c r="A21" s="1282" t="s">
        <v>1126</v>
      </c>
      <c r="B21" s="1299">
        <v>30.044340897026256</v>
      </c>
      <c r="C21" s="1284">
        <v>248.93461043906817</v>
      </c>
      <c r="D21" s="1285">
        <v>261.3951325376328</v>
      </c>
      <c r="E21" s="1285">
        <v>261.6623596000275</v>
      </c>
      <c r="F21" s="1277">
        <v>253.98918064828445</v>
      </c>
      <c r="G21" s="1304">
        <v>254.36710496546974</v>
      </c>
      <c r="H21" s="1305">
        <v>254.1221545547415</v>
      </c>
      <c r="I21" s="1306">
        <v>5.112888536676465</v>
      </c>
      <c r="J21" s="1307">
        <v>0.10223107821498445</v>
      </c>
      <c r="K21" s="1308">
        <v>-2.88165445607531</v>
      </c>
      <c r="L21" s="1398">
        <v>-0.0962979905603163</v>
      </c>
    </row>
    <row r="22" spans="1:12" ht="21" customHeight="1">
      <c r="A22" s="1288" t="s">
        <v>1127</v>
      </c>
      <c r="B22" s="1289">
        <v>5.397977971447429</v>
      </c>
      <c r="C22" s="1290">
        <v>538.6338221526513</v>
      </c>
      <c r="D22" s="1290">
        <v>574.2040560494252</v>
      </c>
      <c r="E22" s="1290">
        <v>574.272447262753</v>
      </c>
      <c r="F22" s="1291">
        <v>492.92867490623956</v>
      </c>
      <c r="G22" s="1310">
        <v>492.92867490623956</v>
      </c>
      <c r="H22" s="1311">
        <v>476.96314516227545</v>
      </c>
      <c r="I22" s="1300">
        <v>6.616484825938301</v>
      </c>
      <c r="J22" s="1291">
        <v>0.011910611324879028</v>
      </c>
      <c r="K22" s="1301">
        <v>-16.94479729339244</v>
      </c>
      <c r="L22" s="1396">
        <v>-3.238912758930269</v>
      </c>
    </row>
    <row r="23" spans="1:12" ht="21" customHeight="1">
      <c r="A23" s="1288" t="s">
        <v>1128</v>
      </c>
      <c r="B23" s="1289">
        <v>2.4560330063653932</v>
      </c>
      <c r="C23" s="1290">
        <v>230.09799113070457</v>
      </c>
      <c r="D23" s="1290">
        <v>232.63415197120108</v>
      </c>
      <c r="E23" s="1290">
        <v>232.63415197120108</v>
      </c>
      <c r="F23" s="1294">
        <v>250.91641748980203</v>
      </c>
      <c r="G23" s="1294">
        <v>250.91641748980203</v>
      </c>
      <c r="H23" s="1296">
        <v>250.91641748980203</v>
      </c>
      <c r="I23" s="1293">
        <v>1.1022090319145121</v>
      </c>
      <c r="J23" s="1294">
        <v>0</v>
      </c>
      <c r="K23" s="1295">
        <v>7.858805495103823</v>
      </c>
      <c r="L23" s="1395">
        <v>0</v>
      </c>
    </row>
    <row r="24" spans="1:12" ht="21" customHeight="1">
      <c r="A24" s="1288" t="s">
        <v>1129</v>
      </c>
      <c r="B24" s="1289">
        <v>6.973714820123034</v>
      </c>
      <c r="C24" s="1290">
        <v>188.09560185399127</v>
      </c>
      <c r="D24" s="1290">
        <v>188.6260541891189</v>
      </c>
      <c r="E24" s="1290">
        <v>188.9133198265006</v>
      </c>
      <c r="F24" s="1294">
        <v>190.07510456739345</v>
      </c>
      <c r="G24" s="1312">
        <v>190.07510456739345</v>
      </c>
      <c r="H24" s="1313">
        <v>195.0168009354547</v>
      </c>
      <c r="I24" s="1293">
        <v>0.4347352965456963</v>
      </c>
      <c r="J24" s="1294">
        <v>0.1522937213613602</v>
      </c>
      <c r="K24" s="1295">
        <v>3.2308368274717623</v>
      </c>
      <c r="L24" s="1395">
        <v>2.599865131895342</v>
      </c>
    </row>
    <row r="25" spans="1:12" ht="21" customHeight="1">
      <c r="A25" s="1288" t="s">
        <v>1130</v>
      </c>
      <c r="B25" s="1289">
        <v>1.8659527269142209</v>
      </c>
      <c r="C25" s="1290">
        <v>110.8732547232544</v>
      </c>
      <c r="D25" s="1290">
        <v>124.56528492995382</v>
      </c>
      <c r="E25" s="1290">
        <v>125.02720933078069</v>
      </c>
      <c r="F25" s="1294">
        <v>124.9417785974585</v>
      </c>
      <c r="G25" s="1312">
        <v>124.9417785974585</v>
      </c>
      <c r="H25" s="1313">
        <v>124.9417785974585</v>
      </c>
      <c r="I25" s="1293">
        <v>12.765887177079208</v>
      </c>
      <c r="J25" s="1294">
        <v>0.3708291608586052</v>
      </c>
      <c r="K25" s="1295">
        <v>-0.06832971301165003</v>
      </c>
      <c r="L25" s="1395">
        <v>0</v>
      </c>
    </row>
    <row r="26" spans="1:12" ht="21" customHeight="1">
      <c r="A26" s="1288" t="s">
        <v>1131</v>
      </c>
      <c r="B26" s="1289">
        <v>2.731641690470963</v>
      </c>
      <c r="C26" s="1290">
        <v>146.0718880477207</v>
      </c>
      <c r="D26" s="1290">
        <v>147.65936821905228</v>
      </c>
      <c r="E26" s="1290">
        <v>148.86214742448146</v>
      </c>
      <c r="F26" s="1294">
        <v>153.98678356295525</v>
      </c>
      <c r="G26" s="1312">
        <v>153.98678356295525</v>
      </c>
      <c r="H26" s="1313">
        <v>153.98678356295525</v>
      </c>
      <c r="I26" s="1293">
        <v>1.910196009686132</v>
      </c>
      <c r="J26" s="1294">
        <v>0.814563423869501</v>
      </c>
      <c r="K26" s="1295">
        <v>3.4425380979228066</v>
      </c>
      <c r="L26" s="1395">
        <v>0</v>
      </c>
    </row>
    <row r="27" spans="1:12" ht="21" customHeight="1">
      <c r="A27" s="1288" t="s">
        <v>1132</v>
      </c>
      <c r="B27" s="1289">
        <v>3.1001290737979397</v>
      </c>
      <c r="C27" s="1290">
        <v>171.33744000434675</v>
      </c>
      <c r="D27" s="1290">
        <v>177.03229474019602</v>
      </c>
      <c r="E27" s="1290">
        <v>177.03229474019602</v>
      </c>
      <c r="F27" s="1294">
        <v>191.79303126267783</v>
      </c>
      <c r="G27" s="1312">
        <v>191.79303126267783</v>
      </c>
      <c r="H27" s="1313">
        <v>192.6906447020102</v>
      </c>
      <c r="I27" s="1293">
        <v>3.323765509572695</v>
      </c>
      <c r="J27" s="1294">
        <v>0</v>
      </c>
      <c r="K27" s="1295">
        <v>8.844911593556176</v>
      </c>
      <c r="L27" s="1395">
        <v>0.468011498344282</v>
      </c>
    </row>
    <row r="28" spans="1:12" ht="21" customHeight="1" thickBot="1">
      <c r="A28" s="1314" t="s">
        <v>1133</v>
      </c>
      <c r="B28" s="1315">
        <v>7.508891607907275</v>
      </c>
      <c r="C28" s="1316">
        <v>207.1053476333899</v>
      </c>
      <c r="D28" s="1316">
        <v>223.72141097030135</v>
      </c>
      <c r="E28" s="1316">
        <v>223.92197517530994</v>
      </c>
      <c r="F28" s="1317">
        <v>236.7107824241045</v>
      </c>
      <c r="G28" s="1318">
        <v>238.22241801139484</v>
      </c>
      <c r="H28" s="1319">
        <v>243.7598471253192</v>
      </c>
      <c r="I28" s="1320">
        <v>8.119842260996663</v>
      </c>
      <c r="J28" s="1317">
        <v>0.0896490881846006</v>
      </c>
      <c r="K28" s="1321">
        <v>8.859278744070593</v>
      </c>
      <c r="L28" s="1399">
        <v>2.324478594478663</v>
      </c>
    </row>
    <row r="29" ht="13.5" thickTop="1"/>
    <row r="30" spans="1:5" ht="12.75">
      <c r="A30" s="1322"/>
      <c r="E30" s="1259" t="s">
        <v>1134</v>
      </c>
    </row>
  </sheetData>
  <sheetProtection/>
  <mergeCells count="9">
    <mergeCell ref="A1:L1"/>
    <mergeCell ref="A2:L2"/>
    <mergeCell ref="A3:L3"/>
    <mergeCell ref="A4:L4"/>
    <mergeCell ref="A5:A6"/>
    <mergeCell ref="B5:B6"/>
    <mergeCell ref="D5:E5"/>
    <mergeCell ref="F5:H5"/>
    <mergeCell ref="I5:L5"/>
  </mergeCells>
  <printOptions horizontalCentered="1"/>
  <pageMargins left="0.75" right="0.75" top="1" bottom="1" header="0.5" footer="0.5"/>
  <pageSetup fitToHeight="1" fitToWidth="1" horizontalDpi="600" verticalDpi="600" orientation="portrait" scale="67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B1:N70"/>
  <sheetViews>
    <sheetView zoomScalePageLayoutView="0" workbookViewId="0" topLeftCell="B1">
      <selection activeCell="B4" sqref="B4:D11"/>
    </sheetView>
  </sheetViews>
  <sheetFormatPr defaultColWidth="9.140625" defaultRowHeight="12.75"/>
  <cols>
    <col min="1" max="1" width="15.57421875" style="761" customWidth="1"/>
    <col min="2" max="2" width="43.28125" style="761" bestFit="1" customWidth="1"/>
    <col min="3" max="3" width="20.57421875" style="761" customWidth="1"/>
    <col min="4" max="4" width="15.28125" style="761" customWidth="1"/>
    <col min="5" max="5" width="12.28125" style="761" bestFit="1" customWidth="1"/>
    <col min="6" max="6" width="26.8515625" style="779" customWidth="1"/>
    <col min="7" max="7" width="13.8515625" style="761" bestFit="1" customWidth="1"/>
    <col min="8" max="8" width="17.00390625" style="761" customWidth="1"/>
    <col min="9" max="11" width="15.421875" style="761" bestFit="1" customWidth="1"/>
    <col min="12" max="16384" width="9.140625" style="761" customWidth="1"/>
  </cols>
  <sheetData>
    <row r="1" spans="2:4" ht="12.75">
      <c r="B1" s="1709" t="s">
        <v>1096</v>
      </c>
      <c r="C1" s="1709"/>
      <c r="D1" s="1709"/>
    </row>
    <row r="2" spans="2:4" ht="15.75">
      <c r="B2" s="1899" t="s">
        <v>46</v>
      </c>
      <c r="C2" s="1899"/>
      <c r="D2" s="1899"/>
    </row>
    <row r="3" spans="2:4" ht="21" customHeight="1" thickBot="1">
      <c r="B3" s="1908" t="s">
        <v>885</v>
      </c>
      <c r="C3" s="1908"/>
      <c r="D3" s="1908"/>
    </row>
    <row r="4" spans="2:4" ht="13.5" thickTop="1">
      <c r="B4" s="1517" t="s">
        <v>886</v>
      </c>
      <c r="C4" s="1518" t="s">
        <v>887</v>
      </c>
      <c r="D4" s="1519" t="s">
        <v>888</v>
      </c>
    </row>
    <row r="5" spans="2:8" ht="12.75">
      <c r="B5" s="1011" t="s">
        <v>889</v>
      </c>
      <c r="C5" s="781">
        <v>577.098093</v>
      </c>
      <c r="D5" s="1520"/>
      <c r="H5" s="782"/>
    </row>
    <row r="6" spans="2:8" ht="12.75">
      <c r="B6" s="1521" t="s">
        <v>890</v>
      </c>
      <c r="C6" s="783">
        <v>5</v>
      </c>
      <c r="D6" s="1522">
        <v>62915</v>
      </c>
      <c r="H6" s="782"/>
    </row>
    <row r="7" spans="2:9" ht="12.75">
      <c r="B7" s="1521" t="s">
        <v>891</v>
      </c>
      <c r="C7" s="783">
        <v>555.250093</v>
      </c>
      <c r="D7" s="1522">
        <v>62932</v>
      </c>
      <c r="H7" s="782"/>
      <c r="I7" s="782"/>
    </row>
    <row r="8" spans="2:4" ht="12.75">
      <c r="B8" s="1521" t="s">
        <v>892</v>
      </c>
      <c r="C8" s="783">
        <v>16.848</v>
      </c>
      <c r="D8" s="1522">
        <v>62933</v>
      </c>
    </row>
    <row r="9" spans="2:4" ht="12.75">
      <c r="B9" s="1523" t="s">
        <v>893</v>
      </c>
      <c r="C9" s="784">
        <v>0</v>
      </c>
      <c r="D9" s="1524"/>
    </row>
    <row r="10" spans="2:4" ht="12.75">
      <c r="B10" s="1525" t="s">
        <v>894</v>
      </c>
      <c r="C10" s="781">
        <v>0</v>
      </c>
      <c r="D10" s="1526"/>
    </row>
    <row r="11" spans="2:10" ht="13.5" thickBot="1">
      <c r="B11" s="1017" t="s">
        <v>312</v>
      </c>
      <c r="C11" s="1527">
        <v>577.098093</v>
      </c>
      <c r="D11" s="1528"/>
      <c r="J11" s="782"/>
    </row>
    <row r="12" spans="2:10" ht="13.5" thickTop="1">
      <c r="B12" s="769" t="s">
        <v>895</v>
      </c>
      <c r="C12" s="488"/>
      <c r="D12" s="488"/>
      <c r="J12" s="782"/>
    </row>
    <row r="13" ht="12.75">
      <c r="J13" s="782"/>
    </row>
    <row r="14" ht="12.75">
      <c r="J14" s="782"/>
    </row>
    <row r="15" ht="12.75">
      <c r="J15" s="782"/>
    </row>
    <row r="16" ht="12.75">
      <c r="J16" s="782"/>
    </row>
    <row r="17" spans="5:14" ht="12.75">
      <c r="E17" s="785"/>
      <c r="F17" s="785"/>
      <c r="G17" s="785"/>
      <c r="H17" s="785"/>
      <c r="I17" s="785"/>
      <c r="J17" s="785"/>
      <c r="K17" s="785"/>
      <c r="L17" s="785"/>
      <c r="M17" s="785"/>
      <c r="N17" s="785"/>
    </row>
    <row r="18" spans="10:11" ht="12.75">
      <c r="J18" s="782"/>
      <c r="K18" s="786"/>
    </row>
    <row r="19" spans="10:11" ht="12.75">
      <c r="J19" s="782"/>
      <c r="K19" s="786"/>
    </row>
    <row r="20" spans="10:11" ht="12.75">
      <c r="J20" s="782"/>
      <c r="K20" s="786"/>
    </row>
    <row r="21" spans="10:11" ht="12.75">
      <c r="J21" s="782"/>
      <c r="K21" s="786"/>
    </row>
    <row r="22" spans="10:11" ht="12.75">
      <c r="J22" s="782"/>
      <c r="K22" s="786"/>
    </row>
    <row r="23" spans="7:10" ht="12" customHeight="1">
      <c r="G23" s="782"/>
      <c r="H23" s="782"/>
      <c r="I23" s="762"/>
      <c r="J23" s="782"/>
    </row>
    <row r="24" spans="7:10" ht="12" customHeight="1">
      <c r="G24" s="782"/>
      <c r="H24" s="762"/>
      <c r="I24" s="762"/>
      <c r="J24" s="782"/>
    </row>
    <row r="25" spans="7:10" ht="12" customHeight="1">
      <c r="G25" s="782"/>
      <c r="H25" s="762"/>
      <c r="J25" s="782"/>
    </row>
    <row r="26" spans="7:10" ht="12" customHeight="1">
      <c r="G26" s="782"/>
      <c r="H26" s="762"/>
      <c r="J26" s="782"/>
    </row>
    <row r="27" spans="7:10" ht="12" customHeight="1">
      <c r="G27" s="782"/>
      <c r="H27" s="762"/>
      <c r="J27" s="782"/>
    </row>
    <row r="28" ht="20.25" customHeight="1">
      <c r="J28" s="782"/>
    </row>
    <row r="29" ht="12.75">
      <c r="J29" s="782"/>
    </row>
    <row r="30" ht="12.75">
      <c r="J30" s="782"/>
    </row>
    <row r="31" ht="12.75">
      <c r="J31" s="782"/>
    </row>
    <row r="32" ht="12.75">
      <c r="J32" s="782"/>
    </row>
    <row r="33" ht="12.75">
      <c r="J33" s="782"/>
    </row>
    <row r="34" ht="12.75">
      <c r="J34" s="782"/>
    </row>
    <row r="35" spans="9:10" ht="12.75">
      <c r="I35" s="782"/>
      <c r="J35" s="762"/>
    </row>
    <row r="36" spans="9:10" ht="12.75">
      <c r="I36" s="782"/>
      <c r="J36" s="762"/>
    </row>
    <row r="37" spans="9:10" ht="12.75">
      <c r="I37" s="782"/>
      <c r="J37" s="762"/>
    </row>
    <row r="38" spans="9:10" ht="12.75">
      <c r="I38" s="782"/>
      <c r="J38" s="762"/>
    </row>
    <row r="39" spans="7:10" ht="12.75">
      <c r="G39" s="782"/>
      <c r="H39" s="762"/>
      <c r="I39" s="782"/>
      <c r="J39" s="762"/>
    </row>
    <row r="40" spans="6:10" ht="12.75">
      <c r="F40" s="787"/>
      <c r="G40" s="788"/>
      <c r="H40" s="789"/>
      <c r="I40" s="788"/>
      <c r="J40" s="789"/>
    </row>
    <row r="41" spans="6:10" ht="12.75">
      <c r="F41" s="787"/>
      <c r="G41" s="788"/>
      <c r="H41" s="789"/>
      <c r="I41" s="788"/>
      <c r="J41" s="789"/>
    </row>
    <row r="42" spans="6:10" ht="12.75">
      <c r="F42" s="787"/>
      <c r="G42" s="790"/>
      <c r="H42" s="790"/>
      <c r="I42" s="788"/>
      <c r="J42" s="789"/>
    </row>
    <row r="43" spans="6:10" ht="12.75">
      <c r="F43" s="787"/>
      <c r="G43" s="790"/>
      <c r="H43" s="788"/>
      <c r="I43" s="790"/>
      <c r="J43" s="789"/>
    </row>
    <row r="44" spans="6:10" ht="12.75">
      <c r="F44" s="787"/>
      <c r="G44" s="790"/>
      <c r="H44" s="788"/>
      <c r="I44" s="790"/>
      <c r="J44" s="789"/>
    </row>
    <row r="45" spans="6:10" ht="12.75">
      <c r="F45" s="787"/>
      <c r="G45" s="790"/>
      <c r="H45" s="788"/>
      <c r="I45" s="790"/>
      <c r="J45" s="789"/>
    </row>
    <row r="46" spans="6:10" ht="12.75">
      <c r="F46" s="787"/>
      <c r="G46" s="790"/>
      <c r="H46" s="788"/>
      <c r="I46" s="790"/>
      <c r="J46" s="789"/>
    </row>
    <row r="47" spans="6:10" ht="12.75">
      <c r="F47" s="787"/>
      <c r="G47" s="790"/>
      <c r="H47" s="788"/>
      <c r="I47" s="790"/>
      <c r="J47" s="789"/>
    </row>
    <row r="48" spans="6:10" ht="12.75">
      <c r="F48" s="787"/>
      <c r="G48" s="790"/>
      <c r="H48" s="788"/>
      <c r="I48" s="790"/>
      <c r="J48" s="789"/>
    </row>
    <row r="49" spans="6:10" ht="12.75">
      <c r="F49" s="787"/>
      <c r="G49" s="790"/>
      <c r="H49" s="788"/>
      <c r="I49" s="790"/>
      <c r="J49" s="789"/>
    </row>
    <row r="50" spans="6:10" ht="12.75">
      <c r="F50" s="787"/>
      <c r="G50" s="790"/>
      <c r="H50" s="788"/>
      <c r="I50" s="790"/>
      <c r="J50" s="789"/>
    </row>
    <row r="51" spans="6:10" ht="12.75">
      <c r="F51" s="787"/>
      <c r="G51" s="790"/>
      <c r="H51" s="788"/>
      <c r="I51" s="790"/>
      <c r="J51" s="789"/>
    </row>
    <row r="52" spans="6:10" ht="12.75">
      <c r="F52" s="787"/>
      <c r="G52" s="790"/>
      <c r="H52" s="788"/>
      <c r="I52" s="790"/>
      <c r="J52" s="789"/>
    </row>
    <row r="53" spans="6:10" ht="12.75">
      <c r="F53" s="787"/>
      <c r="G53" s="790"/>
      <c r="H53" s="789"/>
      <c r="I53" s="790"/>
      <c r="J53" s="789"/>
    </row>
    <row r="54" spans="6:10" ht="12.75">
      <c r="F54" s="787"/>
      <c r="G54" s="790"/>
      <c r="H54" s="790"/>
      <c r="I54" s="788"/>
      <c r="J54" s="789"/>
    </row>
    <row r="55" spans="6:10" ht="12.75">
      <c r="F55" s="791"/>
      <c r="G55" s="790"/>
      <c r="H55" s="790"/>
      <c r="I55" s="788"/>
      <c r="J55" s="789"/>
    </row>
    <row r="56" spans="6:10" ht="12.75">
      <c r="F56" s="791"/>
      <c r="G56" s="790"/>
      <c r="H56" s="790"/>
      <c r="I56" s="788"/>
      <c r="J56" s="789"/>
    </row>
    <row r="57" spans="6:10" ht="12.75">
      <c r="F57" s="791"/>
      <c r="G57" s="792"/>
      <c r="H57" s="790"/>
      <c r="I57" s="788"/>
      <c r="J57" s="789"/>
    </row>
    <row r="58" spans="6:10" ht="12.75">
      <c r="F58" s="787"/>
      <c r="G58" s="790"/>
      <c r="H58" s="790"/>
      <c r="I58" s="788"/>
      <c r="J58" s="789"/>
    </row>
    <row r="59" spans="6:10" ht="12.75">
      <c r="F59" s="787"/>
      <c r="G59" s="790"/>
      <c r="H59" s="790"/>
      <c r="I59" s="788"/>
      <c r="J59" s="789"/>
    </row>
    <row r="60" spans="6:10" ht="12.75">
      <c r="F60" s="787"/>
      <c r="G60" s="790"/>
      <c r="H60" s="790"/>
      <c r="I60" s="788"/>
      <c r="J60" s="789"/>
    </row>
    <row r="61" spans="5:10" ht="25.5">
      <c r="E61" s="793"/>
      <c r="F61" s="762"/>
      <c r="I61" s="782"/>
      <c r="J61" s="782"/>
    </row>
    <row r="62" spans="8:9" ht="12.75">
      <c r="H62" s="782"/>
      <c r="I62" s="782"/>
    </row>
    <row r="63" spans="8:9" ht="12.75">
      <c r="H63" s="782"/>
      <c r="I63" s="782"/>
    </row>
    <row r="64" spans="8:9" ht="12.75">
      <c r="H64" s="782"/>
      <c r="I64" s="782"/>
    </row>
    <row r="65" spans="8:9" ht="12.75">
      <c r="H65" s="782"/>
      <c r="I65" s="782"/>
    </row>
    <row r="66" spans="8:9" ht="12.75">
      <c r="H66" s="782"/>
      <c r="I66" s="782"/>
    </row>
    <row r="67" spans="8:9" ht="12.75">
      <c r="H67" s="782"/>
      <c r="I67" s="782"/>
    </row>
    <row r="68" spans="8:11" ht="12.75">
      <c r="H68" s="782"/>
      <c r="I68" s="782"/>
      <c r="J68" s="782"/>
      <c r="K68" s="782"/>
    </row>
    <row r="69" spans="8:9" ht="12.75">
      <c r="H69" s="782"/>
      <c r="I69" s="782"/>
    </row>
    <row r="70" ht="12.75">
      <c r="J70" s="782"/>
    </row>
  </sheetData>
  <sheetProtection/>
  <mergeCells count="3">
    <mergeCell ref="B1:D1"/>
    <mergeCell ref="B2:D2"/>
    <mergeCell ref="B3:D3"/>
  </mergeCells>
  <printOptions horizontalCentered="1"/>
  <pageMargins left="0.7" right="0.7" top="0.75" bottom="0.75" header="0.3" footer="0.3"/>
  <pageSetup horizontalDpi="600" verticalDpi="600" orientation="portrait" scale="76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zoomScalePageLayoutView="0" workbookViewId="0" topLeftCell="A1">
      <selection activeCell="A4" sqref="A4:L19"/>
    </sheetView>
  </sheetViews>
  <sheetFormatPr defaultColWidth="12.00390625" defaultRowHeight="12.75"/>
  <cols>
    <col min="1" max="1" width="24.8515625" style="488" customWidth="1"/>
    <col min="2" max="2" width="10.140625" style="488" customWidth="1"/>
    <col min="3" max="3" width="6.7109375" style="488" customWidth="1"/>
    <col min="4" max="4" width="7.140625" style="488" customWidth="1"/>
    <col min="5" max="5" width="11.8515625" style="488" bestFit="1" customWidth="1"/>
    <col min="6" max="6" width="8.8515625" style="488" customWidth="1"/>
    <col min="7" max="7" width="10.8515625" style="488" customWidth="1"/>
    <col min="8" max="8" width="9.421875" style="488" customWidth="1"/>
    <col min="9" max="9" width="10.57421875" style="488" customWidth="1"/>
    <col min="10" max="11" width="8.8515625" style="488" customWidth="1"/>
    <col min="12" max="12" width="9.8515625" style="488" customWidth="1"/>
    <col min="13" max="16384" width="12.00390625" style="488" customWidth="1"/>
  </cols>
  <sheetData>
    <row r="1" spans="1:12" ht="12.75">
      <c r="A1" s="1885" t="s">
        <v>1090</v>
      </c>
      <c r="B1" s="1885"/>
      <c r="C1" s="1885"/>
      <c r="D1" s="1885"/>
      <c r="E1" s="1885"/>
      <c r="F1" s="1885"/>
      <c r="G1" s="1885"/>
      <c r="H1" s="1885"/>
      <c r="I1" s="1885"/>
      <c r="J1" s="1885"/>
      <c r="K1" s="1885"/>
      <c r="L1" s="1885"/>
    </row>
    <row r="2" spans="1:12" ht="15.75">
      <c r="A2" s="1916" t="s">
        <v>896</v>
      </c>
      <c r="B2" s="1916"/>
      <c r="C2" s="1916"/>
      <c r="D2" s="1916"/>
      <c r="E2" s="1916"/>
      <c r="F2" s="1916"/>
      <c r="G2" s="1916"/>
      <c r="H2" s="1916"/>
      <c r="I2" s="1916"/>
      <c r="J2" s="1916"/>
      <c r="K2" s="1916"/>
      <c r="L2" s="1916"/>
    </row>
    <row r="3" spans="1:13" ht="13.5" thickBot="1">
      <c r="A3" s="1917"/>
      <c r="B3" s="1917"/>
      <c r="C3" s="1917"/>
      <c r="D3" s="1917"/>
      <c r="E3" s="1917"/>
      <c r="F3" s="1917"/>
      <c r="G3" s="1917"/>
      <c r="H3" s="1917"/>
      <c r="I3" s="1917"/>
      <c r="J3" s="1917"/>
      <c r="K3" s="1917"/>
      <c r="L3" s="1917"/>
      <c r="M3" s="766"/>
    </row>
    <row r="4" spans="1:12" ht="13.5" thickTop="1">
      <c r="A4" s="1529"/>
      <c r="B4" s="1900" t="s">
        <v>897</v>
      </c>
      <c r="C4" s="1901"/>
      <c r="D4" s="1902"/>
      <c r="E4" s="1901" t="s">
        <v>898</v>
      </c>
      <c r="F4" s="1901"/>
      <c r="G4" s="1901"/>
      <c r="H4" s="1901"/>
      <c r="I4" s="1901"/>
      <c r="J4" s="1901"/>
      <c r="K4" s="1901"/>
      <c r="L4" s="1903"/>
    </row>
    <row r="5" spans="1:12" ht="12.75">
      <c r="A5" s="1530"/>
      <c r="B5" s="1918" t="s">
        <v>840</v>
      </c>
      <c r="C5" s="1919"/>
      <c r="D5" s="1920"/>
      <c r="E5" s="1909" t="s">
        <v>840</v>
      </c>
      <c r="F5" s="1910"/>
      <c r="G5" s="1910"/>
      <c r="H5" s="1910"/>
      <c r="I5" s="1910"/>
      <c r="J5" s="1910"/>
      <c r="K5" s="1910"/>
      <c r="L5" s="1911"/>
    </row>
    <row r="6" spans="1:12" ht="12.75">
      <c r="A6" s="1531" t="s">
        <v>899</v>
      </c>
      <c r="B6" s="795"/>
      <c r="C6" s="795"/>
      <c r="D6" s="796"/>
      <c r="E6" s="1912">
        <v>2013</v>
      </c>
      <c r="F6" s="1913"/>
      <c r="G6" s="1914">
        <v>2014</v>
      </c>
      <c r="H6" s="1914"/>
      <c r="I6" s="1914">
        <v>2015</v>
      </c>
      <c r="J6" s="1914"/>
      <c r="K6" s="1914" t="s">
        <v>865</v>
      </c>
      <c r="L6" s="1915"/>
    </row>
    <row r="7" spans="1:12" ht="12.75">
      <c r="A7" s="1531"/>
      <c r="B7" s="797">
        <v>2013</v>
      </c>
      <c r="C7" s="797">
        <v>2014</v>
      </c>
      <c r="D7" s="798">
        <v>2015</v>
      </c>
      <c r="E7" s="1381">
        <v>1</v>
      </c>
      <c r="F7" s="1382">
        <v>2</v>
      </c>
      <c r="G7" s="1465">
        <v>3</v>
      </c>
      <c r="H7" s="1464">
        <v>4</v>
      </c>
      <c r="I7" s="1465">
        <v>5</v>
      </c>
      <c r="J7" s="1465">
        <v>6</v>
      </c>
      <c r="K7" s="1383" t="s">
        <v>900</v>
      </c>
      <c r="L7" s="1532" t="s">
        <v>901</v>
      </c>
    </row>
    <row r="8" spans="1:12" ht="12.75">
      <c r="A8" s="1533"/>
      <c r="B8" s="799"/>
      <c r="C8" s="767"/>
      <c r="D8" s="800"/>
      <c r="E8" s="1382" t="s">
        <v>902</v>
      </c>
      <c r="F8" s="1381" t="s">
        <v>903</v>
      </c>
      <c r="G8" s="1381" t="s">
        <v>902</v>
      </c>
      <c r="H8" s="1381" t="s">
        <v>903</v>
      </c>
      <c r="I8" s="1381" t="s">
        <v>902</v>
      </c>
      <c r="J8" s="1381" t="s">
        <v>903</v>
      </c>
      <c r="K8" s="1384">
        <v>1</v>
      </c>
      <c r="L8" s="1534">
        <v>3</v>
      </c>
    </row>
    <row r="9" spans="1:12" ht="12.75">
      <c r="A9" s="1535" t="s">
        <v>904</v>
      </c>
      <c r="B9" s="801">
        <v>194</v>
      </c>
      <c r="C9" s="801">
        <v>201</v>
      </c>
      <c r="D9" s="801">
        <v>197</v>
      </c>
      <c r="E9" s="802">
        <v>391715.89</v>
      </c>
      <c r="F9" s="803">
        <v>73.29410539463149</v>
      </c>
      <c r="G9" s="802">
        <v>825952.42</v>
      </c>
      <c r="H9" s="803">
        <v>78.20546744519362</v>
      </c>
      <c r="I9" s="802">
        <v>964394.33</v>
      </c>
      <c r="J9" s="804">
        <v>80.8740047382181</v>
      </c>
      <c r="K9" s="803">
        <v>110.85496940141999</v>
      </c>
      <c r="L9" s="1536">
        <v>16.761487302137795</v>
      </c>
    </row>
    <row r="10" spans="1:12" ht="12.75">
      <c r="A10" s="1537" t="s">
        <v>905</v>
      </c>
      <c r="B10" s="801">
        <v>28</v>
      </c>
      <c r="C10" s="801">
        <v>30</v>
      </c>
      <c r="D10" s="801">
        <v>29</v>
      </c>
      <c r="E10" s="802">
        <v>304524.18</v>
      </c>
      <c r="F10" s="803">
        <v>56.97963221286154</v>
      </c>
      <c r="G10" s="802">
        <v>552387.49</v>
      </c>
      <c r="H10" s="803">
        <v>52.30291820723428</v>
      </c>
      <c r="I10" s="802">
        <v>668414.29</v>
      </c>
      <c r="J10" s="804">
        <v>56.053150433342644</v>
      </c>
      <c r="K10" s="803">
        <v>81.39363842963144</v>
      </c>
      <c r="L10" s="1536">
        <v>21.00460312741697</v>
      </c>
    </row>
    <row r="11" spans="1:12" ht="14.25">
      <c r="A11" s="1537" t="s">
        <v>906</v>
      </c>
      <c r="B11" s="801">
        <v>81</v>
      </c>
      <c r="C11" s="801">
        <v>90</v>
      </c>
      <c r="D11" s="801">
        <v>95</v>
      </c>
      <c r="E11" s="802">
        <v>28298.46</v>
      </c>
      <c r="F11" s="803">
        <v>5.294935341391851</v>
      </c>
      <c r="G11" s="802">
        <v>90160.03</v>
      </c>
      <c r="H11" s="803">
        <v>8.536820185141755</v>
      </c>
      <c r="I11" s="802">
        <v>102971.36</v>
      </c>
      <c r="J11" s="804">
        <v>8.635167169160733</v>
      </c>
      <c r="K11" s="803">
        <v>218.60401590757942</v>
      </c>
      <c r="L11" s="1536">
        <v>14.209544961331531</v>
      </c>
    </row>
    <row r="12" spans="1:12" ht="12.75">
      <c r="A12" s="1537" t="s">
        <v>907</v>
      </c>
      <c r="B12" s="801">
        <v>63</v>
      </c>
      <c r="C12" s="801">
        <v>59</v>
      </c>
      <c r="D12" s="801">
        <v>51</v>
      </c>
      <c r="E12" s="802">
        <v>23018.03</v>
      </c>
      <c r="F12" s="803">
        <v>4.306912126533312</v>
      </c>
      <c r="G12" s="802">
        <v>44011.74</v>
      </c>
      <c r="H12" s="803">
        <v>4.167260263946349</v>
      </c>
      <c r="I12" s="802">
        <v>43818.81</v>
      </c>
      <c r="J12" s="804">
        <v>3.674640691389256</v>
      </c>
      <c r="K12" s="803">
        <v>91.20550281670498</v>
      </c>
      <c r="L12" s="1536">
        <v>-0.43836031022631516</v>
      </c>
    </row>
    <row r="13" spans="1:12" ht="12.75">
      <c r="A13" s="1537" t="s">
        <v>908</v>
      </c>
      <c r="B13" s="801">
        <v>22</v>
      </c>
      <c r="C13" s="801">
        <v>22</v>
      </c>
      <c r="D13" s="801">
        <v>22</v>
      </c>
      <c r="E13" s="802">
        <v>35875.22</v>
      </c>
      <c r="F13" s="803">
        <v>6.7126257138447745</v>
      </c>
      <c r="G13" s="802">
        <v>139393.16</v>
      </c>
      <c r="H13" s="803">
        <v>13.198468788871235</v>
      </c>
      <c r="I13" s="802">
        <v>149189.87</v>
      </c>
      <c r="J13" s="804">
        <v>12.511046444325467</v>
      </c>
      <c r="K13" s="803">
        <v>288.54997962381833</v>
      </c>
      <c r="L13" s="1536">
        <v>7.028113861540987</v>
      </c>
    </row>
    <row r="14" spans="1:12" ht="12.75">
      <c r="A14" s="1538" t="s">
        <v>909</v>
      </c>
      <c r="B14" s="801">
        <v>18</v>
      </c>
      <c r="C14" s="801">
        <v>18</v>
      </c>
      <c r="D14" s="801">
        <v>18</v>
      </c>
      <c r="E14" s="802">
        <v>15775.15</v>
      </c>
      <c r="F14" s="803">
        <v>2.9516941646562276</v>
      </c>
      <c r="G14" s="802">
        <v>21099.97</v>
      </c>
      <c r="H14" s="803">
        <v>1.9978548121810238</v>
      </c>
      <c r="I14" s="802">
        <v>33182.75</v>
      </c>
      <c r="J14" s="804">
        <v>2.7827018443037783</v>
      </c>
      <c r="K14" s="803">
        <v>33.75448093995939</v>
      </c>
      <c r="L14" s="1536">
        <v>57.2644416082108</v>
      </c>
    </row>
    <row r="15" spans="1:12" ht="12.75">
      <c r="A15" s="1538" t="s">
        <v>910</v>
      </c>
      <c r="B15" s="801">
        <v>4</v>
      </c>
      <c r="C15" s="801">
        <v>4</v>
      </c>
      <c r="D15" s="801">
        <v>4</v>
      </c>
      <c r="E15" s="802">
        <v>8543.13</v>
      </c>
      <c r="F15" s="803">
        <v>1.5985082214051567</v>
      </c>
      <c r="G15" s="802">
        <v>26142.62</v>
      </c>
      <c r="H15" s="803">
        <v>2.4753191198859463</v>
      </c>
      <c r="I15" s="802">
        <v>25344.92</v>
      </c>
      <c r="J15" s="804">
        <v>2.125422263909161</v>
      </c>
      <c r="K15" s="803">
        <v>206.00751715120805</v>
      </c>
      <c r="L15" s="1536">
        <v>-3.0513391542240242</v>
      </c>
    </row>
    <row r="16" spans="1:12" ht="12.75">
      <c r="A16" s="1538" t="s">
        <v>911</v>
      </c>
      <c r="B16" s="801">
        <v>4</v>
      </c>
      <c r="C16" s="801">
        <v>4</v>
      </c>
      <c r="D16" s="801">
        <v>4</v>
      </c>
      <c r="E16" s="802">
        <v>1002.03</v>
      </c>
      <c r="F16" s="803">
        <v>0.1874902047720928</v>
      </c>
      <c r="G16" s="802">
        <v>1096.19</v>
      </c>
      <c r="H16" s="803">
        <v>0.10379296589353997</v>
      </c>
      <c r="I16" s="802">
        <v>1201.7</v>
      </c>
      <c r="J16" s="804">
        <v>0.10077443268866657</v>
      </c>
      <c r="K16" s="803">
        <v>9.396924243785136</v>
      </c>
      <c r="L16" s="1536">
        <v>9.625156222917553</v>
      </c>
    </row>
    <row r="17" spans="1:12" ht="12.75">
      <c r="A17" s="1539" t="s">
        <v>912</v>
      </c>
      <c r="B17" s="801">
        <v>4</v>
      </c>
      <c r="C17" s="801">
        <v>5</v>
      </c>
      <c r="D17" s="801">
        <v>6</v>
      </c>
      <c r="E17" s="802">
        <v>34589.3</v>
      </c>
      <c r="F17" s="803">
        <v>6.472016745929114</v>
      </c>
      <c r="G17" s="802">
        <v>85519.83</v>
      </c>
      <c r="H17" s="803">
        <v>8.097461934893891</v>
      </c>
      <c r="I17" s="802">
        <v>66324.24</v>
      </c>
      <c r="J17" s="804">
        <v>5.5619436294474225</v>
      </c>
      <c r="K17" s="803">
        <v>147.24359845385712</v>
      </c>
      <c r="L17" s="1536">
        <v>-22.445776611108798</v>
      </c>
    </row>
    <row r="18" spans="1:12" ht="12.75">
      <c r="A18" s="1538" t="s">
        <v>913</v>
      </c>
      <c r="B18" s="801">
        <v>2</v>
      </c>
      <c r="C18" s="801">
        <v>2</v>
      </c>
      <c r="D18" s="801">
        <v>2</v>
      </c>
      <c r="E18" s="802">
        <v>82818.42</v>
      </c>
      <c r="F18" s="803">
        <v>15.496185268605917</v>
      </c>
      <c r="G18" s="802">
        <v>96320.27</v>
      </c>
      <c r="H18" s="803">
        <v>9.120103721951997</v>
      </c>
      <c r="I18" s="802">
        <v>102017.22</v>
      </c>
      <c r="J18" s="804">
        <v>8.555153091432878</v>
      </c>
      <c r="K18" s="803">
        <v>16.302955308734468</v>
      </c>
      <c r="L18" s="1536">
        <v>5.914590978617483</v>
      </c>
    </row>
    <row r="19" spans="1:12" ht="13.5" thickBot="1">
      <c r="A19" s="1540" t="s">
        <v>759</v>
      </c>
      <c r="B19" s="1541">
        <v>226</v>
      </c>
      <c r="C19" s="1541">
        <v>234</v>
      </c>
      <c r="D19" s="1541">
        <v>231</v>
      </c>
      <c r="E19" s="1542">
        <v>534443.92</v>
      </c>
      <c r="F19" s="1543">
        <v>99.99999999999999</v>
      </c>
      <c r="G19" s="1542">
        <v>1056131.2999999998</v>
      </c>
      <c r="H19" s="1543">
        <v>100.00000000000001</v>
      </c>
      <c r="I19" s="1542">
        <v>1192465.16</v>
      </c>
      <c r="J19" s="1544">
        <v>100</v>
      </c>
      <c r="K19" s="1545">
        <v>97.61311907150142</v>
      </c>
      <c r="L19" s="1546">
        <v>12.908798366263753</v>
      </c>
    </row>
    <row r="20" spans="1:12" ht="13.5" thickTop="1">
      <c r="A20" s="805" t="s">
        <v>914</v>
      </c>
      <c r="B20" s="805"/>
      <c r="C20" s="771"/>
      <c r="D20" s="806"/>
      <c r="E20" s="771"/>
      <c r="F20" s="771"/>
      <c r="G20" s="771"/>
      <c r="H20" s="771"/>
      <c r="I20" s="807"/>
      <c r="J20" s="771"/>
      <c r="K20" s="771"/>
      <c r="L20" s="771"/>
    </row>
    <row r="21" spans="1:9" ht="15" customHeight="1">
      <c r="A21" s="488" t="s">
        <v>915</v>
      </c>
      <c r="I21" s="768"/>
    </row>
    <row r="22" ht="12.75">
      <c r="J22" s="768"/>
    </row>
    <row r="25" spans="6:10" ht="12.75">
      <c r="F25" s="808"/>
      <c r="J25" s="768"/>
    </row>
    <row r="26" ht="12.75">
      <c r="J26" s="768"/>
    </row>
    <row r="27" ht="12.75">
      <c r="J27" s="768"/>
    </row>
    <row r="28" ht="12.75">
      <c r="J28" s="768"/>
    </row>
    <row r="29" spans="10:11" ht="12.75">
      <c r="J29" s="768"/>
      <c r="K29" s="768"/>
    </row>
    <row r="30" ht="12.75">
      <c r="K30" s="768"/>
    </row>
    <row r="31" spans="10:11" ht="12.75">
      <c r="J31" s="768"/>
      <c r="K31" s="768"/>
    </row>
    <row r="32" spans="10:11" ht="12.75">
      <c r="J32" s="768"/>
      <c r="K32" s="768"/>
    </row>
    <row r="33" spans="10:11" ht="12.75">
      <c r="J33" s="768"/>
      <c r="K33" s="768"/>
    </row>
    <row r="34" spans="10:11" ht="12.75">
      <c r="J34" s="768"/>
      <c r="K34" s="768"/>
    </row>
    <row r="35" ht="12.75">
      <c r="K35" s="768"/>
    </row>
    <row r="37" ht="12.75">
      <c r="J37" s="768"/>
    </row>
  </sheetData>
  <sheetProtection/>
  <mergeCells count="11">
    <mergeCell ref="B5:D5"/>
    <mergeCell ref="E5:L5"/>
    <mergeCell ref="E6:F6"/>
    <mergeCell ref="G6:H6"/>
    <mergeCell ref="I6:J6"/>
    <mergeCell ref="K6:L6"/>
    <mergeCell ref="A1:L1"/>
    <mergeCell ref="A2:L2"/>
    <mergeCell ref="A3:L3"/>
    <mergeCell ref="B4:D4"/>
    <mergeCell ref="E4:L4"/>
  </mergeCells>
  <printOptions horizontalCentered="1"/>
  <pageMargins left="0.7" right="0.7" top="0.75" bottom="0.75" header="0.3" footer="0.3"/>
  <pageSetup fitToHeight="1" fitToWidth="1" horizontalDpi="600" verticalDpi="600" orientation="portrait" scale="72" r:id="rId1"/>
</worksheet>
</file>

<file path=xl/worksheets/sheet42.xml><?xml version="1.0" encoding="utf-8"?>
<worksheet xmlns="http://schemas.openxmlformats.org/spreadsheetml/2006/main" xmlns:r="http://schemas.openxmlformats.org/officeDocument/2006/relationships">
  <dimension ref="A1:R114"/>
  <sheetViews>
    <sheetView zoomScalePageLayoutView="0" workbookViewId="0" topLeftCell="A1">
      <selection activeCell="A5" sqref="A5:J19"/>
    </sheetView>
  </sheetViews>
  <sheetFormatPr defaultColWidth="9.140625" defaultRowHeight="12.75"/>
  <cols>
    <col min="1" max="1" width="29.28125" style="810" customWidth="1"/>
    <col min="2" max="2" width="7.8515625" style="810" bestFit="1" customWidth="1"/>
    <col min="3" max="3" width="8.421875" style="810" bestFit="1" customWidth="1"/>
    <col min="4" max="4" width="8.28125" style="810" bestFit="1" customWidth="1"/>
    <col min="5" max="5" width="8.421875" style="810" bestFit="1" customWidth="1"/>
    <col min="6" max="6" width="9.57421875" style="810" bestFit="1" customWidth="1"/>
    <col min="7" max="8" width="8.57421875" style="810" bestFit="1" customWidth="1"/>
    <col min="9" max="10" width="7.421875" style="810" bestFit="1" customWidth="1"/>
    <col min="11" max="11" width="9.57421875" style="810" customWidth="1"/>
    <col min="12" max="14" width="9.8515625" style="810" bestFit="1" customWidth="1"/>
    <col min="15" max="16384" width="9.140625" style="810" customWidth="1"/>
  </cols>
  <sheetData>
    <row r="1" spans="1:14" ht="12.75">
      <c r="A1" s="1887" t="s">
        <v>965</v>
      </c>
      <c r="B1" s="1887"/>
      <c r="C1" s="1887"/>
      <c r="D1" s="1887"/>
      <c r="E1" s="1887"/>
      <c r="F1" s="1887"/>
      <c r="G1" s="1887"/>
      <c r="H1" s="1887"/>
      <c r="I1" s="1887"/>
      <c r="J1" s="1887"/>
      <c r="K1" s="809"/>
      <c r="L1" s="809"/>
      <c r="M1" s="809"/>
      <c r="N1" s="809"/>
    </row>
    <row r="2" spans="1:14" ht="15.75">
      <c r="A2" s="1899" t="s">
        <v>48</v>
      </c>
      <c r="B2" s="1899"/>
      <c r="C2" s="1899"/>
      <c r="D2" s="1899"/>
      <c r="E2" s="1899"/>
      <c r="F2" s="1899"/>
      <c r="G2" s="1899"/>
      <c r="H2" s="1899"/>
      <c r="I2" s="1899"/>
      <c r="J2" s="1899"/>
      <c r="K2" s="809"/>
      <c r="L2" s="809"/>
      <c r="M2" s="809"/>
      <c r="N2" s="809"/>
    </row>
    <row r="3" spans="1:14" ht="12.75">
      <c r="A3" s="1917" t="s">
        <v>1216</v>
      </c>
      <c r="B3" s="1917"/>
      <c r="C3" s="1917"/>
      <c r="D3" s="1917"/>
      <c r="E3" s="1917"/>
      <c r="F3" s="1917"/>
      <c r="G3" s="1917"/>
      <c r="H3" s="1917"/>
      <c r="I3" s="1917"/>
      <c r="J3" s="1917"/>
      <c r="K3" s="794"/>
      <c r="L3" s="811"/>
      <c r="M3" s="794"/>
      <c r="N3" s="794"/>
    </row>
    <row r="4" spans="1:14" ht="13.5" thickBot="1">
      <c r="A4" s="1917"/>
      <c r="B4" s="1917"/>
      <c r="C4" s="1917"/>
      <c r="D4" s="1917"/>
      <c r="E4" s="1917"/>
      <c r="F4" s="1917"/>
      <c r="G4" s="1917"/>
      <c r="H4" s="1917"/>
      <c r="I4" s="1917"/>
      <c r="J4" s="1917"/>
      <c r="K4" s="794"/>
      <c r="L4" s="794"/>
      <c r="M4" s="794"/>
      <c r="N4" s="794"/>
    </row>
    <row r="5" spans="1:11" ht="18" customHeight="1" thickTop="1">
      <c r="A5" s="1921" t="s">
        <v>916</v>
      </c>
      <c r="B5" s="1547">
        <v>2013</v>
      </c>
      <c r="C5" s="1924">
        <v>2014</v>
      </c>
      <c r="D5" s="1924"/>
      <c r="E5" s="1924"/>
      <c r="F5" s="1924">
        <v>2015</v>
      </c>
      <c r="G5" s="1924"/>
      <c r="H5" s="1924"/>
      <c r="I5" s="1924" t="s">
        <v>917</v>
      </c>
      <c r="J5" s="1925"/>
      <c r="K5" s="794"/>
    </row>
    <row r="6" spans="1:11" ht="18" customHeight="1">
      <c r="A6" s="1922"/>
      <c r="B6" s="1385" t="s">
        <v>918</v>
      </c>
      <c r="C6" s="1465" t="s">
        <v>919</v>
      </c>
      <c r="D6" s="1385" t="s">
        <v>920</v>
      </c>
      <c r="E6" s="1385" t="s">
        <v>918</v>
      </c>
      <c r="F6" s="1465" t="s">
        <v>919</v>
      </c>
      <c r="G6" s="1385" t="s">
        <v>920</v>
      </c>
      <c r="H6" s="1385" t="s">
        <v>918</v>
      </c>
      <c r="I6" s="1926" t="s">
        <v>921</v>
      </c>
      <c r="J6" s="1928" t="s">
        <v>922</v>
      </c>
      <c r="K6" s="813"/>
    </row>
    <row r="7" spans="1:14" ht="18" customHeight="1">
      <c r="A7" s="1923"/>
      <c r="B7" s="1465">
        <v>1</v>
      </c>
      <c r="C7" s="1385">
        <v>2</v>
      </c>
      <c r="D7" s="1385">
        <v>3</v>
      </c>
      <c r="E7" s="1465">
        <v>4</v>
      </c>
      <c r="F7" s="1385">
        <v>5</v>
      </c>
      <c r="G7" s="1385">
        <v>6</v>
      </c>
      <c r="H7" s="1465">
        <v>7</v>
      </c>
      <c r="I7" s="1927"/>
      <c r="J7" s="1929"/>
      <c r="K7" s="814"/>
      <c r="L7" s="813"/>
      <c r="M7" s="815"/>
      <c r="N7" s="813"/>
    </row>
    <row r="8" spans="1:14" ht="18" customHeight="1">
      <c r="A8" s="1512" t="s">
        <v>923</v>
      </c>
      <c r="B8" s="816">
        <v>523.78</v>
      </c>
      <c r="C8" s="816">
        <v>998.04</v>
      </c>
      <c r="D8" s="816">
        <v>922.99</v>
      </c>
      <c r="E8" s="816">
        <v>928.65</v>
      </c>
      <c r="F8" s="817">
        <v>1118.8</v>
      </c>
      <c r="G8" s="817">
        <v>835.74</v>
      </c>
      <c r="H8" s="817">
        <v>1118.8</v>
      </c>
      <c r="I8" s="818">
        <v>77.29772041696896</v>
      </c>
      <c r="J8" s="1548">
        <v>20.475959726484675</v>
      </c>
      <c r="L8" s="819"/>
      <c r="M8" s="819"/>
      <c r="N8" s="819"/>
    </row>
    <row r="9" spans="1:14" ht="17.25" customHeight="1">
      <c r="A9" s="1512" t="s">
        <v>924</v>
      </c>
      <c r="B9" s="816">
        <v>273.59</v>
      </c>
      <c r="C9" s="816">
        <v>783.3</v>
      </c>
      <c r="D9" s="816">
        <v>695.47</v>
      </c>
      <c r="E9" s="816">
        <v>751.33</v>
      </c>
      <c r="F9" s="817">
        <v>893.54</v>
      </c>
      <c r="G9" s="817">
        <v>837.83</v>
      </c>
      <c r="H9" s="817">
        <v>856.75</v>
      </c>
      <c r="I9" s="818">
        <v>174.6189553711759</v>
      </c>
      <c r="J9" s="1548">
        <v>14.031118150479813</v>
      </c>
      <c r="L9" s="819"/>
      <c r="M9" s="819"/>
      <c r="N9" s="819"/>
    </row>
    <row r="10" spans="1:14" ht="18" customHeight="1">
      <c r="A10" s="1512" t="s">
        <v>925</v>
      </c>
      <c r="B10" s="816">
        <v>1177.83</v>
      </c>
      <c r="C10" s="816">
        <v>4507.26</v>
      </c>
      <c r="D10" s="816">
        <v>4217.83</v>
      </c>
      <c r="E10" s="816">
        <v>4253.29</v>
      </c>
      <c r="F10" s="817">
        <v>4636.27</v>
      </c>
      <c r="G10" s="817">
        <v>4146.05</v>
      </c>
      <c r="H10" s="817">
        <v>4636.27</v>
      </c>
      <c r="I10" s="818">
        <v>261.112384639549</v>
      </c>
      <c r="J10" s="1548">
        <v>9.00432371176197</v>
      </c>
      <c r="L10" s="819"/>
      <c r="M10" s="819"/>
      <c r="N10" s="819"/>
    </row>
    <row r="11" spans="1:14" ht="18" customHeight="1">
      <c r="A11" s="1512" t="s">
        <v>926</v>
      </c>
      <c r="B11" s="816">
        <v>262.34</v>
      </c>
      <c r="C11" s="816">
        <v>559.47</v>
      </c>
      <c r="D11" s="816">
        <v>517.96</v>
      </c>
      <c r="E11" s="816">
        <v>529.49</v>
      </c>
      <c r="F11" s="817">
        <v>544.04</v>
      </c>
      <c r="G11" s="817">
        <v>524.47</v>
      </c>
      <c r="H11" s="817">
        <v>540.03</v>
      </c>
      <c r="I11" s="818">
        <v>101.8334985133796</v>
      </c>
      <c r="J11" s="1548">
        <v>1.9905947232242198</v>
      </c>
      <c r="L11" s="819"/>
      <c r="M11" s="819"/>
      <c r="N11" s="819"/>
    </row>
    <row r="12" spans="1:14" ht="18" customHeight="1">
      <c r="A12" s="1512" t="s">
        <v>909</v>
      </c>
      <c r="B12" s="816">
        <v>889.1</v>
      </c>
      <c r="C12" s="816">
        <v>1189.22</v>
      </c>
      <c r="D12" s="816">
        <v>1138.28</v>
      </c>
      <c r="E12" s="816">
        <v>1189.22</v>
      </c>
      <c r="F12" s="817">
        <v>1870.22</v>
      </c>
      <c r="G12" s="817">
        <v>1677.47</v>
      </c>
      <c r="H12" s="817">
        <v>1870.22</v>
      </c>
      <c r="I12" s="818">
        <v>33.75548307277023</v>
      </c>
      <c r="J12" s="1548">
        <v>57.26442542170497</v>
      </c>
      <c r="L12" s="819"/>
      <c r="M12" s="819"/>
      <c r="N12" s="819"/>
    </row>
    <row r="13" spans="1:14" ht="18" customHeight="1">
      <c r="A13" s="1512" t="s">
        <v>910</v>
      </c>
      <c r="B13" s="816">
        <v>646.23</v>
      </c>
      <c r="C13" s="816">
        <v>2037</v>
      </c>
      <c r="D13" s="816">
        <v>1929.38</v>
      </c>
      <c r="E13" s="816">
        <v>1956.49</v>
      </c>
      <c r="F13" s="817">
        <v>1952.19</v>
      </c>
      <c r="G13" s="817">
        <v>1848.49</v>
      </c>
      <c r="H13" s="817">
        <v>1917.94</v>
      </c>
      <c r="I13" s="818">
        <v>202.75443727465455</v>
      </c>
      <c r="J13" s="1548">
        <v>-1.9703652970370484</v>
      </c>
      <c r="L13" s="819"/>
      <c r="M13" s="819"/>
      <c r="N13" s="819"/>
    </row>
    <row r="14" spans="1:14" ht="18" customHeight="1">
      <c r="A14" s="1512" t="s">
        <v>911</v>
      </c>
      <c r="B14" s="816">
        <v>172.23</v>
      </c>
      <c r="C14" s="816">
        <v>188.42</v>
      </c>
      <c r="D14" s="816">
        <v>188.42</v>
      </c>
      <c r="E14" s="816">
        <v>188.42</v>
      </c>
      <c r="F14" s="817">
        <v>212.92</v>
      </c>
      <c r="G14" s="817">
        <v>202.88</v>
      </c>
      <c r="H14" s="817">
        <v>206.51</v>
      </c>
      <c r="I14" s="818">
        <v>9.400220635197115</v>
      </c>
      <c r="J14" s="1548">
        <v>9.600891625092885</v>
      </c>
      <c r="L14" s="819"/>
      <c r="M14" s="819"/>
      <c r="N14" s="819"/>
    </row>
    <row r="15" spans="1:14" ht="18" customHeight="1">
      <c r="A15" s="1512" t="s">
        <v>927</v>
      </c>
      <c r="B15" s="816">
        <v>1203.34</v>
      </c>
      <c r="C15" s="816">
        <v>3090.97</v>
      </c>
      <c r="D15" s="816">
        <v>2842.9</v>
      </c>
      <c r="E15" s="816">
        <v>2855.9</v>
      </c>
      <c r="F15" s="817">
        <v>2313.66</v>
      </c>
      <c r="G15" s="817">
        <v>2074.54</v>
      </c>
      <c r="H15" s="817">
        <v>2152.4</v>
      </c>
      <c r="I15" s="818">
        <v>137.33109511858663</v>
      </c>
      <c r="J15" s="1548">
        <v>-24.633215448720193</v>
      </c>
      <c r="L15" s="819"/>
      <c r="M15" s="819"/>
      <c r="N15" s="819"/>
    </row>
    <row r="16" spans="1:14" ht="18" customHeight="1">
      <c r="A16" s="1512" t="s">
        <v>913</v>
      </c>
      <c r="B16" s="816">
        <v>648.54</v>
      </c>
      <c r="C16" s="816">
        <v>758.94</v>
      </c>
      <c r="D16" s="816">
        <v>746.02</v>
      </c>
      <c r="E16" s="816">
        <v>751.89</v>
      </c>
      <c r="F16" s="817">
        <v>798.88</v>
      </c>
      <c r="G16" s="817">
        <v>717.83</v>
      </c>
      <c r="H16" s="817">
        <v>798.88</v>
      </c>
      <c r="I16" s="818">
        <v>15.93579424553613</v>
      </c>
      <c r="J16" s="1548">
        <v>6.249584380693989</v>
      </c>
      <c r="L16" s="819"/>
      <c r="M16" s="819"/>
      <c r="N16" s="819"/>
    </row>
    <row r="17" spans="1:14" ht="18" customHeight="1">
      <c r="A17" s="1523" t="s">
        <v>928</v>
      </c>
      <c r="B17" s="820">
        <v>536.45</v>
      </c>
      <c r="C17" s="820">
        <v>1038.55</v>
      </c>
      <c r="D17" s="820">
        <v>1021.86</v>
      </c>
      <c r="E17" s="820">
        <v>1034.39</v>
      </c>
      <c r="F17" s="821">
        <v>1157.6</v>
      </c>
      <c r="G17" s="821">
        <v>963.27</v>
      </c>
      <c r="H17" s="821">
        <v>1157.6</v>
      </c>
      <c r="I17" s="822">
        <v>92.82132537981173</v>
      </c>
      <c r="J17" s="1549">
        <v>11.911368052668692</v>
      </c>
      <c r="L17" s="823"/>
      <c r="M17" s="823"/>
      <c r="N17" s="823"/>
    </row>
    <row r="18" spans="1:14" ht="18" customHeight="1">
      <c r="A18" s="1523" t="s">
        <v>929</v>
      </c>
      <c r="B18" s="820">
        <v>134.6</v>
      </c>
      <c r="C18" s="820">
        <v>232.69</v>
      </c>
      <c r="D18" s="820">
        <v>218.84</v>
      </c>
      <c r="E18" s="820">
        <v>221.29</v>
      </c>
      <c r="F18" s="821">
        <v>252.07</v>
      </c>
      <c r="G18" s="821">
        <v>204.9</v>
      </c>
      <c r="H18" s="821">
        <v>252.07</v>
      </c>
      <c r="I18" s="822">
        <v>64.40564635958395</v>
      </c>
      <c r="J18" s="1549">
        <v>13.909349722084144</v>
      </c>
      <c r="L18" s="823"/>
      <c r="M18" s="823"/>
      <c r="N18" s="823"/>
    </row>
    <row r="19" spans="1:14" ht="18" customHeight="1" thickBot="1">
      <c r="A19" s="1550" t="s">
        <v>930</v>
      </c>
      <c r="B19" s="1551">
        <v>37.65</v>
      </c>
      <c r="C19" s="1551">
        <v>76.78</v>
      </c>
      <c r="D19" s="1551">
        <v>72.28</v>
      </c>
      <c r="E19" s="1551">
        <v>72.28</v>
      </c>
      <c r="F19" s="1552">
        <v>82.17</v>
      </c>
      <c r="G19" s="1552">
        <v>68.74</v>
      </c>
      <c r="H19" s="1552">
        <v>82.17</v>
      </c>
      <c r="I19" s="1553">
        <v>91.97875166002657</v>
      </c>
      <c r="J19" s="1554">
        <v>13.68289983397898</v>
      </c>
      <c r="K19" s="824"/>
      <c r="L19" s="825"/>
      <c r="M19" s="825"/>
      <c r="N19" s="825"/>
    </row>
    <row r="20" spans="1:14" s="826" customFormat="1" ht="18" customHeight="1" thickTop="1">
      <c r="A20" s="769" t="s">
        <v>914</v>
      </c>
      <c r="F20" s="827"/>
      <c r="G20" s="827"/>
      <c r="H20" s="827"/>
      <c r="I20" s="819"/>
      <c r="J20" s="824"/>
      <c r="K20" s="824"/>
      <c r="L20" s="825"/>
      <c r="M20" s="825"/>
      <c r="N20" s="825"/>
    </row>
    <row r="21" spans="1:14" s="826" customFormat="1" ht="12.75">
      <c r="A21" s="805" t="s">
        <v>881</v>
      </c>
      <c r="B21" s="828"/>
      <c r="C21" s="828"/>
      <c r="F21" s="829"/>
      <c r="G21" s="829"/>
      <c r="H21" s="829"/>
      <c r="I21" s="829"/>
      <c r="J21" s="829"/>
      <c r="K21" s="829"/>
      <c r="L21" s="829"/>
      <c r="M21" s="829"/>
      <c r="N21" s="829"/>
    </row>
    <row r="22" spans="1:14" s="826" customFormat="1" ht="12.75">
      <c r="A22" s="805" t="s">
        <v>882</v>
      </c>
      <c r="B22" s="828"/>
      <c r="C22" s="830"/>
      <c r="F22" s="829"/>
      <c r="G22" s="829"/>
      <c r="H22" s="829"/>
      <c r="I22" s="829"/>
      <c r="J22" s="829"/>
      <c r="K22" s="831"/>
      <c r="L22" s="831"/>
      <c r="M22" s="831"/>
      <c r="N22" s="831"/>
    </row>
    <row r="23" spans="1:18" ht="12.75">
      <c r="A23" s="488" t="s">
        <v>931</v>
      </c>
      <c r="L23" s="832"/>
      <c r="M23" s="832"/>
      <c r="O23" s="488"/>
      <c r="P23" s="488"/>
      <c r="Q23" s="488"/>
      <c r="R23" s="488"/>
    </row>
    <row r="24" spans="12:18" ht="12.75">
      <c r="L24" s="832"/>
      <c r="M24" s="832"/>
      <c r="O24" s="488"/>
      <c r="P24" s="488"/>
      <c r="Q24" s="488"/>
      <c r="R24" s="488"/>
    </row>
    <row r="25" spans="12:18" ht="12.75">
      <c r="L25" s="832"/>
      <c r="M25" s="832"/>
      <c r="O25" s="488"/>
      <c r="P25" s="488"/>
      <c r="Q25" s="488"/>
      <c r="R25" s="488"/>
    </row>
    <row r="26" spans="12:18" ht="12.75">
      <c r="L26" s="832"/>
      <c r="M26" s="832"/>
      <c r="O26" s="488"/>
      <c r="P26" s="488"/>
      <c r="Q26" s="488"/>
      <c r="R26" s="488"/>
    </row>
    <row r="27" spans="12:18" ht="12.75">
      <c r="L27" s="832"/>
      <c r="M27" s="832"/>
      <c r="O27" s="488"/>
      <c r="P27" s="488"/>
      <c r="Q27" s="488"/>
      <c r="R27" s="488"/>
    </row>
    <row r="28" spans="12:18" ht="12.75">
      <c r="L28" s="832"/>
      <c r="M28" s="832"/>
      <c r="O28" s="488"/>
      <c r="P28" s="488"/>
      <c r="Q28" s="488"/>
      <c r="R28" s="488"/>
    </row>
    <row r="29" spans="12:18" ht="12.75">
      <c r="L29" s="832"/>
      <c r="M29" s="832"/>
      <c r="O29" s="488"/>
      <c r="P29" s="488"/>
      <c r="Q29" s="488"/>
      <c r="R29" s="488"/>
    </row>
    <row r="30" spans="12:18" ht="12.75">
      <c r="L30" s="832"/>
      <c r="M30" s="832"/>
      <c r="O30" s="488"/>
      <c r="P30" s="488"/>
      <c r="Q30" s="488"/>
      <c r="R30" s="488"/>
    </row>
    <row r="31" spans="12:18" ht="12.75">
      <c r="L31" s="832"/>
      <c r="M31" s="832"/>
      <c r="O31" s="488"/>
      <c r="P31" s="488"/>
      <c r="Q31" s="488"/>
      <c r="R31" s="488"/>
    </row>
    <row r="32" spans="12:18" ht="12.75">
      <c r="L32" s="832"/>
      <c r="M32" s="832"/>
      <c r="O32" s="488"/>
      <c r="P32" s="488"/>
      <c r="Q32" s="488"/>
      <c r="R32" s="488"/>
    </row>
    <row r="33" spans="12:18" ht="12.75">
      <c r="L33" s="832"/>
      <c r="M33" s="832"/>
      <c r="O33" s="488"/>
      <c r="P33" s="488"/>
      <c r="Q33" s="488"/>
      <c r="R33" s="488"/>
    </row>
    <row r="34" spans="12:13" ht="12.75">
      <c r="L34" s="832"/>
      <c r="M34" s="832"/>
    </row>
    <row r="35" spans="12:13" ht="12.75">
      <c r="L35" s="832"/>
      <c r="M35" s="832"/>
    </row>
    <row r="36" spans="12:13" ht="12.75">
      <c r="L36" s="832"/>
      <c r="M36" s="832"/>
    </row>
    <row r="37" spans="12:13" ht="12.75">
      <c r="L37" s="832"/>
      <c r="M37" s="832"/>
    </row>
    <row r="38" spans="12:13" ht="12.75">
      <c r="L38" s="832"/>
      <c r="M38" s="832"/>
    </row>
    <row r="39" spans="12:13" ht="12.75">
      <c r="L39" s="832"/>
      <c r="M39" s="832"/>
    </row>
    <row r="40" spans="12:13" ht="12.75">
      <c r="L40" s="832"/>
      <c r="M40" s="832"/>
    </row>
    <row r="41" spans="12:13" ht="12.75">
      <c r="L41" s="832"/>
      <c r="M41" s="832"/>
    </row>
    <row r="42" spans="12:13" ht="12.75">
      <c r="L42" s="832"/>
      <c r="M42" s="832"/>
    </row>
    <row r="43" spans="12:13" ht="12.75">
      <c r="L43" s="832"/>
      <c r="M43" s="832"/>
    </row>
    <row r="44" spans="12:13" ht="12.75">
      <c r="L44" s="832"/>
      <c r="M44" s="832"/>
    </row>
    <row r="45" spans="12:13" ht="12.75">
      <c r="L45" s="832"/>
      <c r="M45" s="832"/>
    </row>
    <row r="46" spans="12:13" ht="12.75">
      <c r="L46" s="832"/>
      <c r="M46" s="832"/>
    </row>
    <row r="47" spans="12:13" ht="12.75">
      <c r="L47" s="832"/>
      <c r="M47" s="832"/>
    </row>
    <row r="48" spans="12:13" ht="12.75">
      <c r="L48" s="832"/>
      <c r="M48" s="832"/>
    </row>
    <row r="49" spans="12:13" ht="12.75">
      <c r="L49" s="832"/>
      <c r="M49" s="832"/>
    </row>
    <row r="50" spans="12:13" ht="12.75">
      <c r="L50" s="832"/>
      <c r="M50" s="832"/>
    </row>
    <row r="51" spans="12:13" ht="12.75">
      <c r="L51" s="832"/>
      <c r="M51" s="832"/>
    </row>
    <row r="52" spans="12:13" ht="12.75">
      <c r="L52" s="832"/>
      <c r="M52" s="832"/>
    </row>
    <row r="53" spans="12:13" ht="12.75">
      <c r="L53" s="832"/>
      <c r="M53" s="832"/>
    </row>
    <row r="54" spans="12:13" ht="12.75">
      <c r="L54" s="832"/>
      <c r="M54" s="832"/>
    </row>
    <row r="55" spans="12:13" ht="12.75">
      <c r="L55" s="832"/>
      <c r="M55" s="832"/>
    </row>
    <row r="56" spans="12:13" ht="12.75">
      <c r="L56" s="832"/>
      <c r="M56" s="832"/>
    </row>
    <row r="57" spans="12:13" ht="12.75">
      <c r="L57" s="832"/>
      <c r="M57" s="832"/>
    </row>
    <row r="58" spans="12:13" ht="12.75">
      <c r="L58" s="832"/>
      <c r="M58" s="832"/>
    </row>
    <row r="59" spans="12:13" ht="12.75">
      <c r="L59" s="832"/>
      <c r="M59" s="832"/>
    </row>
    <row r="60" spans="12:13" ht="12.75">
      <c r="L60" s="832"/>
      <c r="M60" s="832"/>
    </row>
    <row r="61" spans="12:13" ht="12.75">
      <c r="L61" s="832"/>
      <c r="M61" s="832"/>
    </row>
    <row r="62" spans="12:13" ht="12.75">
      <c r="L62" s="832"/>
      <c r="M62" s="832"/>
    </row>
    <row r="63" spans="12:13" ht="12.75">
      <c r="L63" s="832"/>
      <c r="M63" s="832"/>
    </row>
    <row r="64" spans="12:13" ht="12.75">
      <c r="L64" s="832"/>
      <c r="M64" s="832"/>
    </row>
    <row r="65" spans="12:13" ht="12.75">
      <c r="L65" s="832"/>
      <c r="M65" s="832"/>
    </row>
    <row r="66" spans="12:13" ht="12.75">
      <c r="L66" s="832"/>
      <c r="M66" s="832"/>
    </row>
    <row r="67" spans="12:13" ht="12.75">
      <c r="L67" s="832"/>
      <c r="M67" s="832"/>
    </row>
    <row r="68" spans="12:13" ht="12.75">
      <c r="L68" s="832"/>
      <c r="M68" s="832"/>
    </row>
    <row r="69" spans="12:13" ht="12.75">
      <c r="L69" s="832"/>
      <c r="M69" s="832"/>
    </row>
    <row r="70" spans="12:13" ht="12.75">
      <c r="L70" s="832"/>
      <c r="M70" s="832"/>
    </row>
    <row r="71" spans="12:13" ht="12.75">
      <c r="L71" s="832"/>
      <c r="M71" s="832"/>
    </row>
    <row r="72" spans="12:13" ht="12.75">
      <c r="L72" s="832"/>
      <c r="M72" s="832"/>
    </row>
    <row r="73" spans="12:13" ht="12.75">
      <c r="L73" s="832"/>
      <c r="M73" s="832"/>
    </row>
    <row r="74" spans="12:13" ht="12.75">
      <c r="L74" s="832"/>
      <c r="M74" s="832"/>
    </row>
    <row r="75" spans="12:13" ht="12.75">
      <c r="L75" s="832"/>
      <c r="M75" s="832"/>
    </row>
    <row r="76" spans="12:13" ht="12.75">
      <c r="L76" s="832"/>
      <c r="M76" s="832"/>
    </row>
    <row r="77" spans="12:13" ht="12.75">
      <c r="L77" s="832"/>
      <c r="M77" s="832"/>
    </row>
    <row r="78" spans="12:13" ht="12.75">
      <c r="L78" s="832"/>
      <c r="M78" s="832"/>
    </row>
    <row r="79" spans="12:13" ht="12.75">
      <c r="L79" s="832"/>
      <c r="M79" s="832"/>
    </row>
    <row r="80" spans="12:13" ht="12.75">
      <c r="L80" s="832"/>
      <c r="M80" s="832"/>
    </row>
    <row r="81" spans="12:13" ht="12.75">
      <c r="L81" s="832"/>
      <c r="M81" s="832"/>
    </row>
    <row r="82" spans="12:13" ht="12.75">
      <c r="L82" s="832"/>
      <c r="M82" s="832"/>
    </row>
    <row r="83" spans="12:13" ht="12.75">
      <c r="L83" s="832"/>
      <c r="M83" s="832"/>
    </row>
    <row r="84" spans="12:13" ht="12.75">
      <c r="L84" s="832"/>
      <c r="M84" s="832"/>
    </row>
    <row r="85" spans="12:13" ht="12.75">
      <c r="L85" s="832"/>
      <c r="M85" s="832"/>
    </row>
    <row r="86" spans="12:13" ht="12.75">
      <c r="L86" s="832"/>
      <c r="M86" s="832"/>
    </row>
    <row r="87" spans="12:13" ht="12.75">
      <c r="L87" s="832"/>
      <c r="M87" s="832"/>
    </row>
    <row r="88" spans="12:13" ht="12.75">
      <c r="L88" s="832"/>
      <c r="M88" s="832"/>
    </row>
    <row r="89" spans="12:13" ht="12.75">
      <c r="L89" s="832"/>
      <c r="M89" s="832"/>
    </row>
    <row r="90" spans="12:13" ht="12.75">
      <c r="L90" s="832"/>
      <c r="M90" s="832"/>
    </row>
    <row r="91" spans="12:13" ht="12.75">
      <c r="L91" s="832"/>
      <c r="M91" s="832"/>
    </row>
    <row r="92" spans="12:13" ht="12.75">
      <c r="L92" s="832"/>
      <c r="M92" s="832"/>
    </row>
    <row r="93" spans="12:13" ht="12.75">
      <c r="L93" s="832"/>
      <c r="M93" s="832"/>
    </row>
    <row r="94" spans="12:13" ht="12.75">
      <c r="L94" s="832"/>
      <c r="M94" s="832"/>
    </row>
    <row r="95" spans="12:13" ht="12.75">
      <c r="L95" s="832"/>
      <c r="M95" s="832"/>
    </row>
    <row r="96" spans="12:13" ht="12.75">
      <c r="L96" s="832"/>
      <c r="M96" s="832"/>
    </row>
    <row r="97" spans="12:13" ht="12.75">
      <c r="L97" s="832"/>
      <c r="M97" s="832"/>
    </row>
    <row r="98" spans="12:13" ht="12.75">
      <c r="L98" s="832"/>
      <c r="M98" s="832"/>
    </row>
    <row r="99" spans="12:13" ht="12.75">
      <c r="L99" s="832"/>
      <c r="M99" s="832"/>
    </row>
    <row r="100" spans="12:13" ht="12.75">
      <c r="L100" s="832"/>
      <c r="M100" s="832"/>
    </row>
    <row r="101" spans="12:13" ht="12.75">
      <c r="L101" s="832"/>
      <c r="M101" s="832"/>
    </row>
    <row r="102" spans="12:13" ht="12.75">
      <c r="L102" s="832"/>
      <c r="M102" s="832"/>
    </row>
    <row r="103" spans="12:13" ht="12.75">
      <c r="L103" s="832"/>
      <c r="M103" s="832"/>
    </row>
    <row r="104" spans="12:13" ht="12.75">
      <c r="L104" s="832"/>
      <c r="M104" s="832"/>
    </row>
    <row r="105" spans="12:13" ht="12.75">
      <c r="L105" s="832"/>
      <c r="M105" s="832"/>
    </row>
    <row r="106" spans="12:13" ht="12.75">
      <c r="L106" s="832"/>
      <c r="M106" s="832"/>
    </row>
    <row r="107" spans="12:13" ht="12.75">
      <c r="L107" s="832"/>
      <c r="M107" s="832"/>
    </row>
    <row r="108" spans="12:13" ht="12.75">
      <c r="L108" s="832"/>
      <c r="M108" s="832"/>
    </row>
    <row r="109" spans="12:13" ht="12.75">
      <c r="L109" s="832"/>
      <c r="M109" s="832"/>
    </row>
    <row r="110" spans="12:13" ht="12.75">
      <c r="L110" s="832"/>
      <c r="M110" s="832"/>
    </row>
    <row r="111" spans="12:13" ht="12.75">
      <c r="L111" s="832"/>
      <c r="M111" s="832"/>
    </row>
    <row r="112" spans="12:13" ht="12.75">
      <c r="L112" s="832"/>
      <c r="M112" s="832"/>
    </row>
    <row r="113" spans="12:13" ht="12.75">
      <c r="L113" s="832"/>
      <c r="M113" s="832"/>
    </row>
    <row r="114" spans="12:13" ht="12.75">
      <c r="L114" s="832"/>
      <c r="M114" s="832"/>
    </row>
  </sheetData>
  <sheetProtection/>
  <mergeCells count="10">
    <mergeCell ref="A1:J1"/>
    <mergeCell ref="A2:J2"/>
    <mergeCell ref="A3:J3"/>
    <mergeCell ref="A4:J4"/>
    <mergeCell ref="A5:A7"/>
    <mergeCell ref="C5:E5"/>
    <mergeCell ref="F5:H5"/>
    <mergeCell ref="I5:J5"/>
    <mergeCell ref="I6:I7"/>
    <mergeCell ref="J6:J7"/>
  </mergeCells>
  <printOptions horizontalCentered="1"/>
  <pageMargins left="0.7" right="0.7" top="0.75" bottom="0.75" header="0.3" footer="0.3"/>
  <pageSetup horizontalDpi="600" verticalDpi="600" orientation="portrait" scale="67" r:id="rId1"/>
</worksheet>
</file>

<file path=xl/worksheets/sheet4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zoomScalePageLayoutView="0" workbookViewId="0" topLeftCell="A1">
      <selection activeCell="A5" sqref="A5:J20"/>
    </sheetView>
  </sheetViews>
  <sheetFormatPr defaultColWidth="9.140625" defaultRowHeight="12.75"/>
  <cols>
    <col min="1" max="1" width="26.28125" style="761" customWidth="1"/>
    <col min="2" max="2" width="10.8515625" style="761" customWidth="1"/>
    <col min="3" max="3" width="10.00390625" style="761" customWidth="1"/>
    <col min="4" max="4" width="10.57421875" style="761" customWidth="1"/>
    <col min="5" max="5" width="11.421875" style="761" customWidth="1"/>
    <col min="6" max="6" width="9.140625" style="761" customWidth="1"/>
    <col min="7" max="7" width="9.8515625" style="761" customWidth="1"/>
    <col min="8" max="8" width="10.28125" style="761" bestFit="1" customWidth="1"/>
    <col min="9" max="9" width="8.7109375" style="761" bestFit="1" customWidth="1"/>
    <col min="10" max="10" width="10.140625" style="761" bestFit="1" customWidth="1"/>
    <col min="11" max="16384" width="9.140625" style="761" customWidth="1"/>
  </cols>
  <sheetData>
    <row r="1" spans="1:10" ht="12.75">
      <c r="A1" s="1917" t="s">
        <v>1213</v>
      </c>
      <c r="B1" s="1917"/>
      <c r="C1" s="1917"/>
      <c r="D1" s="1917"/>
      <c r="E1" s="1917"/>
      <c r="F1" s="1917"/>
      <c r="G1" s="1917"/>
      <c r="H1" s="1917"/>
      <c r="I1" s="1917"/>
      <c r="J1" s="1917"/>
    </row>
    <row r="2" spans="1:13" ht="15.75">
      <c r="A2" s="1916" t="s">
        <v>932</v>
      </c>
      <c r="B2" s="1916"/>
      <c r="C2" s="1916"/>
      <c r="D2" s="1916"/>
      <c r="E2" s="1916"/>
      <c r="F2" s="1916"/>
      <c r="G2" s="1916"/>
      <c r="H2" s="1916"/>
      <c r="I2" s="1916"/>
      <c r="J2" s="1916"/>
      <c r="K2" s="833"/>
      <c r="L2" s="833"/>
      <c r="M2" s="833"/>
    </row>
    <row r="3" spans="1:10" ht="12.75">
      <c r="A3" s="1930" t="s">
        <v>885</v>
      </c>
      <c r="B3" s="1930"/>
      <c r="C3" s="1930"/>
      <c r="D3" s="1930"/>
      <c r="E3" s="1930"/>
      <c r="F3" s="1930"/>
      <c r="G3" s="1930"/>
      <c r="H3" s="1930"/>
      <c r="I3" s="1930"/>
      <c r="J3" s="1930"/>
    </row>
    <row r="4" spans="1:10" ht="13.5" thickBot="1">
      <c r="A4" s="1930"/>
      <c r="B4" s="1930"/>
      <c r="C4" s="1930"/>
      <c r="D4" s="1930"/>
      <c r="E4" s="1930"/>
      <c r="F4" s="1930"/>
      <c r="G4" s="1930"/>
      <c r="H4" s="1930"/>
      <c r="I4" s="1930"/>
      <c r="J4" s="1930"/>
    </row>
    <row r="5" spans="1:10" ht="13.5" thickTop="1">
      <c r="A5" s="1931" t="s">
        <v>315</v>
      </c>
      <c r="B5" s="1933">
        <v>2013</v>
      </c>
      <c r="C5" s="1933"/>
      <c r="D5" s="1933"/>
      <c r="E5" s="1933">
        <v>2014</v>
      </c>
      <c r="F5" s="1933"/>
      <c r="G5" s="1933"/>
      <c r="H5" s="1933">
        <v>2015</v>
      </c>
      <c r="I5" s="1933"/>
      <c r="J5" s="1934"/>
    </row>
    <row r="6" spans="1:10" ht="25.5">
      <c r="A6" s="1932"/>
      <c r="B6" s="812" t="s">
        <v>933</v>
      </c>
      <c r="C6" s="812" t="s">
        <v>934</v>
      </c>
      <c r="D6" s="812" t="s">
        <v>935</v>
      </c>
      <c r="E6" s="812" t="s">
        <v>933</v>
      </c>
      <c r="F6" s="812" t="s">
        <v>934</v>
      </c>
      <c r="G6" s="812" t="s">
        <v>935</v>
      </c>
      <c r="H6" s="812" t="s">
        <v>933</v>
      </c>
      <c r="I6" s="812" t="s">
        <v>934</v>
      </c>
      <c r="J6" s="1555" t="s">
        <v>935</v>
      </c>
    </row>
    <row r="7" spans="1:10" ht="12.75">
      <c r="A7" s="1932"/>
      <c r="B7" s="812">
        <v>1</v>
      </c>
      <c r="C7" s="812">
        <v>2</v>
      </c>
      <c r="D7" s="812">
        <v>3</v>
      </c>
      <c r="E7" s="812">
        <v>4</v>
      </c>
      <c r="F7" s="812">
        <v>5</v>
      </c>
      <c r="G7" s="812">
        <v>6</v>
      </c>
      <c r="H7" s="812">
        <v>7</v>
      </c>
      <c r="I7" s="812">
        <v>8</v>
      </c>
      <c r="J7" s="1555">
        <v>9</v>
      </c>
    </row>
    <row r="8" spans="1:10" ht="12.75">
      <c r="A8" s="1556" t="s">
        <v>923</v>
      </c>
      <c r="B8" s="834">
        <v>4559.12</v>
      </c>
      <c r="C8" s="834">
        <v>1816.89</v>
      </c>
      <c r="D8" s="818">
        <v>55.78244450584875</v>
      </c>
      <c r="E8" s="834">
        <v>9842.33</v>
      </c>
      <c r="F8" s="834">
        <v>5948.91</v>
      </c>
      <c r="G8" s="818">
        <v>55.098723513034386</v>
      </c>
      <c r="H8" s="835">
        <v>10663.6</v>
      </c>
      <c r="I8" s="835">
        <v>6934.5</v>
      </c>
      <c r="J8" s="1548">
        <v>60.69695810601331</v>
      </c>
    </row>
    <row r="9" spans="1:10" ht="15.75">
      <c r="A9" s="1556" t="s">
        <v>924</v>
      </c>
      <c r="B9" s="834">
        <v>848.72</v>
      </c>
      <c r="C9" s="834">
        <v>133.46</v>
      </c>
      <c r="D9" s="818">
        <v>4.097510054956863</v>
      </c>
      <c r="E9" s="834">
        <v>4217.01</v>
      </c>
      <c r="F9" s="834">
        <v>1655.63</v>
      </c>
      <c r="G9" s="818">
        <v>15.334422542933938</v>
      </c>
      <c r="H9" s="836">
        <v>3618.42</v>
      </c>
      <c r="I9" s="835">
        <v>1354.19</v>
      </c>
      <c r="J9" s="1548">
        <v>11.853084389297306</v>
      </c>
    </row>
    <row r="10" spans="1:10" ht="12.75">
      <c r="A10" s="1556" t="s">
        <v>925</v>
      </c>
      <c r="B10" s="834">
        <v>1155.33</v>
      </c>
      <c r="C10" s="834">
        <v>508.58</v>
      </c>
      <c r="D10" s="818">
        <v>15.614503699610077</v>
      </c>
      <c r="E10" s="834">
        <v>714.8</v>
      </c>
      <c r="F10" s="834">
        <v>877.41</v>
      </c>
      <c r="G10" s="818">
        <v>8.126559486960048</v>
      </c>
      <c r="H10" s="835">
        <v>746.05</v>
      </c>
      <c r="I10" s="835">
        <v>1017.27</v>
      </c>
      <c r="J10" s="1548">
        <v>8.90405863039933</v>
      </c>
    </row>
    <row r="11" spans="1:10" ht="12.75">
      <c r="A11" s="1556" t="s">
        <v>926</v>
      </c>
      <c r="B11" s="834">
        <v>516.91</v>
      </c>
      <c r="C11" s="834">
        <v>74</v>
      </c>
      <c r="D11" s="818">
        <v>2.2719597187682288</v>
      </c>
      <c r="E11" s="834">
        <v>1674.04</v>
      </c>
      <c r="F11" s="834">
        <v>380.52</v>
      </c>
      <c r="G11" s="818">
        <v>3.524371064813528</v>
      </c>
      <c r="H11" s="835">
        <v>846.99</v>
      </c>
      <c r="I11" s="835">
        <v>182.78</v>
      </c>
      <c r="J11" s="1548">
        <v>1.5998543518086543</v>
      </c>
    </row>
    <row r="12" spans="1:10" ht="12.75">
      <c r="A12" s="1556" t="s">
        <v>909</v>
      </c>
      <c r="B12" s="837">
        <v>609.49</v>
      </c>
      <c r="C12" s="834">
        <v>61.89</v>
      </c>
      <c r="D12" s="818">
        <v>1.9001565810076444</v>
      </c>
      <c r="E12" s="837">
        <v>1.37</v>
      </c>
      <c r="F12" s="834">
        <v>5.04</v>
      </c>
      <c r="G12" s="818">
        <v>0.04668041145448382</v>
      </c>
      <c r="H12" s="835">
        <v>0.84</v>
      </c>
      <c r="I12" s="835">
        <v>12.34</v>
      </c>
      <c r="J12" s="1548">
        <v>0.10801073805295325</v>
      </c>
    </row>
    <row r="13" spans="1:10" ht="12.75">
      <c r="A13" s="1556" t="s">
        <v>910</v>
      </c>
      <c r="B13" s="834">
        <v>64.32</v>
      </c>
      <c r="C13" s="834">
        <v>16.94</v>
      </c>
      <c r="D13" s="818">
        <v>0.520094562647754</v>
      </c>
      <c r="E13" s="834">
        <v>117.78</v>
      </c>
      <c r="F13" s="834">
        <v>73.19</v>
      </c>
      <c r="G13" s="818">
        <v>0.6778847845939822</v>
      </c>
      <c r="H13" s="835">
        <v>71.49</v>
      </c>
      <c r="I13" s="835">
        <v>30.53</v>
      </c>
      <c r="J13" s="1548">
        <v>0.2672259183757425</v>
      </c>
    </row>
    <row r="14" spans="1:10" ht="12.75">
      <c r="A14" s="1556" t="s">
        <v>911</v>
      </c>
      <c r="B14" s="834">
        <v>0.41</v>
      </c>
      <c r="C14" s="834">
        <v>0.71</v>
      </c>
      <c r="D14" s="818">
        <v>0.021798532436830304</v>
      </c>
      <c r="E14" s="834">
        <v>0.13</v>
      </c>
      <c r="F14" s="834">
        <v>0.25</v>
      </c>
      <c r="G14" s="818">
        <v>0.0023154965999247924</v>
      </c>
      <c r="H14" s="835">
        <v>14.76</v>
      </c>
      <c r="I14" s="835">
        <v>3.7</v>
      </c>
      <c r="J14" s="1548">
        <v>0.032385715623656976</v>
      </c>
    </row>
    <row r="15" spans="1:10" ht="12.75">
      <c r="A15" s="1556" t="s">
        <v>912</v>
      </c>
      <c r="B15" s="834">
        <v>483.17</v>
      </c>
      <c r="C15" s="834">
        <v>329.94</v>
      </c>
      <c r="D15" s="818">
        <v>10.129870129870127</v>
      </c>
      <c r="E15" s="834">
        <v>2130.28</v>
      </c>
      <c r="F15" s="834">
        <v>1517.33</v>
      </c>
      <c r="G15" s="818">
        <v>14.05348982385554</v>
      </c>
      <c r="H15" s="835">
        <v>900.09</v>
      </c>
      <c r="I15" s="835">
        <v>494.34</v>
      </c>
      <c r="J15" s="1548">
        <v>4.326906665242861</v>
      </c>
    </row>
    <row r="16" spans="1:10" ht="12.75">
      <c r="A16" s="1556" t="s">
        <v>913</v>
      </c>
      <c r="B16" s="834">
        <v>78.06</v>
      </c>
      <c r="C16" s="834">
        <v>43.05</v>
      </c>
      <c r="D16" s="818">
        <v>1.3217279174725978</v>
      </c>
      <c r="E16" s="834">
        <v>173.55</v>
      </c>
      <c r="F16" s="834">
        <v>111.06</v>
      </c>
      <c r="G16" s="818">
        <v>1.0286362095505897</v>
      </c>
      <c r="H16" s="835">
        <v>97.18</v>
      </c>
      <c r="I16" s="835">
        <v>59.8</v>
      </c>
      <c r="J16" s="1548">
        <v>0.5234231876472126</v>
      </c>
    </row>
    <row r="17" spans="1:10" ht="12.75">
      <c r="A17" s="1556" t="s">
        <v>936</v>
      </c>
      <c r="B17" s="834">
        <v>1614.31</v>
      </c>
      <c r="C17" s="834">
        <v>16.3</v>
      </c>
      <c r="D17" s="818">
        <v>0.500445181296245</v>
      </c>
      <c r="E17" s="834">
        <v>5276.11</v>
      </c>
      <c r="F17" s="834">
        <v>93.06</v>
      </c>
      <c r="G17" s="818">
        <v>0.8619204543560047</v>
      </c>
      <c r="H17" s="835">
        <v>2989.91</v>
      </c>
      <c r="I17" s="835">
        <v>41.78</v>
      </c>
      <c r="J17" s="1548">
        <v>0.3656959996638887</v>
      </c>
    </row>
    <row r="18" spans="1:10" ht="12.75">
      <c r="A18" s="1556" t="s">
        <v>937</v>
      </c>
      <c r="B18" s="834">
        <v>14.74</v>
      </c>
      <c r="C18" s="834">
        <v>12.5</v>
      </c>
      <c r="D18" s="818">
        <v>0.3837769795216603</v>
      </c>
      <c r="E18" s="834">
        <v>0.68</v>
      </c>
      <c r="F18" s="834">
        <v>0.69</v>
      </c>
      <c r="G18" s="818">
        <v>0.006390770615792426</v>
      </c>
      <c r="H18" s="835">
        <v>6.11</v>
      </c>
      <c r="I18" s="835">
        <v>6.89</v>
      </c>
      <c r="J18" s="1548">
        <v>0.06030745422891798</v>
      </c>
    </row>
    <row r="19" spans="1:10" ht="12.75">
      <c r="A19" s="1556" t="s">
        <v>938</v>
      </c>
      <c r="B19" s="834">
        <v>1084.63</v>
      </c>
      <c r="C19" s="834">
        <v>242.84</v>
      </c>
      <c r="D19" s="818">
        <v>7.455712136563199</v>
      </c>
      <c r="E19" s="834">
        <v>283.91</v>
      </c>
      <c r="F19" s="834">
        <v>133.73</v>
      </c>
      <c r="G19" s="818">
        <v>1.2386054412317697</v>
      </c>
      <c r="H19" s="835">
        <v>2519.25</v>
      </c>
      <c r="I19" s="835">
        <v>1286.67</v>
      </c>
      <c r="J19" s="1548">
        <v>11.26208884364614</v>
      </c>
    </row>
    <row r="20" spans="1:10" ht="13.5" thickBot="1">
      <c r="A20" s="1550" t="s">
        <v>939</v>
      </c>
      <c r="B20" s="1552">
        <v>11029.21</v>
      </c>
      <c r="C20" s="1552">
        <v>3257.100000000001</v>
      </c>
      <c r="D20" s="1552">
        <v>99.99999999999999</v>
      </c>
      <c r="E20" s="1552">
        <v>24431.989999999998</v>
      </c>
      <c r="F20" s="1552">
        <v>10796.820000000002</v>
      </c>
      <c r="G20" s="1552">
        <v>99.99999999999999</v>
      </c>
      <c r="H20" s="1552">
        <v>22474.69</v>
      </c>
      <c r="I20" s="1552">
        <v>11424.790000000003</v>
      </c>
      <c r="J20" s="1557">
        <v>99.99999999999999</v>
      </c>
    </row>
    <row r="21" spans="1:10" ht="13.5" thickTop="1">
      <c r="A21" s="769" t="s">
        <v>914</v>
      </c>
      <c r="B21" s="810"/>
      <c r="C21" s="810"/>
      <c r="D21" s="810"/>
      <c r="E21" s="810"/>
      <c r="F21" s="810"/>
      <c r="G21" s="810"/>
      <c r="H21" s="810"/>
      <c r="I21" s="810"/>
      <c r="J21" s="810"/>
    </row>
    <row r="22" spans="1:10" ht="12.75">
      <c r="A22" s="488" t="s">
        <v>915</v>
      </c>
      <c r="B22" s="826"/>
      <c r="C22" s="826"/>
      <c r="D22" s="826"/>
      <c r="E22" s="826"/>
      <c r="F22" s="826"/>
      <c r="G22" s="826"/>
      <c r="H22" s="810"/>
      <c r="I22" s="810"/>
      <c r="J22" s="810"/>
    </row>
    <row r="23" spans="1:10" ht="12.75">
      <c r="A23" s="769"/>
      <c r="B23" s="828"/>
      <c r="C23" s="828"/>
      <c r="D23" s="826"/>
      <c r="E23" s="826"/>
      <c r="F23" s="832"/>
      <c r="G23" s="832"/>
      <c r="H23" s="810"/>
      <c r="I23" s="488"/>
      <c r="J23" s="488"/>
    </row>
    <row r="24" spans="1:10" ht="12.75">
      <c r="A24" s="769"/>
      <c r="B24" s="828"/>
      <c r="C24" s="830"/>
      <c r="D24" s="826"/>
      <c r="E24" s="826"/>
      <c r="F24" s="832"/>
      <c r="G24" s="832"/>
      <c r="H24" s="810"/>
      <c r="I24" s="488"/>
      <c r="J24" s="488"/>
    </row>
  </sheetData>
  <sheetProtection/>
  <mergeCells count="8">
    <mergeCell ref="A1:J1"/>
    <mergeCell ref="A2:J2"/>
    <mergeCell ref="A3:J3"/>
    <mergeCell ref="A4:J4"/>
    <mergeCell ref="A5:A7"/>
    <mergeCell ref="B5:D5"/>
    <mergeCell ref="E5:G5"/>
    <mergeCell ref="H5:J5"/>
  </mergeCells>
  <printOptions horizontalCentered="1"/>
  <pageMargins left="0.7" right="0.7" top="0.75" bottom="0.75" header="0.3" footer="0.3"/>
  <pageSetup fitToHeight="1" fitToWidth="1" horizontalDpi="600" verticalDpi="600" orientation="portrait" scale="78" r:id="rId1"/>
</worksheet>
</file>

<file path=xl/worksheets/sheet4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4"/>
  <sheetViews>
    <sheetView zoomScalePageLayoutView="0" workbookViewId="0" topLeftCell="A1">
      <selection activeCell="I32" sqref="I32"/>
    </sheetView>
  </sheetViews>
  <sheetFormatPr defaultColWidth="9.140625" defaultRowHeight="12.75"/>
  <cols>
    <col min="1" max="1" width="23.00390625" style="761" customWidth="1"/>
    <col min="2" max="2" width="10.140625" style="761" customWidth="1"/>
    <col min="3" max="3" width="9.00390625" style="761" customWidth="1"/>
    <col min="4" max="4" width="7.00390625" style="761" customWidth="1"/>
    <col min="5" max="5" width="9.8515625" style="761" customWidth="1"/>
    <col min="6" max="6" width="7.28125" style="761" customWidth="1"/>
    <col min="7" max="7" width="7.7109375" style="761" customWidth="1"/>
    <col min="8" max="8" width="10.140625" style="761" customWidth="1"/>
    <col min="9" max="9" width="9.140625" style="761" customWidth="1"/>
    <col min="10" max="10" width="8.00390625" style="761" customWidth="1"/>
    <col min="11" max="11" width="9.140625" style="761" customWidth="1"/>
    <col min="12" max="12" width="10.140625" style="761" bestFit="1" customWidth="1"/>
    <col min="13" max="16384" width="9.140625" style="761" customWidth="1"/>
  </cols>
  <sheetData>
    <row r="1" spans="1:10" ht="15" customHeight="1">
      <c r="A1" s="1759" t="s">
        <v>1091</v>
      </c>
      <c r="B1" s="1759"/>
      <c r="C1" s="1759"/>
      <c r="D1" s="1759"/>
      <c r="E1" s="1759"/>
      <c r="F1" s="1759"/>
      <c r="G1" s="1759"/>
      <c r="H1" s="1759"/>
      <c r="I1" s="1759"/>
      <c r="J1" s="1759"/>
    </row>
    <row r="2" spans="1:10" ht="15" customHeight="1">
      <c r="A2" s="1939" t="s">
        <v>940</v>
      </c>
      <c r="B2" s="1939"/>
      <c r="C2" s="1939"/>
      <c r="D2" s="1939"/>
      <c r="E2" s="1939"/>
      <c r="F2" s="1939"/>
      <c r="G2" s="1939"/>
      <c r="H2" s="1939"/>
      <c r="I2" s="1939"/>
      <c r="J2" s="1939"/>
    </row>
    <row r="3" spans="1:10" ht="13.5" thickBot="1">
      <c r="A3" s="1940" t="s">
        <v>885</v>
      </c>
      <c r="B3" s="1940"/>
      <c r="C3" s="1940"/>
      <c r="D3" s="1940"/>
      <c r="E3" s="1940"/>
      <c r="F3" s="1940"/>
      <c r="G3" s="1940"/>
      <c r="H3" s="1940"/>
      <c r="I3" s="1940"/>
      <c r="J3" s="1940"/>
    </row>
    <row r="4" spans="1:10" ht="12.75" customHeight="1" thickTop="1">
      <c r="A4" s="1941" t="s">
        <v>315</v>
      </c>
      <c r="B4" s="1943" t="s">
        <v>299</v>
      </c>
      <c r="C4" s="1943"/>
      <c r="D4" s="1943"/>
      <c r="E4" s="1943" t="s">
        <v>55</v>
      </c>
      <c r="F4" s="1943"/>
      <c r="G4" s="1943"/>
      <c r="H4" s="1943" t="s">
        <v>61</v>
      </c>
      <c r="I4" s="1943"/>
      <c r="J4" s="1944"/>
    </row>
    <row r="5" spans="1:10" ht="22.5" customHeight="1">
      <c r="A5" s="1942"/>
      <c r="B5" s="838" t="s">
        <v>933</v>
      </c>
      <c r="C5" s="838" t="s">
        <v>941</v>
      </c>
      <c r="D5" s="838" t="s">
        <v>935</v>
      </c>
      <c r="E5" s="838" t="s">
        <v>933</v>
      </c>
      <c r="F5" s="838" t="s">
        <v>942</v>
      </c>
      <c r="G5" s="838" t="s">
        <v>935</v>
      </c>
      <c r="H5" s="838" t="s">
        <v>933</v>
      </c>
      <c r="I5" s="838" t="s">
        <v>941</v>
      </c>
      <c r="J5" s="1558" t="s">
        <v>935</v>
      </c>
    </row>
    <row r="6" spans="1:10" ht="12.75">
      <c r="A6" s="1559" t="s">
        <v>943</v>
      </c>
      <c r="B6" s="1935"/>
      <c r="C6" s="1935"/>
      <c r="D6" s="1935"/>
      <c r="E6" s="1935"/>
      <c r="F6" s="1935"/>
      <c r="G6" s="1935"/>
      <c r="H6" s="1935"/>
      <c r="I6" s="1935"/>
      <c r="J6" s="1936"/>
    </row>
    <row r="7" spans="1:10" ht="12.75">
      <c r="A7" s="1560" t="s">
        <v>944</v>
      </c>
      <c r="B7" s="839">
        <v>5977.6</v>
      </c>
      <c r="C7" s="839">
        <v>597.76</v>
      </c>
      <c r="D7" s="840">
        <v>54.59394293647024</v>
      </c>
      <c r="E7" s="839">
        <v>8383.64</v>
      </c>
      <c r="F7" s="839">
        <v>838.36</v>
      </c>
      <c r="G7" s="840">
        <v>68.62578173602698</v>
      </c>
      <c r="H7" s="840">
        <v>1800</v>
      </c>
      <c r="I7" s="840">
        <v>720</v>
      </c>
      <c r="J7" s="1561">
        <v>91.35948625515562</v>
      </c>
    </row>
    <row r="8" spans="1:10" ht="12.75">
      <c r="A8" s="1560" t="s">
        <v>945</v>
      </c>
      <c r="B8" s="839">
        <v>376.05</v>
      </c>
      <c r="C8" s="839">
        <v>37.61</v>
      </c>
      <c r="D8" s="840">
        <v>3.4349541519015085</v>
      </c>
      <c r="E8" s="839">
        <v>2848.13</v>
      </c>
      <c r="F8" s="839">
        <v>284.81</v>
      </c>
      <c r="G8" s="840">
        <v>23.31374218263973</v>
      </c>
      <c r="H8" s="840">
        <v>200</v>
      </c>
      <c r="I8" s="840">
        <v>20</v>
      </c>
      <c r="J8" s="1561">
        <v>2.537763507087656</v>
      </c>
    </row>
    <row r="9" spans="1:10" ht="12.75">
      <c r="A9" s="1560" t="s">
        <v>946</v>
      </c>
      <c r="B9" s="839">
        <v>3956.08</v>
      </c>
      <c r="C9" s="839">
        <v>395.6</v>
      </c>
      <c r="D9" s="840">
        <v>36.130493552040335</v>
      </c>
      <c r="E9" s="839">
        <v>444.65</v>
      </c>
      <c r="F9" s="839">
        <v>44.47</v>
      </c>
      <c r="G9" s="840">
        <v>3.640188598932582</v>
      </c>
      <c r="H9" s="840">
        <v>0</v>
      </c>
      <c r="I9" s="840">
        <v>0</v>
      </c>
      <c r="J9" s="1561">
        <v>0</v>
      </c>
    </row>
    <row r="10" spans="1:10" ht="12.75">
      <c r="A10" s="1560" t="s">
        <v>947</v>
      </c>
      <c r="B10" s="839">
        <v>639.48</v>
      </c>
      <c r="C10" s="839">
        <v>63.95</v>
      </c>
      <c r="D10" s="840">
        <v>5.840609359587915</v>
      </c>
      <c r="E10" s="839">
        <v>0</v>
      </c>
      <c r="F10" s="839">
        <v>0</v>
      </c>
      <c r="G10" s="840">
        <v>0</v>
      </c>
      <c r="H10" s="840">
        <v>0</v>
      </c>
      <c r="I10" s="840">
        <v>0</v>
      </c>
      <c r="J10" s="1561">
        <v>0</v>
      </c>
    </row>
    <row r="11" spans="1:11" ht="12.75">
      <c r="A11" s="1560" t="s">
        <v>948</v>
      </c>
      <c r="B11" s="839">
        <v>0</v>
      </c>
      <c r="C11" s="839">
        <v>0</v>
      </c>
      <c r="D11" s="840">
        <v>0</v>
      </c>
      <c r="E11" s="839">
        <v>540</v>
      </c>
      <c r="F11" s="839">
        <v>54</v>
      </c>
      <c r="G11" s="840">
        <v>4.420287482400707</v>
      </c>
      <c r="H11" s="840">
        <v>0</v>
      </c>
      <c r="I11" s="840">
        <v>0</v>
      </c>
      <c r="J11" s="1561">
        <v>0</v>
      </c>
      <c r="K11" s="841"/>
    </row>
    <row r="12" spans="1:10" ht="12.75">
      <c r="A12" s="1560" t="s">
        <v>949</v>
      </c>
      <c r="B12" s="839">
        <v>0</v>
      </c>
      <c r="C12" s="839">
        <v>0</v>
      </c>
      <c r="D12" s="840">
        <v>0</v>
      </c>
      <c r="E12" s="839">
        <v>0</v>
      </c>
      <c r="F12" s="839">
        <v>0</v>
      </c>
      <c r="G12" s="840">
        <v>0</v>
      </c>
      <c r="H12" s="840">
        <v>480.955</v>
      </c>
      <c r="I12" s="840">
        <v>48.0955</v>
      </c>
      <c r="J12" s="1561">
        <v>6.102750237756719</v>
      </c>
    </row>
    <row r="13" spans="1:10" ht="12.75">
      <c r="A13" s="1560" t="s">
        <v>950</v>
      </c>
      <c r="B13" s="839">
        <v>0</v>
      </c>
      <c r="C13" s="839">
        <v>0</v>
      </c>
      <c r="D13" s="840">
        <v>0</v>
      </c>
      <c r="E13" s="839">
        <v>0</v>
      </c>
      <c r="F13" s="839">
        <v>0</v>
      </c>
      <c r="G13" s="840">
        <v>0</v>
      </c>
      <c r="H13" s="840">
        <v>0</v>
      </c>
      <c r="I13" s="840">
        <v>0</v>
      </c>
      <c r="J13" s="1561">
        <v>0</v>
      </c>
    </row>
    <row r="14" spans="1:10" ht="12.75">
      <c r="A14" s="1560" t="s">
        <v>951</v>
      </c>
      <c r="B14" s="839">
        <v>0</v>
      </c>
      <c r="C14" s="839">
        <v>0</v>
      </c>
      <c r="D14" s="840">
        <v>0</v>
      </c>
      <c r="E14" s="839">
        <v>0</v>
      </c>
      <c r="F14" s="839">
        <v>0</v>
      </c>
      <c r="G14" s="840">
        <v>0</v>
      </c>
      <c r="H14" s="840">
        <v>0</v>
      </c>
      <c r="I14" s="840">
        <v>0</v>
      </c>
      <c r="J14" s="1561">
        <v>0</v>
      </c>
    </row>
    <row r="15" spans="1:10" ht="12.75">
      <c r="A15" s="1560" t="s">
        <v>952</v>
      </c>
      <c r="B15" s="839">
        <v>0</v>
      </c>
      <c r="C15" s="839">
        <v>0</v>
      </c>
      <c r="D15" s="840">
        <v>0</v>
      </c>
      <c r="E15" s="839">
        <v>0</v>
      </c>
      <c r="F15" s="839">
        <v>0</v>
      </c>
      <c r="G15" s="840">
        <v>0</v>
      </c>
      <c r="H15" s="840">
        <v>0</v>
      </c>
      <c r="I15" s="840">
        <v>0</v>
      </c>
      <c r="J15" s="1561">
        <v>0</v>
      </c>
    </row>
    <row r="16" spans="1:10" ht="12.75">
      <c r="A16" s="1562" t="s">
        <v>953</v>
      </c>
      <c r="B16" s="842">
        <v>10949.21</v>
      </c>
      <c r="C16" s="842">
        <v>1094.92</v>
      </c>
      <c r="D16" s="842">
        <v>100</v>
      </c>
      <c r="E16" s="842">
        <v>12216.42</v>
      </c>
      <c r="F16" s="842">
        <v>1221.64</v>
      </c>
      <c r="G16" s="842">
        <v>100</v>
      </c>
      <c r="H16" s="842">
        <v>2480.955</v>
      </c>
      <c r="I16" s="842">
        <v>788.0955</v>
      </c>
      <c r="J16" s="1563">
        <v>100</v>
      </c>
    </row>
    <row r="17" spans="1:10" ht="12.75">
      <c r="A17" s="1559" t="s">
        <v>954</v>
      </c>
      <c r="B17" s="1937"/>
      <c r="C17" s="1937"/>
      <c r="D17" s="1937"/>
      <c r="E17" s="1937"/>
      <c r="F17" s="1937"/>
      <c r="G17" s="1937"/>
      <c r="H17" s="1937"/>
      <c r="I17" s="1937"/>
      <c r="J17" s="1938"/>
    </row>
    <row r="18" spans="1:10" ht="12.75" customHeight="1">
      <c r="A18" s="1560" t="s">
        <v>955</v>
      </c>
      <c r="B18" s="839">
        <v>0</v>
      </c>
      <c r="C18" s="839">
        <v>0</v>
      </c>
      <c r="D18" s="840">
        <v>0</v>
      </c>
      <c r="E18" s="839">
        <v>200</v>
      </c>
      <c r="F18" s="839">
        <v>20</v>
      </c>
      <c r="G18" s="840">
        <v>1.637143512000262</v>
      </c>
      <c r="H18" s="840">
        <v>0</v>
      </c>
      <c r="I18" s="840">
        <v>0</v>
      </c>
      <c r="J18" s="1561">
        <v>0</v>
      </c>
    </row>
    <row r="19" spans="1:10" ht="12.75">
      <c r="A19" s="1560" t="s">
        <v>956</v>
      </c>
      <c r="B19" s="839">
        <v>1677.6</v>
      </c>
      <c r="C19" s="839">
        <v>167.76</v>
      </c>
      <c r="D19" s="840">
        <v>15.321667336426403</v>
      </c>
      <c r="E19" s="839">
        <v>1411.69</v>
      </c>
      <c r="F19" s="839">
        <v>141.17</v>
      </c>
      <c r="G19" s="840">
        <v>11.555777479453846</v>
      </c>
      <c r="H19" s="840">
        <v>0</v>
      </c>
      <c r="I19" s="840">
        <v>0</v>
      </c>
      <c r="J19" s="1561">
        <v>0</v>
      </c>
    </row>
    <row r="20" spans="1:10" ht="12.75">
      <c r="A20" s="1560" t="s">
        <v>957</v>
      </c>
      <c r="B20" s="839">
        <v>9271.61</v>
      </c>
      <c r="C20" s="839">
        <v>927.16</v>
      </c>
      <c r="D20" s="840">
        <v>84.67833266357358</v>
      </c>
      <c r="E20" s="839">
        <v>10604.73</v>
      </c>
      <c r="F20" s="839">
        <v>1060.47</v>
      </c>
      <c r="G20" s="840">
        <v>86.80707900854588</v>
      </c>
      <c r="H20" s="840">
        <v>1880.955</v>
      </c>
      <c r="I20" s="840">
        <v>188.0955</v>
      </c>
      <c r="J20" s="1561">
        <v>23.86709478737031</v>
      </c>
    </row>
    <row r="21" spans="1:10" ht="12.75">
      <c r="A21" s="1560" t="s">
        <v>958</v>
      </c>
      <c r="B21" s="839">
        <v>0</v>
      </c>
      <c r="C21" s="839">
        <v>0</v>
      </c>
      <c r="D21" s="840">
        <v>0</v>
      </c>
      <c r="E21" s="839">
        <v>0</v>
      </c>
      <c r="F21" s="839">
        <v>0</v>
      </c>
      <c r="G21" s="840">
        <v>0</v>
      </c>
      <c r="H21" s="840">
        <v>0</v>
      </c>
      <c r="I21" s="840">
        <v>0</v>
      </c>
      <c r="J21" s="1561">
        <v>0</v>
      </c>
    </row>
    <row r="22" spans="1:10" ht="12.75">
      <c r="A22" s="1560" t="s">
        <v>959</v>
      </c>
      <c r="B22" s="839">
        <v>0</v>
      </c>
      <c r="C22" s="839">
        <v>0</v>
      </c>
      <c r="D22" s="840">
        <v>0</v>
      </c>
      <c r="E22" s="839">
        <v>0</v>
      </c>
      <c r="F22" s="839">
        <v>0</v>
      </c>
      <c r="G22" s="840">
        <v>0</v>
      </c>
      <c r="H22" s="840">
        <v>0</v>
      </c>
      <c r="I22" s="840">
        <v>0</v>
      </c>
      <c r="J22" s="1561">
        <v>0</v>
      </c>
    </row>
    <row r="23" spans="1:10" ht="12.75">
      <c r="A23" s="1560" t="s">
        <v>960</v>
      </c>
      <c r="B23" s="839">
        <v>0</v>
      </c>
      <c r="C23" s="839">
        <v>0</v>
      </c>
      <c r="D23" s="840">
        <v>0</v>
      </c>
      <c r="E23" s="839">
        <v>0</v>
      </c>
      <c r="F23" s="839">
        <v>0</v>
      </c>
      <c r="G23" s="840">
        <v>0</v>
      </c>
      <c r="H23" s="840">
        <v>600</v>
      </c>
      <c r="I23" s="840">
        <v>600</v>
      </c>
      <c r="J23" s="1561">
        <v>76.13290521262968</v>
      </c>
    </row>
    <row r="24" spans="1:10" ht="12.75">
      <c r="A24" s="1564" t="s">
        <v>961</v>
      </c>
      <c r="B24" s="839">
        <v>10949.21</v>
      </c>
      <c r="C24" s="839">
        <v>1094.92</v>
      </c>
      <c r="D24" s="840">
        <v>100</v>
      </c>
      <c r="E24" s="839">
        <v>12216.42</v>
      </c>
      <c r="F24" s="839">
        <v>1221.64</v>
      </c>
      <c r="G24" s="840">
        <v>100</v>
      </c>
      <c r="H24" s="840">
        <v>0</v>
      </c>
      <c r="I24" s="840">
        <v>0</v>
      </c>
      <c r="J24" s="1561">
        <v>0</v>
      </c>
    </row>
    <row r="25" spans="1:10" ht="13.5" thickBot="1">
      <c r="A25" s="1565" t="s">
        <v>962</v>
      </c>
      <c r="B25" s="1566">
        <v>21898.42</v>
      </c>
      <c r="C25" s="1566">
        <v>2189.84</v>
      </c>
      <c r="D25" s="1566">
        <v>200</v>
      </c>
      <c r="E25" s="1566">
        <v>24432.84</v>
      </c>
      <c r="F25" s="1566">
        <v>2443.28</v>
      </c>
      <c r="G25" s="1566">
        <v>200</v>
      </c>
      <c r="H25" s="1566">
        <v>2480.955</v>
      </c>
      <c r="I25" s="1566">
        <v>788.0955</v>
      </c>
      <c r="J25" s="1567">
        <v>99.99999999999999</v>
      </c>
    </row>
    <row r="26" spans="1:3" ht="13.5" thickTop="1">
      <c r="A26" s="769" t="s">
        <v>914</v>
      </c>
      <c r="B26" s="771"/>
      <c r="C26" s="771"/>
    </row>
    <row r="27" ht="12.75">
      <c r="A27" s="488" t="s">
        <v>915</v>
      </c>
    </row>
    <row r="32" ht="12.75">
      <c r="L32" s="762"/>
    </row>
    <row r="34" ht="12.75">
      <c r="L34" s="762"/>
    </row>
  </sheetData>
  <sheetProtection/>
  <mergeCells count="9">
    <mergeCell ref="B6:J6"/>
    <mergeCell ref="B17:J17"/>
    <mergeCell ref="A1:J1"/>
    <mergeCell ref="A2:J2"/>
    <mergeCell ref="A3:J3"/>
    <mergeCell ref="A4:A5"/>
    <mergeCell ref="B4:D4"/>
    <mergeCell ref="E4:G4"/>
    <mergeCell ref="H4:J4"/>
  </mergeCells>
  <printOptions horizontalCentered="1"/>
  <pageMargins left="0.7" right="0.7" top="0.75" bottom="0.75" header="0.3" footer="0.3"/>
  <pageSetup fitToHeight="1" fitToWidth="1" horizontalDpi="600" verticalDpi="600" orientation="portrait" scale="91" r:id="rId1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zoomScalePageLayoutView="0" workbookViewId="0" topLeftCell="A1">
      <selection activeCell="K10" sqref="K10"/>
    </sheetView>
  </sheetViews>
  <sheetFormatPr defaultColWidth="12.421875" defaultRowHeight="12.75"/>
  <cols>
    <col min="1" max="1" width="15.57421875" style="480" customWidth="1"/>
    <col min="2" max="2" width="12.421875" style="480" customWidth="1"/>
    <col min="3" max="3" width="14.00390625" style="480" customWidth="1"/>
    <col min="4" max="4" width="12.421875" style="480" customWidth="1"/>
    <col min="5" max="5" width="13.140625" style="480" customWidth="1"/>
    <col min="6" max="7" width="12.421875" style="480" customWidth="1"/>
    <col min="8" max="9" width="12.421875" style="480" hidden="1" customWidth="1"/>
    <col min="10" max="16384" width="12.421875" style="480" customWidth="1"/>
  </cols>
  <sheetData>
    <row r="1" spans="1:9" ht="12.75">
      <c r="A1" s="1608" t="s">
        <v>1210</v>
      </c>
      <c r="B1" s="1608"/>
      <c r="C1" s="1608"/>
      <c r="D1" s="1608"/>
      <c r="E1" s="1608"/>
      <c r="F1" s="1608"/>
      <c r="G1" s="1608"/>
      <c r="H1" s="1323"/>
      <c r="I1" s="1323"/>
    </row>
    <row r="2" spans="1:10" ht="19.5" customHeight="1">
      <c r="A2" s="1609" t="s">
        <v>1099</v>
      </c>
      <c r="B2" s="1609"/>
      <c r="C2" s="1609"/>
      <c r="D2" s="1609"/>
      <c r="E2" s="1609"/>
      <c r="F2" s="1609"/>
      <c r="G2" s="1609"/>
      <c r="H2" s="1609"/>
      <c r="I2" s="1609"/>
      <c r="J2" s="1324"/>
    </row>
    <row r="3" spans="1:9" ht="14.25" customHeight="1">
      <c r="A3" s="1610" t="s">
        <v>1135</v>
      </c>
      <c r="B3" s="1610"/>
      <c r="C3" s="1610"/>
      <c r="D3" s="1610"/>
      <c r="E3" s="1610"/>
      <c r="F3" s="1610"/>
      <c r="G3" s="1610"/>
      <c r="H3" s="1610"/>
      <c r="I3" s="1610"/>
    </row>
    <row r="4" spans="1:9" ht="15.75" customHeight="1" thickBot="1">
      <c r="A4" s="1611" t="s">
        <v>1136</v>
      </c>
      <c r="B4" s="1612"/>
      <c r="C4" s="1612"/>
      <c r="D4" s="1612"/>
      <c r="E4" s="1612"/>
      <c r="F4" s="1612"/>
      <c r="G4" s="1612"/>
      <c r="H4" s="1612"/>
      <c r="I4" s="1612"/>
    </row>
    <row r="5" spans="1:13" ht="24.75" customHeight="1" thickTop="1">
      <c r="A5" s="1613" t="s">
        <v>292</v>
      </c>
      <c r="B5" s="1615" t="s">
        <v>55</v>
      </c>
      <c r="C5" s="1615"/>
      <c r="D5" s="1616" t="s">
        <v>61</v>
      </c>
      <c r="E5" s="1615"/>
      <c r="F5" s="1617" t="s">
        <v>62</v>
      </c>
      <c r="G5" s="1618"/>
      <c r="H5" s="1325" t="s">
        <v>1137</v>
      </c>
      <c r="I5" s="1326"/>
      <c r="J5" s="1327"/>
      <c r="K5" s="1327"/>
      <c r="L5" s="1327"/>
      <c r="M5" s="1327"/>
    </row>
    <row r="6" spans="1:13" ht="24.75" customHeight="1">
      <c r="A6" s="1614"/>
      <c r="B6" s="1328" t="s">
        <v>443</v>
      </c>
      <c r="C6" s="1329" t="s">
        <v>58</v>
      </c>
      <c r="D6" s="1329" t="s">
        <v>443</v>
      </c>
      <c r="E6" s="1328" t="s">
        <v>58</v>
      </c>
      <c r="F6" s="1472" t="s">
        <v>443</v>
      </c>
      <c r="G6" s="1330" t="s">
        <v>58</v>
      </c>
      <c r="H6" s="1331" t="s">
        <v>1138</v>
      </c>
      <c r="I6" s="1331" t="s">
        <v>1139</v>
      </c>
      <c r="J6" s="1327"/>
      <c r="K6" s="1327"/>
      <c r="L6" s="1327"/>
      <c r="M6" s="1327"/>
    </row>
    <row r="7" spans="1:16" ht="24.75" customHeight="1">
      <c r="A7" s="1332" t="s">
        <v>300</v>
      </c>
      <c r="B7" s="1473">
        <v>273.2</v>
      </c>
      <c r="C7" s="1473">
        <v>5.9</v>
      </c>
      <c r="D7" s="1473">
        <v>293.5</v>
      </c>
      <c r="E7" s="1473">
        <v>7.430453879941439</v>
      </c>
      <c r="F7" s="1474">
        <v>309.2</v>
      </c>
      <c r="G7" s="1475">
        <v>5.4</v>
      </c>
      <c r="H7" s="1327"/>
      <c r="I7" s="1327"/>
      <c r="J7" s="1327"/>
      <c r="L7" s="1327"/>
      <c r="M7" s="1327"/>
      <c r="N7" s="1327"/>
      <c r="O7" s="1327"/>
      <c r="P7" s="1327"/>
    </row>
    <row r="8" spans="1:16" ht="24.75" customHeight="1">
      <c r="A8" s="1332" t="s">
        <v>301</v>
      </c>
      <c r="B8" s="1473">
        <v>278.8</v>
      </c>
      <c r="C8" s="1473">
        <v>7.6</v>
      </c>
      <c r="D8" s="1473">
        <v>299.2</v>
      </c>
      <c r="E8" s="1473">
        <v>7.317073170731689</v>
      </c>
      <c r="F8" s="1474"/>
      <c r="G8" s="1475"/>
      <c r="H8" s="1327"/>
      <c r="I8" s="1327"/>
      <c r="J8" s="1327"/>
      <c r="L8" s="1327"/>
      <c r="M8" s="1327"/>
      <c r="N8" s="1327"/>
      <c r="O8" s="1327"/>
      <c r="P8" s="1327"/>
    </row>
    <row r="9" spans="1:16" ht="24.75" customHeight="1">
      <c r="A9" s="1332" t="s">
        <v>302</v>
      </c>
      <c r="B9" s="1473">
        <v>279.7</v>
      </c>
      <c r="C9" s="1473">
        <v>7.5</v>
      </c>
      <c r="D9" s="1473">
        <v>299.8</v>
      </c>
      <c r="E9" s="1473">
        <v>7.2</v>
      </c>
      <c r="F9" s="1474"/>
      <c r="G9" s="1475"/>
      <c r="H9" s="1327"/>
      <c r="I9" s="1327"/>
      <c r="J9" s="1327"/>
      <c r="K9" s="1327"/>
      <c r="L9" s="1327"/>
      <c r="M9" s="1327"/>
      <c r="N9" s="1327"/>
      <c r="O9" s="1327"/>
      <c r="P9" s="1327"/>
    </row>
    <row r="10" spans="1:16" ht="24.75" customHeight="1">
      <c r="A10" s="1332" t="s">
        <v>303</v>
      </c>
      <c r="B10" s="1473">
        <v>281.8</v>
      </c>
      <c r="C10" s="1473">
        <v>9</v>
      </c>
      <c r="D10" s="1473">
        <v>300.8</v>
      </c>
      <c r="E10" s="1473">
        <v>6.7</v>
      </c>
      <c r="F10" s="1474"/>
      <c r="G10" s="1475"/>
      <c r="H10" s="1327"/>
      <c r="I10" s="1327"/>
      <c r="J10" s="1327"/>
      <c r="K10" s="1327"/>
      <c r="L10" s="1327"/>
      <c r="M10" s="1327"/>
      <c r="N10" s="1327"/>
      <c r="O10" s="1327"/>
      <c r="P10" s="1327"/>
    </row>
    <row r="11" spans="1:16" ht="24.75" customHeight="1">
      <c r="A11" s="1332" t="s">
        <v>304</v>
      </c>
      <c r="B11" s="1473">
        <v>278.8</v>
      </c>
      <c r="C11" s="1473">
        <v>9.2</v>
      </c>
      <c r="D11" s="1473">
        <v>297.2</v>
      </c>
      <c r="E11" s="1473">
        <v>6.6</v>
      </c>
      <c r="F11" s="1474"/>
      <c r="G11" s="1475"/>
      <c r="H11" s="1327"/>
      <c r="I11" s="1327"/>
      <c r="J11" s="1327"/>
      <c r="K11" s="1327"/>
      <c r="L11" s="1327"/>
      <c r="M11" s="1327"/>
      <c r="N11" s="1327"/>
      <c r="O11" s="1327"/>
      <c r="P11" s="1327"/>
    </row>
    <row r="12" spans="1:16" ht="24.75" customHeight="1">
      <c r="A12" s="1332" t="s">
        <v>305</v>
      </c>
      <c r="B12" s="1473">
        <v>277.7</v>
      </c>
      <c r="C12" s="1473">
        <v>8.9</v>
      </c>
      <c r="D12" s="1473">
        <v>292.8</v>
      </c>
      <c r="E12" s="1473">
        <v>5.4</v>
      </c>
      <c r="F12" s="1474"/>
      <c r="G12" s="1475"/>
      <c r="H12" s="1327"/>
      <c r="I12" s="1327"/>
      <c r="J12" s="1327"/>
      <c r="K12" s="1327"/>
      <c r="L12" s="1327"/>
      <c r="M12" s="1327"/>
      <c r="N12" s="1327"/>
      <c r="O12" s="1327"/>
      <c r="P12" s="1327"/>
    </row>
    <row r="13" spans="1:16" ht="24.75" customHeight="1">
      <c r="A13" s="1332" t="s">
        <v>306</v>
      </c>
      <c r="B13" s="1473">
        <v>275.1</v>
      </c>
      <c r="C13" s="1473">
        <v>8.1</v>
      </c>
      <c r="D13" s="1473">
        <v>290.2</v>
      </c>
      <c r="E13" s="1473">
        <v>5.5</v>
      </c>
      <c r="F13" s="1474"/>
      <c r="G13" s="1475"/>
      <c r="H13" s="1327"/>
      <c r="I13" s="1327"/>
      <c r="J13" s="1327"/>
      <c r="K13" s="1327"/>
      <c r="L13" s="1327"/>
      <c r="M13" s="1327"/>
      <c r="N13" s="1327"/>
      <c r="O13" s="1327"/>
      <c r="P13" s="1327"/>
    </row>
    <row r="14" spans="1:16" ht="24.75" customHeight="1">
      <c r="A14" s="1332" t="s">
        <v>307</v>
      </c>
      <c r="B14" s="1473">
        <v>277.9</v>
      </c>
      <c r="C14" s="1473">
        <v>8.3</v>
      </c>
      <c r="D14" s="1473">
        <v>293.1</v>
      </c>
      <c r="E14" s="1473">
        <v>5.5</v>
      </c>
      <c r="F14" s="1474"/>
      <c r="G14" s="1475"/>
      <c r="H14" s="1327"/>
      <c r="I14" s="1327"/>
      <c r="J14" s="1327"/>
      <c r="K14" s="1327"/>
      <c r="L14" s="1327"/>
      <c r="M14" s="1327"/>
      <c r="N14" s="1327"/>
      <c r="O14" s="1327"/>
      <c r="P14" s="1327"/>
    </row>
    <row r="15" spans="1:16" ht="24.75" customHeight="1">
      <c r="A15" s="1332" t="s">
        <v>308</v>
      </c>
      <c r="B15" s="1473">
        <v>277.4</v>
      </c>
      <c r="C15" s="1473">
        <v>9</v>
      </c>
      <c r="D15" s="1473">
        <v>292</v>
      </c>
      <c r="E15" s="1473">
        <v>5.3</v>
      </c>
      <c r="F15" s="1474"/>
      <c r="G15" s="1475"/>
      <c r="K15" s="1327"/>
      <c r="L15" s="1327"/>
      <c r="M15" s="1327"/>
      <c r="N15" s="1327"/>
      <c r="O15" s="1327"/>
      <c r="P15" s="1327"/>
    </row>
    <row r="16" spans="1:16" ht="24.75" customHeight="1">
      <c r="A16" s="1332" t="s">
        <v>309</v>
      </c>
      <c r="B16" s="1473">
        <v>282.81431836721043</v>
      </c>
      <c r="C16" s="1473">
        <v>9.1</v>
      </c>
      <c r="D16" s="1473">
        <v>297.1</v>
      </c>
      <c r="E16" s="1473">
        <v>5.1</v>
      </c>
      <c r="F16" s="1474"/>
      <c r="G16" s="1475"/>
      <c r="K16" s="1327"/>
      <c r="L16" s="1327"/>
      <c r="M16" s="1327"/>
      <c r="N16" s="1327"/>
      <c r="O16" s="1327"/>
      <c r="P16" s="1327"/>
    </row>
    <row r="17" spans="1:16" ht="24.75" customHeight="1">
      <c r="A17" s="1332" t="s">
        <v>310</v>
      </c>
      <c r="B17" s="1473">
        <v>284.2</v>
      </c>
      <c r="C17" s="1473">
        <v>9.1</v>
      </c>
      <c r="D17" s="1473">
        <v>299.5</v>
      </c>
      <c r="E17" s="1473">
        <v>5.4</v>
      </c>
      <c r="F17" s="1474"/>
      <c r="G17" s="1475"/>
      <c r="K17" s="1327"/>
      <c r="L17" s="1327"/>
      <c r="M17" s="1327"/>
      <c r="N17" s="1327"/>
      <c r="O17" s="1327"/>
      <c r="P17" s="1327"/>
    </row>
    <row r="18" spans="1:16" ht="24.75" customHeight="1">
      <c r="A18" s="1332" t="s">
        <v>311</v>
      </c>
      <c r="B18" s="1473">
        <v>288.9</v>
      </c>
      <c r="C18" s="1473">
        <v>7.8</v>
      </c>
      <c r="D18" s="1473">
        <v>304.4</v>
      </c>
      <c r="E18" s="1473">
        <v>5.4</v>
      </c>
      <c r="F18" s="1474"/>
      <c r="G18" s="1475"/>
      <c r="K18" s="1327"/>
      <c r="L18" s="1327"/>
      <c r="M18" s="1327"/>
      <c r="N18" s="1327"/>
      <c r="O18" s="1327"/>
      <c r="P18" s="1327"/>
    </row>
    <row r="19" spans="1:7" ht="24.75" customHeight="1" thickBot="1">
      <c r="A19" s="1333" t="s">
        <v>446</v>
      </c>
      <c r="B19" s="1476">
        <v>279.7</v>
      </c>
      <c r="C19" s="1476">
        <v>8.3</v>
      </c>
      <c r="D19" s="1476">
        <v>296.6</v>
      </c>
      <c r="E19" s="1476">
        <v>6.1</v>
      </c>
      <c r="F19" s="1477"/>
      <c r="G19" s="1478"/>
    </row>
    <row r="20" spans="1:4" ht="19.5" customHeight="1" thickTop="1">
      <c r="A20" s="1334"/>
      <c r="D20" s="1327"/>
    </row>
    <row r="21" spans="1:7" ht="19.5" customHeight="1">
      <c r="A21" s="1334"/>
      <c r="G21" s="1324"/>
    </row>
    <row r="23" spans="1:2" ht="12.75">
      <c r="A23" s="1335"/>
      <c r="B23" s="1335"/>
    </row>
    <row r="24" spans="1:2" ht="12.75">
      <c r="A24" s="1336"/>
      <c r="B24" s="1335"/>
    </row>
    <row r="25" spans="1:2" ht="12.75">
      <c r="A25" s="1336"/>
      <c r="B25" s="1335"/>
    </row>
    <row r="26" spans="1:2" ht="12.75">
      <c r="A26" s="1336"/>
      <c r="B26" s="1335"/>
    </row>
    <row r="27" spans="1:2" ht="12.75">
      <c r="A27" s="1335"/>
      <c r="B27" s="1335"/>
    </row>
  </sheetData>
  <sheetProtection/>
  <mergeCells count="8">
    <mergeCell ref="A1:G1"/>
    <mergeCell ref="A2:I2"/>
    <mergeCell ref="A3:I3"/>
    <mergeCell ref="A4:I4"/>
    <mergeCell ref="A5:A6"/>
    <mergeCell ref="B5:C5"/>
    <mergeCell ref="D5:E5"/>
    <mergeCell ref="F5:G5"/>
  </mergeCells>
  <printOptions horizontalCentered="1"/>
  <pageMargins left="0.75" right="0.75" top="1" bottom="1" header="0.5" footer="0.5"/>
  <pageSetup fitToHeight="1" fitToWidth="1"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30"/>
  <sheetViews>
    <sheetView zoomScalePageLayoutView="0" workbookViewId="0" topLeftCell="A1">
      <selection activeCell="C9" sqref="C9:M49"/>
    </sheetView>
  </sheetViews>
  <sheetFormatPr defaultColWidth="9.140625" defaultRowHeight="24.75" customHeight="1"/>
  <cols>
    <col min="1" max="1" width="6.28125" style="1309" customWidth="1"/>
    <col min="2" max="2" width="34.28125" style="1259" bestFit="1" customWidth="1"/>
    <col min="3" max="3" width="7.140625" style="1259" customWidth="1"/>
    <col min="4" max="4" width="8.57421875" style="1259" customWidth="1"/>
    <col min="5" max="6" width="8.7109375" style="1259" customWidth="1"/>
    <col min="7" max="7" width="8.7109375" style="1259" bestFit="1" customWidth="1"/>
    <col min="8" max="8" width="8.7109375" style="1259" customWidth="1"/>
    <col min="9" max="9" width="8.8515625" style="1259" customWidth="1"/>
    <col min="10" max="13" width="7.140625" style="1259" bestFit="1" customWidth="1"/>
    <col min="14" max="14" width="5.57421875" style="1259" customWidth="1"/>
    <col min="15" max="16384" width="9.140625" style="1259" customWidth="1"/>
  </cols>
  <sheetData>
    <row r="1" spans="1:13" ht="12.75">
      <c r="A1" s="1619" t="s">
        <v>1203</v>
      </c>
      <c r="B1" s="1619"/>
      <c r="C1" s="1619"/>
      <c r="D1" s="1619"/>
      <c r="E1" s="1619"/>
      <c r="F1" s="1619"/>
      <c r="G1" s="1619"/>
      <c r="H1" s="1619"/>
      <c r="I1" s="1619"/>
      <c r="J1" s="1619"/>
      <c r="K1" s="1619"/>
      <c r="L1" s="1619"/>
      <c r="M1" s="1619"/>
    </row>
    <row r="2" spans="1:13" ht="12.75">
      <c r="A2" s="1619" t="s">
        <v>1140</v>
      </c>
      <c r="B2" s="1619"/>
      <c r="C2" s="1619"/>
      <c r="D2" s="1619"/>
      <c r="E2" s="1619"/>
      <c r="F2" s="1619"/>
      <c r="G2" s="1619"/>
      <c r="H2" s="1619"/>
      <c r="I2" s="1619"/>
      <c r="J2" s="1619"/>
      <c r="K2" s="1619"/>
      <c r="L2" s="1619"/>
      <c r="M2" s="1619"/>
    </row>
    <row r="3" spans="1:13" ht="12.75">
      <c r="A3" s="1619" t="s">
        <v>1141</v>
      </c>
      <c r="B3" s="1619"/>
      <c r="C3" s="1619"/>
      <c r="D3" s="1619"/>
      <c r="E3" s="1619"/>
      <c r="F3" s="1619"/>
      <c r="G3" s="1619"/>
      <c r="H3" s="1619"/>
      <c r="I3" s="1619"/>
      <c r="J3" s="1619"/>
      <c r="K3" s="1619"/>
      <c r="L3" s="1619"/>
      <c r="M3" s="1619"/>
    </row>
    <row r="4" spans="1:13" ht="12.75">
      <c r="A4" s="1619" t="s">
        <v>1101</v>
      </c>
      <c r="B4" s="1619"/>
      <c r="C4" s="1619"/>
      <c r="D4" s="1619"/>
      <c r="E4" s="1619"/>
      <c r="F4" s="1619"/>
      <c r="G4" s="1619"/>
      <c r="H4" s="1619"/>
      <c r="I4" s="1619"/>
      <c r="J4" s="1619"/>
      <c r="K4" s="1619"/>
      <c r="L4" s="1619"/>
      <c r="M4" s="1619"/>
    </row>
    <row r="5" spans="1:13" ht="13.5" thickBot="1">
      <c r="A5" s="1337"/>
      <c r="B5" s="1337"/>
      <c r="C5" s="1337"/>
      <c r="D5" s="1337"/>
      <c r="E5" s="1337"/>
      <c r="F5" s="1337"/>
      <c r="G5" s="1337"/>
      <c r="H5" s="1337"/>
      <c r="I5" s="1337"/>
      <c r="J5" s="1337"/>
      <c r="K5" s="1337"/>
      <c r="L5" s="1337"/>
      <c r="M5" s="1337"/>
    </row>
    <row r="6" spans="1:13" ht="13.5" thickTop="1">
      <c r="A6" s="1620" t="s">
        <v>1142</v>
      </c>
      <c r="B6" s="1600" t="s">
        <v>1143</v>
      </c>
      <c r="C6" s="1338" t="s">
        <v>1144</v>
      </c>
      <c r="D6" s="1260" t="s">
        <v>55</v>
      </c>
      <c r="E6" s="1602" t="s">
        <v>61</v>
      </c>
      <c r="F6" s="1603"/>
      <c r="G6" s="1604" t="s">
        <v>62</v>
      </c>
      <c r="H6" s="1604"/>
      <c r="I6" s="1603"/>
      <c r="J6" s="1605" t="s">
        <v>58</v>
      </c>
      <c r="K6" s="1606"/>
      <c r="L6" s="1606"/>
      <c r="M6" s="1607"/>
    </row>
    <row r="7" spans="1:13" ht="25.5">
      <c r="A7" s="1621"/>
      <c r="B7" s="1601"/>
      <c r="C7" s="1271" t="s">
        <v>1145</v>
      </c>
      <c r="D7" s="1339" t="s">
        <v>1104</v>
      </c>
      <c r="E7" s="1339" t="s">
        <v>1105</v>
      </c>
      <c r="F7" s="1339" t="s">
        <v>1104</v>
      </c>
      <c r="G7" s="1339" t="s">
        <v>1106</v>
      </c>
      <c r="H7" s="1339" t="s">
        <v>1105</v>
      </c>
      <c r="I7" s="1339" t="s">
        <v>1104</v>
      </c>
      <c r="J7" s="1623" t="s">
        <v>1146</v>
      </c>
      <c r="K7" s="1623" t="s">
        <v>1147</v>
      </c>
      <c r="L7" s="1623" t="s">
        <v>1148</v>
      </c>
      <c r="M7" s="1624" t="s">
        <v>1149</v>
      </c>
    </row>
    <row r="8" spans="1:13" ht="12.75">
      <c r="A8" s="1622"/>
      <c r="B8" s="1267">
        <v>1</v>
      </c>
      <c r="C8" s="1270">
        <v>2</v>
      </c>
      <c r="D8" s="1267">
        <v>3</v>
      </c>
      <c r="E8" s="1267">
        <v>4</v>
      </c>
      <c r="F8" s="1267">
        <v>5</v>
      </c>
      <c r="G8" s="1269">
        <v>6</v>
      </c>
      <c r="H8" s="1340">
        <v>7</v>
      </c>
      <c r="I8" s="1340">
        <v>8</v>
      </c>
      <c r="J8" s="1601"/>
      <c r="K8" s="1601"/>
      <c r="L8" s="1601"/>
      <c r="M8" s="1625"/>
    </row>
    <row r="9" spans="1:13" ht="24.75" customHeight="1">
      <c r="A9" s="1341"/>
      <c r="B9" s="1342" t="s">
        <v>1150</v>
      </c>
      <c r="C9" s="1400">
        <v>100</v>
      </c>
      <c r="D9" s="1401">
        <v>296.3</v>
      </c>
      <c r="E9" s="1401">
        <v>324.9</v>
      </c>
      <c r="F9" s="1401">
        <v>333.7</v>
      </c>
      <c r="G9" s="1401">
        <v>348.9</v>
      </c>
      <c r="H9" s="1401">
        <v>350.5</v>
      </c>
      <c r="I9" s="1401">
        <v>354</v>
      </c>
      <c r="J9" s="1402">
        <v>12.622342220722231</v>
      </c>
      <c r="K9" s="1403">
        <v>2.7085257002154464</v>
      </c>
      <c r="L9" s="1403">
        <v>6.08330836080313</v>
      </c>
      <c r="M9" s="1404">
        <v>0.998573466476472</v>
      </c>
    </row>
    <row r="10" spans="1:13" ht="24.75" customHeight="1">
      <c r="A10" s="1343">
        <v>1</v>
      </c>
      <c r="B10" s="1344" t="s">
        <v>1151</v>
      </c>
      <c r="C10" s="1405">
        <v>26.97</v>
      </c>
      <c r="D10" s="1406">
        <v>212.7</v>
      </c>
      <c r="E10" s="1406">
        <v>236.9</v>
      </c>
      <c r="F10" s="1406">
        <v>254.1</v>
      </c>
      <c r="G10" s="1406">
        <v>254.7</v>
      </c>
      <c r="H10" s="1406">
        <v>254.7</v>
      </c>
      <c r="I10" s="1406">
        <v>256.7</v>
      </c>
      <c r="J10" s="1407">
        <v>19.464033850493664</v>
      </c>
      <c r="K10" s="1407">
        <v>7.260447446179825</v>
      </c>
      <c r="L10" s="1407">
        <v>1.0232192050373783</v>
      </c>
      <c r="M10" s="1408">
        <v>0.7852375343541382</v>
      </c>
    </row>
    <row r="11" spans="1:13" ht="24.75" customHeight="1">
      <c r="A11" s="1345"/>
      <c r="B11" s="1346" t="s">
        <v>1152</v>
      </c>
      <c r="C11" s="1409">
        <v>9.8</v>
      </c>
      <c r="D11" s="1410">
        <v>197.3</v>
      </c>
      <c r="E11" s="1410">
        <v>217</v>
      </c>
      <c r="F11" s="1410">
        <v>234</v>
      </c>
      <c r="G11" s="1410">
        <v>234.2</v>
      </c>
      <c r="H11" s="1410">
        <v>234.2</v>
      </c>
      <c r="I11" s="1410">
        <v>236.5</v>
      </c>
      <c r="J11" s="1411">
        <v>18.601115053218436</v>
      </c>
      <c r="K11" s="1411">
        <v>7.834101382488484</v>
      </c>
      <c r="L11" s="1411">
        <v>1.0683760683760681</v>
      </c>
      <c r="M11" s="1412">
        <v>0.9820666097352841</v>
      </c>
    </row>
    <row r="12" spans="1:13" ht="27.75" customHeight="1">
      <c r="A12" s="1345"/>
      <c r="B12" s="1346" t="s">
        <v>1153</v>
      </c>
      <c r="C12" s="1409">
        <v>17.17</v>
      </c>
      <c r="D12" s="1410">
        <v>221.5</v>
      </c>
      <c r="E12" s="1410">
        <v>248.2</v>
      </c>
      <c r="F12" s="1410">
        <v>265.6</v>
      </c>
      <c r="G12" s="1410">
        <v>266.3</v>
      </c>
      <c r="H12" s="1410">
        <v>266.3</v>
      </c>
      <c r="I12" s="1410">
        <v>268.2</v>
      </c>
      <c r="J12" s="1411">
        <v>19.9097065462754</v>
      </c>
      <c r="K12" s="1411">
        <v>7.010475423045932</v>
      </c>
      <c r="L12" s="1411">
        <v>0.9789156626505786</v>
      </c>
      <c r="M12" s="1412">
        <v>0.7134810364250797</v>
      </c>
    </row>
    <row r="13" spans="1:13" ht="18.75" customHeight="1">
      <c r="A13" s="1343">
        <v>1.1</v>
      </c>
      <c r="B13" s="1344" t="s">
        <v>1154</v>
      </c>
      <c r="C13" s="1413">
        <v>2.82</v>
      </c>
      <c r="D13" s="1406">
        <v>298.2</v>
      </c>
      <c r="E13" s="1406">
        <v>310.6</v>
      </c>
      <c r="F13" s="1406">
        <v>340.7</v>
      </c>
      <c r="G13" s="1406">
        <v>340.7</v>
      </c>
      <c r="H13" s="1406">
        <v>340.7</v>
      </c>
      <c r="I13" s="1406">
        <v>340.7</v>
      </c>
      <c r="J13" s="1407">
        <v>14.252179745137482</v>
      </c>
      <c r="K13" s="1407">
        <v>9.690920798454599</v>
      </c>
      <c r="L13" s="1407">
        <v>0</v>
      </c>
      <c r="M13" s="1408">
        <v>0</v>
      </c>
    </row>
    <row r="14" spans="1:13" ht="24.75" customHeight="1">
      <c r="A14" s="1343"/>
      <c r="B14" s="1346" t="s">
        <v>1152</v>
      </c>
      <c r="C14" s="1414">
        <v>0.31</v>
      </c>
      <c r="D14" s="1410">
        <v>262.2</v>
      </c>
      <c r="E14" s="1410">
        <v>262.2</v>
      </c>
      <c r="F14" s="1410">
        <v>281.4</v>
      </c>
      <c r="G14" s="1410">
        <v>281.4</v>
      </c>
      <c r="H14" s="1410">
        <v>281.4</v>
      </c>
      <c r="I14" s="1410">
        <v>281.4</v>
      </c>
      <c r="J14" s="1411">
        <v>7.322654462242568</v>
      </c>
      <c r="K14" s="1411">
        <v>7.322654462242568</v>
      </c>
      <c r="L14" s="1411">
        <v>0</v>
      </c>
      <c r="M14" s="1412">
        <v>0</v>
      </c>
    </row>
    <row r="15" spans="1:13" ht="24.75" customHeight="1">
      <c r="A15" s="1343"/>
      <c r="B15" s="1346" t="s">
        <v>1153</v>
      </c>
      <c r="C15" s="1414">
        <v>2.51</v>
      </c>
      <c r="D15" s="1410">
        <v>302.5</v>
      </c>
      <c r="E15" s="1410">
        <v>316.5</v>
      </c>
      <c r="F15" s="1410">
        <v>347.9</v>
      </c>
      <c r="G15" s="1410">
        <v>347.9</v>
      </c>
      <c r="H15" s="1410">
        <v>347.9</v>
      </c>
      <c r="I15" s="1410">
        <v>347.9</v>
      </c>
      <c r="J15" s="1411">
        <v>15.008264462809919</v>
      </c>
      <c r="K15" s="1411">
        <v>9.921011058451796</v>
      </c>
      <c r="L15" s="1411">
        <v>0</v>
      </c>
      <c r="M15" s="1412">
        <v>0</v>
      </c>
    </row>
    <row r="16" spans="1:13" ht="24.75" customHeight="1">
      <c r="A16" s="1343">
        <v>1.2</v>
      </c>
      <c r="B16" s="1344" t="s">
        <v>1155</v>
      </c>
      <c r="C16" s="1413">
        <v>1.14</v>
      </c>
      <c r="D16" s="1406">
        <v>210</v>
      </c>
      <c r="E16" s="1406">
        <v>268.9</v>
      </c>
      <c r="F16" s="1406">
        <v>283</v>
      </c>
      <c r="G16" s="1406">
        <v>288.1</v>
      </c>
      <c r="H16" s="1406">
        <v>288.1</v>
      </c>
      <c r="I16" s="1406">
        <v>290.1</v>
      </c>
      <c r="J16" s="1407">
        <v>34.76190476190476</v>
      </c>
      <c r="K16" s="1407">
        <v>5.24358497582746</v>
      </c>
      <c r="L16" s="1407">
        <v>2.5088339222614877</v>
      </c>
      <c r="M16" s="1408">
        <v>0.6942034015966669</v>
      </c>
    </row>
    <row r="17" spans="1:13" ht="24.75" customHeight="1">
      <c r="A17" s="1343"/>
      <c r="B17" s="1346" t="s">
        <v>1152</v>
      </c>
      <c r="C17" s="1414">
        <v>0.19</v>
      </c>
      <c r="D17" s="1410">
        <v>187.3</v>
      </c>
      <c r="E17" s="1410">
        <v>216.8</v>
      </c>
      <c r="F17" s="1410">
        <v>228</v>
      </c>
      <c r="G17" s="1410">
        <v>231.4</v>
      </c>
      <c r="H17" s="1410">
        <v>231.4</v>
      </c>
      <c r="I17" s="1410">
        <v>233</v>
      </c>
      <c r="J17" s="1411">
        <v>21.729845168179367</v>
      </c>
      <c r="K17" s="1411">
        <v>5.166051660516601</v>
      </c>
      <c r="L17" s="1411">
        <v>2.192982456140342</v>
      </c>
      <c r="M17" s="1412">
        <v>0.6914433880726136</v>
      </c>
    </row>
    <row r="18" spans="1:13" ht="24.75" customHeight="1">
      <c r="A18" s="1343"/>
      <c r="B18" s="1346" t="s">
        <v>1153</v>
      </c>
      <c r="C18" s="1414">
        <v>0.95</v>
      </c>
      <c r="D18" s="1410">
        <v>214.5</v>
      </c>
      <c r="E18" s="1410">
        <v>279.4</v>
      </c>
      <c r="F18" s="1410">
        <v>294</v>
      </c>
      <c r="G18" s="1410">
        <v>299.4</v>
      </c>
      <c r="H18" s="1410">
        <v>299.4</v>
      </c>
      <c r="I18" s="1410">
        <v>301.6</v>
      </c>
      <c r="J18" s="1411">
        <v>37.06293706293707</v>
      </c>
      <c r="K18" s="1411">
        <v>5.225483178239102</v>
      </c>
      <c r="L18" s="1411">
        <v>2.5850340136054513</v>
      </c>
      <c r="M18" s="1412">
        <v>0.7348029392117752</v>
      </c>
    </row>
    <row r="19" spans="1:13" ht="24.75" customHeight="1">
      <c r="A19" s="1343">
        <v>1.3</v>
      </c>
      <c r="B19" s="1344" t="s">
        <v>1156</v>
      </c>
      <c r="C19" s="1413">
        <v>0.55</v>
      </c>
      <c r="D19" s="1406">
        <v>290.6</v>
      </c>
      <c r="E19" s="1406">
        <v>429.1</v>
      </c>
      <c r="F19" s="1406">
        <v>431.7</v>
      </c>
      <c r="G19" s="1406">
        <v>447.5</v>
      </c>
      <c r="H19" s="1406">
        <v>447.5</v>
      </c>
      <c r="I19" s="1406">
        <v>457.7</v>
      </c>
      <c r="J19" s="1407">
        <v>48.55471438403302</v>
      </c>
      <c r="K19" s="1407">
        <v>0.605919366115117</v>
      </c>
      <c r="L19" s="1407">
        <v>6.022700949733604</v>
      </c>
      <c r="M19" s="1408">
        <v>2.2793296089385535</v>
      </c>
    </row>
    <row r="20" spans="1:13" ht="24.75" customHeight="1">
      <c r="A20" s="1343"/>
      <c r="B20" s="1346" t="s">
        <v>1152</v>
      </c>
      <c r="C20" s="1414">
        <v>0.1</v>
      </c>
      <c r="D20" s="1410">
        <v>250</v>
      </c>
      <c r="E20" s="1410">
        <v>331</v>
      </c>
      <c r="F20" s="1410">
        <v>334.9</v>
      </c>
      <c r="G20" s="1410">
        <v>341.8</v>
      </c>
      <c r="H20" s="1410">
        <v>341.8</v>
      </c>
      <c r="I20" s="1410">
        <v>352.3</v>
      </c>
      <c r="J20" s="1411">
        <v>33.95999999999998</v>
      </c>
      <c r="K20" s="1411">
        <v>1.1782477341389779</v>
      </c>
      <c r="L20" s="1411">
        <v>5.195580770379223</v>
      </c>
      <c r="M20" s="1412">
        <v>3.0719719133996506</v>
      </c>
    </row>
    <row r="21" spans="1:13" ht="24.75" customHeight="1">
      <c r="A21" s="1343"/>
      <c r="B21" s="1346" t="s">
        <v>1153</v>
      </c>
      <c r="C21" s="1414">
        <v>0.45</v>
      </c>
      <c r="D21" s="1410">
        <v>299.9</v>
      </c>
      <c r="E21" s="1410">
        <v>451.6</v>
      </c>
      <c r="F21" s="1410">
        <v>453.9</v>
      </c>
      <c r="G21" s="1410">
        <v>471.7</v>
      </c>
      <c r="H21" s="1410">
        <v>471.7</v>
      </c>
      <c r="I21" s="1410">
        <v>481.8</v>
      </c>
      <c r="J21" s="1411">
        <v>51.35045015005002</v>
      </c>
      <c r="K21" s="1411">
        <v>0.5093002657218619</v>
      </c>
      <c r="L21" s="1411">
        <v>6.146728354263061</v>
      </c>
      <c r="M21" s="1412">
        <v>2.141191435234262</v>
      </c>
    </row>
    <row r="22" spans="1:13" ht="24.75" customHeight="1">
      <c r="A22" s="1343">
        <v>1.4</v>
      </c>
      <c r="B22" s="1344" t="s">
        <v>1157</v>
      </c>
      <c r="C22" s="1413">
        <v>4.01</v>
      </c>
      <c r="D22" s="1406">
        <v>287.7</v>
      </c>
      <c r="E22" s="1406">
        <v>306.5</v>
      </c>
      <c r="F22" s="1406">
        <v>332.4</v>
      </c>
      <c r="G22" s="1406">
        <v>332.4</v>
      </c>
      <c r="H22" s="1406">
        <v>332.4</v>
      </c>
      <c r="I22" s="1406">
        <v>332.4</v>
      </c>
      <c r="J22" s="1407">
        <v>15.537017726798737</v>
      </c>
      <c r="K22" s="1407">
        <v>8.450244698205552</v>
      </c>
      <c r="L22" s="1407">
        <v>0</v>
      </c>
      <c r="M22" s="1408">
        <v>0</v>
      </c>
    </row>
    <row r="23" spans="1:13" ht="24.75" customHeight="1">
      <c r="A23" s="1343"/>
      <c r="B23" s="1346" t="s">
        <v>1152</v>
      </c>
      <c r="C23" s="1414">
        <v>0.17</v>
      </c>
      <c r="D23" s="1410">
        <v>237.4</v>
      </c>
      <c r="E23" s="1410">
        <v>237.4</v>
      </c>
      <c r="F23" s="1410">
        <v>258.8</v>
      </c>
      <c r="G23" s="1410">
        <v>259.3</v>
      </c>
      <c r="H23" s="1410">
        <v>259.3</v>
      </c>
      <c r="I23" s="1410">
        <v>259.3</v>
      </c>
      <c r="J23" s="1411">
        <v>9.014321819713558</v>
      </c>
      <c r="K23" s="1411">
        <v>9.014321819713558</v>
      </c>
      <c r="L23" s="1411">
        <v>0.19319938176198548</v>
      </c>
      <c r="M23" s="1412">
        <v>0</v>
      </c>
    </row>
    <row r="24" spans="1:13" ht="24.75" customHeight="1">
      <c r="A24" s="1343"/>
      <c r="B24" s="1346" t="s">
        <v>1153</v>
      </c>
      <c r="C24" s="1414">
        <v>3.84</v>
      </c>
      <c r="D24" s="1410">
        <v>290</v>
      </c>
      <c r="E24" s="1410">
        <v>309.6</v>
      </c>
      <c r="F24" s="1410">
        <v>335.7</v>
      </c>
      <c r="G24" s="1410">
        <v>335.7</v>
      </c>
      <c r="H24" s="1410">
        <v>335.7</v>
      </c>
      <c r="I24" s="1410">
        <v>335.7</v>
      </c>
      <c r="J24" s="1411">
        <v>15.758620689655174</v>
      </c>
      <c r="K24" s="1411">
        <v>8.430232558139522</v>
      </c>
      <c r="L24" s="1411">
        <v>0</v>
      </c>
      <c r="M24" s="1412">
        <v>0</v>
      </c>
    </row>
    <row r="25" spans="1:13" s="1309" customFormat="1" ht="24.75" customHeight="1">
      <c r="A25" s="1343">
        <v>1.5</v>
      </c>
      <c r="B25" s="1344" t="s">
        <v>1158</v>
      </c>
      <c r="C25" s="1413">
        <v>10.55</v>
      </c>
      <c r="D25" s="1406">
        <v>233.5</v>
      </c>
      <c r="E25" s="1406">
        <v>271.2</v>
      </c>
      <c r="F25" s="1406">
        <v>295.8</v>
      </c>
      <c r="G25" s="1406">
        <v>295.8</v>
      </c>
      <c r="H25" s="1406">
        <v>295.8</v>
      </c>
      <c r="I25" s="1406">
        <v>300.2</v>
      </c>
      <c r="J25" s="1407">
        <v>26.680942184154176</v>
      </c>
      <c r="K25" s="1407">
        <v>9.070796460177007</v>
      </c>
      <c r="L25" s="1407">
        <v>1.4874915483434705</v>
      </c>
      <c r="M25" s="1408">
        <v>1.4874915483434705</v>
      </c>
    </row>
    <row r="26" spans="1:13" ht="24.75" customHeight="1">
      <c r="A26" s="1343"/>
      <c r="B26" s="1346" t="s">
        <v>1152</v>
      </c>
      <c r="C26" s="1414">
        <v>6.8</v>
      </c>
      <c r="D26" s="1410">
        <v>219.7</v>
      </c>
      <c r="E26" s="1410">
        <v>246.1</v>
      </c>
      <c r="F26" s="1410">
        <v>268.9</v>
      </c>
      <c r="G26" s="1410">
        <v>268.9</v>
      </c>
      <c r="H26" s="1410">
        <v>268.9</v>
      </c>
      <c r="I26" s="1410">
        <v>272.1</v>
      </c>
      <c r="J26" s="1411">
        <v>22.394173873463814</v>
      </c>
      <c r="K26" s="1411">
        <v>9.26452661519707</v>
      </c>
      <c r="L26" s="1411">
        <v>1.1900334696913575</v>
      </c>
      <c r="M26" s="1412">
        <v>1.1900334696913575</v>
      </c>
    </row>
    <row r="27" spans="1:15" ht="24.75" customHeight="1">
      <c r="A27" s="1343"/>
      <c r="B27" s="1346" t="s">
        <v>1153</v>
      </c>
      <c r="C27" s="1414">
        <v>3.75</v>
      </c>
      <c r="D27" s="1410">
        <v>258.5</v>
      </c>
      <c r="E27" s="1410">
        <v>316.9</v>
      </c>
      <c r="F27" s="1410">
        <v>344.6</v>
      </c>
      <c r="G27" s="1410">
        <v>344.6</v>
      </c>
      <c r="H27" s="1410">
        <v>344.6</v>
      </c>
      <c r="I27" s="1410">
        <v>351.2</v>
      </c>
      <c r="J27" s="1411">
        <v>33.30754352030948</v>
      </c>
      <c r="K27" s="1411">
        <v>8.74092773745663</v>
      </c>
      <c r="L27" s="1411">
        <v>1.9152640742890128</v>
      </c>
      <c r="M27" s="1412">
        <v>1.9152640742890128</v>
      </c>
      <c r="O27" s="1347"/>
    </row>
    <row r="28" spans="1:13" s="1309" customFormat="1" ht="24.75" customHeight="1">
      <c r="A28" s="1343">
        <v>1.6</v>
      </c>
      <c r="B28" s="1344" t="s">
        <v>1159</v>
      </c>
      <c r="C28" s="1413">
        <v>7.9</v>
      </c>
      <c r="D28" s="1406">
        <v>111.3</v>
      </c>
      <c r="E28" s="1406">
        <v>111.3</v>
      </c>
      <c r="F28" s="1406">
        <v>111.3</v>
      </c>
      <c r="G28" s="1406">
        <v>111.3</v>
      </c>
      <c r="H28" s="1406">
        <v>111.3</v>
      </c>
      <c r="I28" s="1406">
        <v>111.3</v>
      </c>
      <c r="J28" s="1407">
        <v>0</v>
      </c>
      <c r="K28" s="1407">
        <v>0</v>
      </c>
      <c r="L28" s="1407">
        <v>0</v>
      </c>
      <c r="M28" s="1408">
        <v>0</v>
      </c>
    </row>
    <row r="29" spans="1:13" ht="24.75" customHeight="1">
      <c r="A29" s="1343"/>
      <c r="B29" s="1346" t="s">
        <v>1152</v>
      </c>
      <c r="C29" s="1414">
        <v>2.24</v>
      </c>
      <c r="D29" s="1410">
        <v>115.3</v>
      </c>
      <c r="E29" s="1410">
        <v>115.3</v>
      </c>
      <c r="F29" s="1410">
        <v>115.3</v>
      </c>
      <c r="G29" s="1410">
        <v>115.3</v>
      </c>
      <c r="H29" s="1410">
        <v>115.3</v>
      </c>
      <c r="I29" s="1410">
        <v>115.3</v>
      </c>
      <c r="J29" s="1411">
        <v>0</v>
      </c>
      <c r="K29" s="1411">
        <v>0</v>
      </c>
      <c r="L29" s="1411">
        <v>0</v>
      </c>
      <c r="M29" s="1412">
        <v>0</v>
      </c>
    </row>
    <row r="30" spans="1:13" ht="24.75" customHeight="1">
      <c r="A30" s="1343"/>
      <c r="B30" s="1346" t="s">
        <v>1153</v>
      </c>
      <c r="C30" s="1414">
        <v>5.66</v>
      </c>
      <c r="D30" s="1410">
        <v>109.7</v>
      </c>
      <c r="E30" s="1410">
        <v>109.7</v>
      </c>
      <c r="F30" s="1410">
        <v>109.7</v>
      </c>
      <c r="G30" s="1410">
        <v>109.7</v>
      </c>
      <c r="H30" s="1410">
        <v>109.7</v>
      </c>
      <c r="I30" s="1410">
        <v>109.7</v>
      </c>
      <c r="J30" s="1411">
        <v>0</v>
      </c>
      <c r="K30" s="1411">
        <v>0</v>
      </c>
      <c r="L30" s="1411">
        <v>0</v>
      </c>
      <c r="M30" s="1412">
        <v>0</v>
      </c>
    </row>
    <row r="31" spans="1:13" s="1309" customFormat="1" ht="18.75" customHeight="1">
      <c r="A31" s="1343">
        <v>2</v>
      </c>
      <c r="B31" s="1344" t="s">
        <v>1160</v>
      </c>
      <c r="C31" s="1413">
        <v>73.03</v>
      </c>
      <c r="D31" s="1406">
        <v>327.1</v>
      </c>
      <c r="E31" s="1406">
        <v>357.4</v>
      </c>
      <c r="F31" s="1406">
        <v>363.1</v>
      </c>
      <c r="G31" s="1406">
        <v>383.6</v>
      </c>
      <c r="H31" s="1406">
        <v>385.8</v>
      </c>
      <c r="I31" s="1406">
        <v>390</v>
      </c>
      <c r="J31" s="1415">
        <v>11.005808621216758</v>
      </c>
      <c r="K31" s="1415">
        <v>1.5948517067711379</v>
      </c>
      <c r="L31" s="1415">
        <v>7.408427430459923</v>
      </c>
      <c r="M31" s="1416">
        <v>1.088646967340594</v>
      </c>
    </row>
    <row r="32" spans="1:13" ht="18" customHeight="1">
      <c r="A32" s="1343">
        <v>2.1</v>
      </c>
      <c r="B32" s="1344" t="s">
        <v>1161</v>
      </c>
      <c r="C32" s="1413">
        <v>39.49</v>
      </c>
      <c r="D32" s="1406">
        <v>380.5</v>
      </c>
      <c r="E32" s="1406">
        <v>400.1</v>
      </c>
      <c r="F32" s="1406">
        <v>402.8</v>
      </c>
      <c r="G32" s="1406">
        <v>436.9</v>
      </c>
      <c r="H32" s="1406">
        <v>441</v>
      </c>
      <c r="I32" s="1406">
        <v>446.1</v>
      </c>
      <c r="J32" s="1407">
        <v>5.860709592641271</v>
      </c>
      <c r="K32" s="1407">
        <v>0.674831292176961</v>
      </c>
      <c r="L32" s="1407">
        <v>10.749751737835169</v>
      </c>
      <c r="M32" s="1417">
        <v>1.1564625850340065</v>
      </c>
    </row>
    <row r="33" spans="1:13" ht="24.75" customHeight="1">
      <c r="A33" s="1343"/>
      <c r="B33" s="1346" t="s">
        <v>1162</v>
      </c>
      <c r="C33" s="1409">
        <v>20.49</v>
      </c>
      <c r="D33" s="1410">
        <v>366.7</v>
      </c>
      <c r="E33" s="1410">
        <v>384.4</v>
      </c>
      <c r="F33" s="1410">
        <v>387.4</v>
      </c>
      <c r="G33" s="1410">
        <v>435</v>
      </c>
      <c r="H33" s="1410">
        <v>439.1</v>
      </c>
      <c r="I33" s="1410">
        <v>445.1</v>
      </c>
      <c r="J33" s="1411">
        <v>5.6449413689664425</v>
      </c>
      <c r="K33" s="1411">
        <v>0.7804370447450708</v>
      </c>
      <c r="L33" s="1411">
        <v>14.894166236448129</v>
      </c>
      <c r="M33" s="1412">
        <v>1.366431336825329</v>
      </c>
    </row>
    <row r="34" spans="1:13" ht="24.75" customHeight="1">
      <c r="A34" s="1343"/>
      <c r="B34" s="1346" t="s">
        <v>1163</v>
      </c>
      <c r="C34" s="1409">
        <v>19</v>
      </c>
      <c r="D34" s="1410">
        <v>395.3</v>
      </c>
      <c r="E34" s="1410">
        <v>417</v>
      </c>
      <c r="F34" s="1410">
        <v>419.5</v>
      </c>
      <c r="G34" s="1410">
        <v>439</v>
      </c>
      <c r="H34" s="1410">
        <v>443.1</v>
      </c>
      <c r="I34" s="1410">
        <v>447.2</v>
      </c>
      <c r="J34" s="1411">
        <v>6.121932709334672</v>
      </c>
      <c r="K34" s="1411">
        <v>0.5995203836930472</v>
      </c>
      <c r="L34" s="1411">
        <v>6.603098927294411</v>
      </c>
      <c r="M34" s="1412">
        <v>0.9252990295644139</v>
      </c>
    </row>
    <row r="35" spans="1:13" ht="24.75" customHeight="1">
      <c r="A35" s="1343">
        <v>2.2</v>
      </c>
      <c r="B35" s="1344" t="s">
        <v>1164</v>
      </c>
      <c r="C35" s="1413">
        <v>25.25</v>
      </c>
      <c r="D35" s="1406">
        <v>261.8</v>
      </c>
      <c r="E35" s="1406">
        <v>309.8</v>
      </c>
      <c r="F35" s="1406">
        <v>316.3</v>
      </c>
      <c r="G35" s="1406">
        <v>318.2</v>
      </c>
      <c r="H35" s="1406">
        <v>318.2</v>
      </c>
      <c r="I35" s="1406">
        <v>321.4</v>
      </c>
      <c r="J35" s="1407">
        <v>20.817417876241407</v>
      </c>
      <c r="K35" s="1407">
        <v>2.0981278244028374</v>
      </c>
      <c r="L35" s="1407">
        <v>1.6123932975023507</v>
      </c>
      <c r="M35" s="1408">
        <v>1.0056568196103086</v>
      </c>
    </row>
    <row r="36" spans="1:13" ht="24.75" customHeight="1">
      <c r="A36" s="1343"/>
      <c r="B36" s="1346" t="s">
        <v>1165</v>
      </c>
      <c r="C36" s="1409">
        <v>6.31</v>
      </c>
      <c r="D36" s="1410">
        <v>247.1</v>
      </c>
      <c r="E36" s="1410">
        <v>289</v>
      </c>
      <c r="F36" s="1410">
        <v>298.1</v>
      </c>
      <c r="G36" s="1410">
        <v>302.1</v>
      </c>
      <c r="H36" s="1410">
        <v>302.1</v>
      </c>
      <c r="I36" s="1410">
        <v>306.8</v>
      </c>
      <c r="J36" s="1411">
        <v>20.639417239983814</v>
      </c>
      <c r="K36" s="1411">
        <v>3.1487889273356586</v>
      </c>
      <c r="L36" s="1411">
        <v>2.9184837302918396</v>
      </c>
      <c r="M36" s="1412">
        <v>1.5557762330354166</v>
      </c>
    </row>
    <row r="37" spans="1:13" ht="24.75" customHeight="1">
      <c r="A37" s="1343"/>
      <c r="B37" s="1346" t="s">
        <v>1166</v>
      </c>
      <c r="C37" s="1409">
        <v>6.31</v>
      </c>
      <c r="D37" s="1410">
        <v>259</v>
      </c>
      <c r="E37" s="1410">
        <v>306.8</v>
      </c>
      <c r="F37" s="1410">
        <v>313.9</v>
      </c>
      <c r="G37" s="1410">
        <v>314.5</v>
      </c>
      <c r="H37" s="1410">
        <v>314.5</v>
      </c>
      <c r="I37" s="1410">
        <v>318.1</v>
      </c>
      <c r="J37" s="1411">
        <v>21.196911196911188</v>
      </c>
      <c r="K37" s="1411">
        <v>2.314211212516298</v>
      </c>
      <c r="L37" s="1411">
        <v>1.3380057343103147</v>
      </c>
      <c r="M37" s="1412">
        <v>1.1446740858505677</v>
      </c>
    </row>
    <row r="38" spans="1:13" ht="24.75" customHeight="1">
      <c r="A38" s="1343"/>
      <c r="B38" s="1346" t="s">
        <v>1167</v>
      </c>
      <c r="C38" s="1409">
        <v>6.31</v>
      </c>
      <c r="D38" s="1410">
        <v>255.4</v>
      </c>
      <c r="E38" s="1410">
        <v>307</v>
      </c>
      <c r="F38" s="1410">
        <v>315.7</v>
      </c>
      <c r="G38" s="1410">
        <v>315.9</v>
      </c>
      <c r="H38" s="1410">
        <v>315.9</v>
      </c>
      <c r="I38" s="1410">
        <v>319</v>
      </c>
      <c r="J38" s="1411">
        <v>23.61002349256067</v>
      </c>
      <c r="K38" s="1411">
        <v>2.8338762214983717</v>
      </c>
      <c r="L38" s="1411">
        <v>1.0452961672474004</v>
      </c>
      <c r="M38" s="1412">
        <v>0.9813232035454291</v>
      </c>
    </row>
    <row r="39" spans="1:13" ht="24.75" customHeight="1">
      <c r="A39" s="1343"/>
      <c r="B39" s="1346" t="s">
        <v>1168</v>
      </c>
      <c r="C39" s="1409">
        <v>6.32</v>
      </c>
      <c r="D39" s="1410">
        <v>285.7</v>
      </c>
      <c r="E39" s="1410">
        <v>336.2</v>
      </c>
      <c r="F39" s="1410">
        <v>337.6</v>
      </c>
      <c r="G39" s="1410">
        <v>340.5</v>
      </c>
      <c r="H39" s="1410">
        <v>340.5</v>
      </c>
      <c r="I39" s="1410">
        <v>341.7</v>
      </c>
      <c r="J39" s="1411">
        <v>18.16590829541478</v>
      </c>
      <c r="K39" s="1411">
        <v>0.41641879833433393</v>
      </c>
      <c r="L39" s="1411">
        <v>1.2144549763033012</v>
      </c>
      <c r="M39" s="1412">
        <v>0.35242290748898597</v>
      </c>
    </row>
    <row r="40" spans="1:13" ht="24.75" customHeight="1">
      <c r="A40" s="1343">
        <v>2.3</v>
      </c>
      <c r="B40" s="1344" t="s">
        <v>1169</v>
      </c>
      <c r="C40" s="1413">
        <v>8.29</v>
      </c>
      <c r="D40" s="1406">
        <v>271.9</v>
      </c>
      <c r="E40" s="1406">
        <v>299.3</v>
      </c>
      <c r="F40" s="1406">
        <v>316.5</v>
      </c>
      <c r="G40" s="1406">
        <v>329</v>
      </c>
      <c r="H40" s="1406">
        <v>329</v>
      </c>
      <c r="I40" s="1406">
        <v>331.2</v>
      </c>
      <c r="J40" s="1407">
        <v>16.40308937109232</v>
      </c>
      <c r="K40" s="1407">
        <v>5.74674239893082</v>
      </c>
      <c r="L40" s="1407">
        <v>4.644549763033169</v>
      </c>
      <c r="M40" s="1417">
        <v>0.6686930091185417</v>
      </c>
    </row>
    <row r="41" spans="1:13" s="1309" customFormat="1" ht="24.75" customHeight="1">
      <c r="A41" s="1348"/>
      <c r="B41" s="1344" t="s">
        <v>1170</v>
      </c>
      <c r="C41" s="1413">
        <v>2.76</v>
      </c>
      <c r="D41" s="1406">
        <v>250.3</v>
      </c>
      <c r="E41" s="1406">
        <v>278.4</v>
      </c>
      <c r="F41" s="1406">
        <v>296.5</v>
      </c>
      <c r="G41" s="1406">
        <v>305.4</v>
      </c>
      <c r="H41" s="1406">
        <v>305.4</v>
      </c>
      <c r="I41" s="1406">
        <v>307.4</v>
      </c>
      <c r="J41" s="1407">
        <v>18.457850579304818</v>
      </c>
      <c r="K41" s="1407">
        <v>6.501436781609186</v>
      </c>
      <c r="L41" s="1407">
        <v>3.6762225969645783</v>
      </c>
      <c r="M41" s="1408">
        <v>0.6548788474132152</v>
      </c>
    </row>
    <row r="42" spans="1:13" ht="24.75" customHeight="1">
      <c r="A42" s="1348"/>
      <c r="B42" s="1346" t="s">
        <v>1166</v>
      </c>
      <c r="C42" s="1409">
        <v>1.38</v>
      </c>
      <c r="D42" s="1410">
        <v>243.4</v>
      </c>
      <c r="E42" s="1410">
        <v>267.5</v>
      </c>
      <c r="F42" s="1410">
        <v>286.2</v>
      </c>
      <c r="G42" s="1410">
        <v>295.2</v>
      </c>
      <c r="H42" s="1410">
        <v>295.2</v>
      </c>
      <c r="I42" s="1410">
        <v>299.2</v>
      </c>
      <c r="J42" s="1411">
        <v>17.584223500410843</v>
      </c>
      <c r="K42" s="1411">
        <v>6.99065420560747</v>
      </c>
      <c r="L42" s="1411">
        <v>4.542278127183792</v>
      </c>
      <c r="M42" s="1412">
        <v>1.3550135501354958</v>
      </c>
    </row>
    <row r="43" spans="1:13" ht="24.75" customHeight="1">
      <c r="A43" s="1349"/>
      <c r="B43" s="1346" t="s">
        <v>1168</v>
      </c>
      <c r="C43" s="1409">
        <v>1.38</v>
      </c>
      <c r="D43" s="1410">
        <v>257.1</v>
      </c>
      <c r="E43" s="1410">
        <v>289.4</v>
      </c>
      <c r="F43" s="1410">
        <v>306.9</v>
      </c>
      <c r="G43" s="1410">
        <v>315.6</v>
      </c>
      <c r="H43" s="1410">
        <v>315.6</v>
      </c>
      <c r="I43" s="1410">
        <v>315.6</v>
      </c>
      <c r="J43" s="1411">
        <v>19.36989498249706</v>
      </c>
      <c r="K43" s="1411">
        <v>6.0469937802349705</v>
      </c>
      <c r="L43" s="1411">
        <v>2.8347996089931797</v>
      </c>
      <c r="M43" s="1412">
        <v>0</v>
      </c>
    </row>
    <row r="44" spans="1:13" ht="24.75" customHeight="1">
      <c r="A44" s="1348"/>
      <c r="B44" s="1344" t="s">
        <v>1171</v>
      </c>
      <c r="C44" s="1413">
        <v>2.76</v>
      </c>
      <c r="D44" s="1406">
        <v>244.3</v>
      </c>
      <c r="E44" s="1406">
        <v>262</v>
      </c>
      <c r="F44" s="1406">
        <v>280.2</v>
      </c>
      <c r="G44" s="1406">
        <v>288.5</v>
      </c>
      <c r="H44" s="1406">
        <v>288.5</v>
      </c>
      <c r="I44" s="1406">
        <v>290.7</v>
      </c>
      <c r="J44" s="1407">
        <v>14.695047073270558</v>
      </c>
      <c r="K44" s="1407">
        <v>6.946564885496187</v>
      </c>
      <c r="L44" s="1407">
        <v>3.747323340471098</v>
      </c>
      <c r="M44" s="1408">
        <v>0.7625649913344859</v>
      </c>
    </row>
    <row r="45" spans="1:13" ht="24.75" customHeight="1">
      <c r="A45" s="1348"/>
      <c r="B45" s="1346" t="s">
        <v>1166</v>
      </c>
      <c r="C45" s="1409">
        <v>1.38</v>
      </c>
      <c r="D45" s="1410">
        <v>236.4</v>
      </c>
      <c r="E45" s="1410">
        <v>253.3</v>
      </c>
      <c r="F45" s="1410">
        <v>272.4</v>
      </c>
      <c r="G45" s="1410">
        <v>280.3</v>
      </c>
      <c r="H45" s="1410">
        <v>280.3</v>
      </c>
      <c r="I45" s="1410">
        <v>283.7</v>
      </c>
      <c r="J45" s="1411">
        <v>15.228426395939067</v>
      </c>
      <c r="K45" s="1411">
        <v>7.54046585076982</v>
      </c>
      <c r="L45" s="1411">
        <v>4.148311306901633</v>
      </c>
      <c r="M45" s="1412">
        <v>1.212986086336059</v>
      </c>
    </row>
    <row r="46" spans="1:13" ht="24.75" customHeight="1">
      <c r="A46" s="1348"/>
      <c r="B46" s="1346" t="s">
        <v>1168</v>
      </c>
      <c r="C46" s="1409">
        <v>1.38</v>
      </c>
      <c r="D46" s="1410">
        <v>252.2</v>
      </c>
      <c r="E46" s="1410">
        <v>270.7</v>
      </c>
      <c r="F46" s="1410">
        <v>288</v>
      </c>
      <c r="G46" s="1410">
        <v>296.7</v>
      </c>
      <c r="H46" s="1410">
        <v>296.7</v>
      </c>
      <c r="I46" s="1410">
        <v>297.7</v>
      </c>
      <c r="J46" s="1411">
        <v>14.195083267248236</v>
      </c>
      <c r="K46" s="1411">
        <v>6.390838566678994</v>
      </c>
      <c r="L46" s="1411">
        <v>3.368055555555543</v>
      </c>
      <c r="M46" s="1412">
        <v>0.3370407819346184</v>
      </c>
    </row>
    <row r="47" spans="1:13" ht="24.75" customHeight="1">
      <c r="A47" s="1348"/>
      <c r="B47" s="1344" t="s">
        <v>1172</v>
      </c>
      <c r="C47" s="1413">
        <v>2.77</v>
      </c>
      <c r="D47" s="1406">
        <v>321</v>
      </c>
      <c r="E47" s="1406">
        <v>357.4</v>
      </c>
      <c r="F47" s="1406">
        <v>372.6</v>
      </c>
      <c r="G47" s="1406">
        <v>392.8</v>
      </c>
      <c r="H47" s="1406">
        <v>392.8</v>
      </c>
      <c r="I47" s="1406">
        <v>395.4</v>
      </c>
      <c r="J47" s="1407">
        <v>16.0747663551402</v>
      </c>
      <c r="K47" s="1407">
        <v>4.252937884723011</v>
      </c>
      <c r="L47" s="1407">
        <v>6.119162640901749</v>
      </c>
      <c r="M47" s="1408">
        <v>0.6619144602851179</v>
      </c>
    </row>
    <row r="48" spans="1:13" ht="24.75" customHeight="1">
      <c r="A48" s="1348"/>
      <c r="B48" s="1346" t="s">
        <v>1162</v>
      </c>
      <c r="C48" s="1409">
        <v>1.38</v>
      </c>
      <c r="D48" s="1410">
        <v>325.9</v>
      </c>
      <c r="E48" s="1410">
        <v>359.9</v>
      </c>
      <c r="F48" s="1410">
        <v>379.6</v>
      </c>
      <c r="G48" s="1410">
        <v>402.8</v>
      </c>
      <c r="H48" s="1410">
        <v>402.8</v>
      </c>
      <c r="I48" s="1410">
        <v>405.4</v>
      </c>
      <c r="J48" s="1411">
        <v>16.47744706965328</v>
      </c>
      <c r="K48" s="1411">
        <v>5.47374270630732</v>
      </c>
      <c r="L48" s="1411">
        <v>6.796628029504731</v>
      </c>
      <c r="M48" s="1412">
        <v>0.6454816285997822</v>
      </c>
    </row>
    <row r="49" spans="1:13" ht="24.75" customHeight="1" thickBot="1">
      <c r="A49" s="1350"/>
      <c r="B49" s="1351" t="s">
        <v>1163</v>
      </c>
      <c r="C49" s="1418">
        <v>1.39</v>
      </c>
      <c r="D49" s="1419">
        <v>316.2</v>
      </c>
      <c r="E49" s="1419">
        <v>355</v>
      </c>
      <c r="F49" s="1419">
        <v>365.7</v>
      </c>
      <c r="G49" s="1419">
        <v>382.9</v>
      </c>
      <c r="H49" s="1419">
        <v>382.9</v>
      </c>
      <c r="I49" s="1419">
        <v>385.5</v>
      </c>
      <c r="J49" s="1420">
        <v>15.654648956356738</v>
      </c>
      <c r="K49" s="1420">
        <v>3.0140845070422557</v>
      </c>
      <c r="L49" s="1420">
        <v>5.414273995077949</v>
      </c>
      <c r="M49" s="1421">
        <v>0.679028466962663</v>
      </c>
    </row>
    <row r="50" spans="4:13" ht="12" customHeight="1" thickTop="1">
      <c r="D50" s="1352"/>
      <c r="E50" s="1352"/>
      <c r="F50" s="1352"/>
      <c r="G50" s="1352"/>
      <c r="H50" s="1352"/>
      <c r="I50" s="1352"/>
      <c r="J50" s="1352"/>
      <c r="K50" s="1352"/>
      <c r="L50" s="1352"/>
      <c r="M50" s="1352"/>
    </row>
    <row r="51" spans="4:13" ht="24.75" customHeight="1">
      <c r="D51" s="1352"/>
      <c r="E51" s="1352"/>
      <c r="F51" s="1352"/>
      <c r="G51" s="1352"/>
      <c r="H51" s="1352"/>
      <c r="I51" s="1352"/>
      <c r="J51" s="1352"/>
      <c r="K51" s="1352"/>
      <c r="L51" s="1352"/>
      <c r="M51" s="1352"/>
    </row>
    <row r="52" spans="4:13" ht="24.75" customHeight="1">
      <c r="D52" s="1352"/>
      <c r="E52" s="1352"/>
      <c r="F52" s="1352"/>
      <c r="G52" s="1352"/>
      <c r="H52" s="1352"/>
      <c r="I52" s="1352"/>
      <c r="J52" s="1352"/>
      <c r="K52" s="1352"/>
      <c r="L52" s="1352"/>
      <c r="M52" s="1352"/>
    </row>
    <row r="53" spans="4:13" ht="24.75" customHeight="1">
      <c r="D53" s="1352"/>
      <c r="E53" s="1352"/>
      <c r="F53" s="1352"/>
      <c r="G53" s="1352"/>
      <c r="H53" s="1352"/>
      <c r="I53" s="1352"/>
      <c r="J53" s="1352"/>
      <c r="K53" s="1352"/>
      <c r="L53" s="1352"/>
      <c r="M53" s="1352"/>
    </row>
    <row r="54" spans="4:13" ht="24.75" customHeight="1">
      <c r="D54" s="1352"/>
      <c r="E54" s="1352"/>
      <c r="F54" s="1352"/>
      <c r="G54" s="1352"/>
      <c r="H54" s="1352"/>
      <c r="I54" s="1352"/>
      <c r="J54" s="1352"/>
      <c r="K54" s="1352"/>
      <c r="L54" s="1352"/>
      <c r="M54" s="1352"/>
    </row>
    <row r="55" spans="4:13" ht="24.75" customHeight="1">
      <c r="D55" s="1352"/>
      <c r="E55" s="1352"/>
      <c r="F55" s="1352"/>
      <c r="G55" s="1352"/>
      <c r="H55" s="1352"/>
      <c r="I55" s="1352"/>
      <c r="J55" s="1352"/>
      <c r="K55" s="1352"/>
      <c r="L55" s="1352"/>
      <c r="M55" s="1352"/>
    </row>
    <row r="56" spans="4:13" ht="24.75" customHeight="1">
      <c r="D56" s="1352"/>
      <c r="E56" s="1352"/>
      <c r="F56" s="1352"/>
      <c r="G56" s="1352"/>
      <c r="H56" s="1352"/>
      <c r="I56" s="1352"/>
      <c r="J56" s="1352"/>
      <c r="K56" s="1352"/>
      <c r="L56" s="1352"/>
      <c r="M56" s="1352"/>
    </row>
    <row r="57" spans="4:13" ht="24.75" customHeight="1">
      <c r="D57" s="1352"/>
      <c r="E57" s="1352"/>
      <c r="F57" s="1352"/>
      <c r="G57" s="1352"/>
      <c r="H57" s="1352"/>
      <c r="I57" s="1352"/>
      <c r="J57" s="1352"/>
      <c r="K57" s="1352"/>
      <c r="L57" s="1352"/>
      <c r="M57" s="1352"/>
    </row>
    <row r="58" spans="4:13" ht="24.75" customHeight="1">
      <c r="D58" s="1352"/>
      <c r="E58" s="1352"/>
      <c r="F58" s="1352"/>
      <c r="G58" s="1352"/>
      <c r="H58" s="1352"/>
      <c r="I58" s="1352"/>
      <c r="J58" s="1352"/>
      <c r="K58" s="1352"/>
      <c r="L58" s="1352"/>
      <c r="M58" s="1352"/>
    </row>
    <row r="59" spans="4:13" ht="24.75" customHeight="1">
      <c r="D59" s="1352"/>
      <c r="E59" s="1352"/>
      <c r="F59" s="1352"/>
      <c r="G59" s="1352"/>
      <c r="H59" s="1352"/>
      <c r="I59" s="1352"/>
      <c r="J59" s="1352"/>
      <c r="K59" s="1352"/>
      <c r="L59" s="1352"/>
      <c r="M59" s="1352"/>
    </row>
    <row r="60" spans="4:13" ht="24.75" customHeight="1">
      <c r="D60" s="1352"/>
      <c r="E60" s="1352"/>
      <c r="F60" s="1352"/>
      <c r="G60" s="1352"/>
      <c r="H60" s="1352"/>
      <c r="I60" s="1352"/>
      <c r="J60" s="1352"/>
      <c r="K60" s="1352"/>
      <c r="L60" s="1352"/>
      <c r="M60" s="1352"/>
    </row>
    <row r="61" spans="4:13" ht="24.75" customHeight="1">
      <c r="D61" s="1352"/>
      <c r="E61" s="1352"/>
      <c r="F61" s="1352"/>
      <c r="G61" s="1352"/>
      <c r="H61" s="1352"/>
      <c r="I61" s="1352"/>
      <c r="J61" s="1352"/>
      <c r="K61" s="1352"/>
      <c r="L61" s="1352"/>
      <c r="M61" s="1352"/>
    </row>
    <row r="62" spans="4:13" ht="24.75" customHeight="1">
      <c r="D62" s="1352"/>
      <c r="E62" s="1352"/>
      <c r="F62" s="1352"/>
      <c r="G62" s="1352"/>
      <c r="H62" s="1352"/>
      <c r="I62" s="1352"/>
      <c r="J62" s="1352"/>
      <c r="K62" s="1352"/>
      <c r="L62" s="1352"/>
      <c r="M62" s="1352"/>
    </row>
    <row r="63" spans="4:13" ht="24.75" customHeight="1">
      <c r="D63" s="1352"/>
      <c r="E63" s="1352"/>
      <c r="F63" s="1352"/>
      <c r="G63" s="1352"/>
      <c r="H63" s="1352"/>
      <c r="I63" s="1352"/>
      <c r="J63" s="1352"/>
      <c r="K63" s="1352"/>
      <c r="L63" s="1352"/>
      <c r="M63" s="1352"/>
    </row>
    <row r="64" spans="4:13" ht="24.75" customHeight="1">
      <c r="D64" s="1352"/>
      <c r="E64" s="1352"/>
      <c r="F64" s="1352"/>
      <c r="G64" s="1352"/>
      <c r="H64" s="1352"/>
      <c r="I64" s="1352"/>
      <c r="J64" s="1352"/>
      <c r="K64" s="1352"/>
      <c r="L64" s="1352"/>
      <c r="M64" s="1352"/>
    </row>
    <row r="65" spans="4:13" ht="24.75" customHeight="1">
      <c r="D65" s="1352"/>
      <c r="E65" s="1352"/>
      <c r="F65" s="1352"/>
      <c r="G65" s="1352"/>
      <c r="H65" s="1352"/>
      <c r="I65" s="1352"/>
      <c r="J65" s="1352"/>
      <c r="K65" s="1352"/>
      <c r="L65" s="1352"/>
      <c r="M65" s="1352"/>
    </row>
    <row r="66" spans="4:13" ht="24.75" customHeight="1">
      <c r="D66" s="1352"/>
      <c r="E66" s="1352"/>
      <c r="F66" s="1352"/>
      <c r="G66" s="1352"/>
      <c r="H66" s="1352"/>
      <c r="I66" s="1352"/>
      <c r="J66" s="1352"/>
      <c r="K66" s="1352"/>
      <c r="L66" s="1352"/>
      <c r="M66" s="1352"/>
    </row>
    <row r="67" spans="4:13" ht="24.75" customHeight="1">
      <c r="D67" s="1352"/>
      <c r="E67" s="1352"/>
      <c r="F67" s="1352"/>
      <c r="G67" s="1352"/>
      <c r="H67" s="1352"/>
      <c r="I67" s="1352"/>
      <c r="J67" s="1352"/>
      <c r="K67" s="1352"/>
      <c r="L67" s="1352"/>
      <c r="M67" s="1352"/>
    </row>
    <row r="68" spans="4:13" ht="24.75" customHeight="1">
      <c r="D68" s="1352"/>
      <c r="E68" s="1352"/>
      <c r="F68" s="1352"/>
      <c r="G68" s="1352"/>
      <c r="H68" s="1352"/>
      <c r="I68" s="1352"/>
      <c r="J68" s="1352"/>
      <c r="K68" s="1352"/>
      <c r="L68" s="1352"/>
      <c r="M68" s="1352"/>
    </row>
    <row r="69" spans="4:13" ht="24.75" customHeight="1">
      <c r="D69" s="1352"/>
      <c r="E69" s="1352"/>
      <c r="F69" s="1352"/>
      <c r="G69" s="1352"/>
      <c r="H69" s="1352"/>
      <c r="I69" s="1352"/>
      <c r="J69" s="1352"/>
      <c r="K69" s="1352"/>
      <c r="L69" s="1352"/>
      <c r="M69" s="1352"/>
    </row>
    <row r="70" spans="4:13" ht="24.75" customHeight="1">
      <c r="D70" s="1352"/>
      <c r="E70" s="1352"/>
      <c r="F70" s="1352"/>
      <c r="G70" s="1352"/>
      <c r="H70" s="1352"/>
      <c r="I70" s="1352"/>
      <c r="J70" s="1352"/>
      <c r="K70" s="1352"/>
      <c r="L70" s="1352"/>
      <c r="M70" s="1352"/>
    </row>
    <row r="71" spans="4:13" ht="24.75" customHeight="1">
      <c r="D71" s="1352"/>
      <c r="E71" s="1352"/>
      <c r="F71" s="1352"/>
      <c r="G71" s="1352"/>
      <c r="H71" s="1352"/>
      <c r="I71" s="1352"/>
      <c r="J71" s="1352"/>
      <c r="K71" s="1352"/>
      <c r="L71" s="1352"/>
      <c r="M71" s="1352"/>
    </row>
    <row r="72" spans="4:13" ht="24.75" customHeight="1">
      <c r="D72" s="1352"/>
      <c r="E72" s="1352"/>
      <c r="F72" s="1352"/>
      <c r="G72" s="1352"/>
      <c r="H72" s="1352"/>
      <c r="I72" s="1352"/>
      <c r="J72" s="1352"/>
      <c r="K72" s="1352"/>
      <c r="L72" s="1352"/>
      <c r="M72" s="1352"/>
    </row>
    <row r="73" spans="4:13" ht="24.75" customHeight="1">
      <c r="D73" s="1352"/>
      <c r="E73" s="1352"/>
      <c r="F73" s="1352"/>
      <c r="G73" s="1352"/>
      <c r="H73" s="1352"/>
      <c r="I73" s="1352"/>
      <c r="J73" s="1352"/>
      <c r="K73" s="1352"/>
      <c r="L73" s="1352"/>
      <c r="M73" s="1352"/>
    </row>
    <row r="74" spans="4:13" ht="24.75" customHeight="1">
      <c r="D74" s="1352"/>
      <c r="E74" s="1352"/>
      <c r="F74" s="1352"/>
      <c r="G74" s="1352"/>
      <c r="H74" s="1352"/>
      <c r="I74" s="1352"/>
      <c r="J74" s="1352"/>
      <c r="K74" s="1352"/>
      <c r="L74" s="1352"/>
      <c r="M74" s="1352"/>
    </row>
    <row r="75" spans="4:13" ht="24.75" customHeight="1">
      <c r="D75" s="1352"/>
      <c r="E75" s="1352"/>
      <c r="F75" s="1352"/>
      <c r="G75" s="1352"/>
      <c r="H75" s="1352"/>
      <c r="I75" s="1352"/>
      <c r="J75" s="1352"/>
      <c r="K75" s="1352"/>
      <c r="L75" s="1352"/>
      <c r="M75" s="1352"/>
    </row>
    <row r="76" spans="4:13" ht="24.75" customHeight="1">
      <c r="D76" s="1352"/>
      <c r="E76" s="1352"/>
      <c r="F76" s="1352"/>
      <c r="G76" s="1352"/>
      <c r="H76" s="1352"/>
      <c r="I76" s="1352"/>
      <c r="J76" s="1352"/>
      <c r="K76" s="1352"/>
      <c r="L76" s="1352"/>
      <c r="M76" s="1352"/>
    </row>
    <row r="77" spans="4:13" ht="24.75" customHeight="1">
      <c r="D77" s="1352"/>
      <c r="E77" s="1352"/>
      <c r="F77" s="1352"/>
      <c r="G77" s="1352"/>
      <c r="H77" s="1352"/>
      <c r="I77" s="1352"/>
      <c r="J77" s="1352"/>
      <c r="K77" s="1352"/>
      <c r="L77" s="1352"/>
      <c r="M77" s="1352"/>
    </row>
    <row r="78" spans="4:13" ht="24.75" customHeight="1">
      <c r="D78" s="1352"/>
      <c r="E78" s="1352"/>
      <c r="F78" s="1352"/>
      <c r="G78" s="1352"/>
      <c r="H78" s="1352"/>
      <c r="I78" s="1352"/>
      <c r="J78" s="1352"/>
      <c r="K78" s="1352"/>
      <c r="L78" s="1352"/>
      <c r="M78" s="1352"/>
    </row>
    <row r="79" spans="4:13" ht="24.75" customHeight="1">
      <c r="D79" s="1352"/>
      <c r="E79" s="1352"/>
      <c r="F79" s="1352"/>
      <c r="G79" s="1352"/>
      <c r="H79" s="1352"/>
      <c r="I79" s="1352"/>
      <c r="J79" s="1352"/>
      <c r="K79" s="1352"/>
      <c r="L79" s="1352"/>
      <c r="M79" s="1352"/>
    </row>
    <row r="80" spans="4:13" ht="24.75" customHeight="1">
      <c r="D80" s="1352"/>
      <c r="E80" s="1352"/>
      <c r="F80" s="1352"/>
      <c r="G80" s="1352"/>
      <c r="H80" s="1352"/>
      <c r="I80" s="1352"/>
      <c r="J80" s="1352"/>
      <c r="K80" s="1352"/>
      <c r="L80" s="1352"/>
      <c r="M80" s="1352"/>
    </row>
    <row r="81" spans="4:13" ht="24.75" customHeight="1">
      <c r="D81" s="1352"/>
      <c r="E81" s="1352"/>
      <c r="F81" s="1352"/>
      <c r="G81" s="1352"/>
      <c r="H81" s="1352"/>
      <c r="I81" s="1352"/>
      <c r="J81" s="1352"/>
      <c r="K81" s="1352"/>
      <c r="L81" s="1352"/>
      <c r="M81" s="1352"/>
    </row>
    <row r="82" spans="4:13" ht="24.75" customHeight="1">
      <c r="D82" s="1352"/>
      <c r="E82" s="1352"/>
      <c r="F82" s="1352"/>
      <c r="G82" s="1352"/>
      <c r="H82" s="1352"/>
      <c r="I82" s="1352"/>
      <c r="J82" s="1352"/>
      <c r="K82" s="1352"/>
      <c r="L82" s="1352"/>
      <c r="M82" s="1352"/>
    </row>
    <row r="83" spans="4:13" ht="24.75" customHeight="1">
      <c r="D83" s="1352"/>
      <c r="E83" s="1352"/>
      <c r="F83" s="1352"/>
      <c r="G83" s="1352"/>
      <c r="H83" s="1352"/>
      <c r="I83" s="1352"/>
      <c r="J83" s="1352"/>
      <c r="K83" s="1352"/>
      <c r="L83" s="1352"/>
      <c r="M83" s="1352"/>
    </row>
    <row r="84" spans="4:13" ht="24.75" customHeight="1">
      <c r="D84" s="1352"/>
      <c r="E84" s="1352"/>
      <c r="F84" s="1352"/>
      <c r="G84" s="1352"/>
      <c r="H84" s="1352"/>
      <c r="I84" s="1352"/>
      <c r="J84" s="1352"/>
      <c r="K84" s="1352"/>
      <c r="L84" s="1352"/>
      <c r="M84" s="1352"/>
    </row>
    <row r="85" spans="4:13" ht="24.75" customHeight="1">
      <c r="D85" s="1352"/>
      <c r="E85" s="1352"/>
      <c r="F85" s="1352"/>
      <c r="G85" s="1352"/>
      <c r="H85" s="1352"/>
      <c r="I85" s="1352"/>
      <c r="J85" s="1352"/>
      <c r="K85" s="1352"/>
      <c r="L85" s="1352"/>
      <c r="M85" s="1352"/>
    </row>
    <row r="86" spans="4:13" ht="24.75" customHeight="1">
      <c r="D86" s="1352"/>
      <c r="E86" s="1352"/>
      <c r="F86" s="1352"/>
      <c r="G86" s="1352"/>
      <c r="H86" s="1352"/>
      <c r="I86" s="1352"/>
      <c r="J86" s="1352"/>
      <c r="K86" s="1352"/>
      <c r="L86" s="1352"/>
      <c r="M86" s="1352"/>
    </row>
    <row r="87" spans="4:13" ht="24.75" customHeight="1">
      <c r="D87" s="1352"/>
      <c r="E87" s="1352"/>
      <c r="F87" s="1352"/>
      <c r="G87" s="1352"/>
      <c r="H87" s="1352"/>
      <c r="I87" s="1352"/>
      <c r="J87" s="1352"/>
      <c r="K87" s="1352"/>
      <c r="L87" s="1352"/>
      <c r="M87" s="1352"/>
    </row>
    <row r="88" spans="4:13" ht="24.75" customHeight="1">
      <c r="D88" s="1352"/>
      <c r="E88" s="1352"/>
      <c r="F88" s="1352"/>
      <c r="G88" s="1352"/>
      <c r="H88" s="1352"/>
      <c r="I88" s="1352"/>
      <c r="J88" s="1352"/>
      <c r="K88" s="1352"/>
      <c r="L88" s="1352"/>
      <c r="M88" s="1352"/>
    </row>
    <row r="89" spans="4:13" ht="24.75" customHeight="1">
      <c r="D89" s="1352"/>
      <c r="E89" s="1352"/>
      <c r="F89" s="1352"/>
      <c r="G89" s="1352"/>
      <c r="H89" s="1352"/>
      <c r="I89" s="1352"/>
      <c r="J89" s="1352"/>
      <c r="K89" s="1352"/>
      <c r="L89" s="1352"/>
      <c r="M89" s="1352"/>
    </row>
    <row r="90" spans="4:13" ht="24.75" customHeight="1">
      <c r="D90" s="1352"/>
      <c r="E90" s="1352"/>
      <c r="F90" s="1352"/>
      <c r="G90" s="1352"/>
      <c r="H90" s="1352"/>
      <c r="I90" s="1352"/>
      <c r="J90" s="1352"/>
      <c r="K90" s="1352"/>
      <c r="L90" s="1352"/>
      <c r="M90" s="1352"/>
    </row>
    <row r="91" spans="4:13" ht="24.75" customHeight="1">
      <c r="D91" s="1352"/>
      <c r="E91" s="1352"/>
      <c r="F91" s="1352"/>
      <c r="G91" s="1352"/>
      <c r="H91" s="1352"/>
      <c r="I91" s="1352"/>
      <c r="J91" s="1352"/>
      <c r="K91" s="1352"/>
      <c r="L91" s="1352"/>
      <c r="M91" s="1352"/>
    </row>
    <row r="92" spans="4:13" ht="24.75" customHeight="1">
      <c r="D92" s="1352"/>
      <c r="E92" s="1352"/>
      <c r="F92" s="1352"/>
      <c r="G92" s="1352"/>
      <c r="H92" s="1352"/>
      <c r="I92" s="1352"/>
      <c r="J92" s="1352"/>
      <c r="K92" s="1352"/>
      <c r="L92" s="1352"/>
      <c r="M92" s="1352"/>
    </row>
    <row r="93" spans="4:13" ht="24.75" customHeight="1">
      <c r="D93" s="1352"/>
      <c r="E93" s="1352"/>
      <c r="F93" s="1352"/>
      <c r="G93" s="1352"/>
      <c r="H93" s="1352"/>
      <c r="I93" s="1352"/>
      <c r="J93" s="1352"/>
      <c r="K93" s="1352"/>
      <c r="L93" s="1352"/>
      <c r="M93" s="1352"/>
    </row>
    <row r="94" spans="4:13" ht="24.75" customHeight="1">
      <c r="D94" s="1352"/>
      <c r="E94" s="1352"/>
      <c r="F94" s="1352"/>
      <c r="G94" s="1352"/>
      <c r="H94" s="1352"/>
      <c r="I94" s="1352"/>
      <c r="J94" s="1352"/>
      <c r="K94" s="1352"/>
      <c r="L94" s="1352"/>
      <c r="M94" s="1352"/>
    </row>
    <row r="95" spans="4:13" ht="24.75" customHeight="1">
      <c r="D95" s="1352"/>
      <c r="E95" s="1352"/>
      <c r="F95" s="1352"/>
      <c r="G95" s="1352"/>
      <c r="H95" s="1352"/>
      <c r="I95" s="1352"/>
      <c r="J95" s="1352"/>
      <c r="K95" s="1352"/>
      <c r="L95" s="1352"/>
      <c r="M95" s="1352"/>
    </row>
    <row r="96" spans="4:13" ht="24.75" customHeight="1">
      <c r="D96" s="1352"/>
      <c r="E96" s="1352"/>
      <c r="F96" s="1352"/>
      <c r="G96" s="1352"/>
      <c r="H96" s="1352"/>
      <c r="I96" s="1352"/>
      <c r="J96" s="1352"/>
      <c r="K96" s="1352"/>
      <c r="L96" s="1352"/>
      <c r="M96" s="1352"/>
    </row>
    <row r="97" spans="4:13" ht="24.75" customHeight="1">
      <c r="D97" s="1352"/>
      <c r="E97" s="1352"/>
      <c r="F97" s="1352"/>
      <c r="G97" s="1352"/>
      <c r="H97" s="1352"/>
      <c r="I97" s="1352"/>
      <c r="J97" s="1352"/>
      <c r="K97" s="1352"/>
      <c r="L97" s="1352"/>
      <c r="M97" s="1352"/>
    </row>
    <row r="98" spans="4:13" ht="24.75" customHeight="1">
      <c r="D98" s="1352"/>
      <c r="E98" s="1352"/>
      <c r="F98" s="1352"/>
      <c r="G98" s="1352"/>
      <c r="H98" s="1352"/>
      <c r="I98" s="1352"/>
      <c r="J98" s="1352"/>
      <c r="K98" s="1352"/>
      <c r="L98" s="1352"/>
      <c r="M98" s="1352"/>
    </row>
    <row r="99" spans="4:13" ht="24.75" customHeight="1">
      <c r="D99" s="1352"/>
      <c r="E99" s="1352"/>
      <c r="F99" s="1352"/>
      <c r="G99" s="1352"/>
      <c r="H99" s="1352"/>
      <c r="I99" s="1352"/>
      <c r="J99" s="1352"/>
      <c r="K99" s="1352"/>
      <c r="L99" s="1352"/>
      <c r="M99" s="1352"/>
    </row>
    <row r="100" spans="4:13" ht="24.75" customHeight="1">
      <c r="D100" s="1352"/>
      <c r="E100" s="1352"/>
      <c r="F100" s="1352"/>
      <c r="G100" s="1352"/>
      <c r="H100" s="1352"/>
      <c r="I100" s="1352"/>
      <c r="J100" s="1352"/>
      <c r="K100" s="1352"/>
      <c r="L100" s="1352"/>
      <c r="M100" s="1352"/>
    </row>
    <row r="101" spans="4:13" ht="24.75" customHeight="1">
      <c r="D101" s="1352"/>
      <c r="E101" s="1352"/>
      <c r="F101" s="1352"/>
      <c r="G101" s="1352"/>
      <c r="H101" s="1352"/>
      <c r="I101" s="1352"/>
      <c r="J101" s="1352"/>
      <c r="K101" s="1352"/>
      <c r="L101" s="1352"/>
      <c r="M101" s="1352"/>
    </row>
    <row r="102" spans="4:13" ht="24.75" customHeight="1">
      <c r="D102" s="1352"/>
      <c r="E102" s="1352"/>
      <c r="F102" s="1352"/>
      <c r="G102" s="1352"/>
      <c r="H102" s="1352"/>
      <c r="I102" s="1352"/>
      <c r="J102" s="1352"/>
      <c r="K102" s="1352"/>
      <c r="L102" s="1352"/>
      <c r="M102" s="1352"/>
    </row>
    <row r="103" spans="4:13" ht="24.75" customHeight="1">
      <c r="D103" s="1352"/>
      <c r="E103" s="1352"/>
      <c r="F103" s="1352"/>
      <c r="G103" s="1352"/>
      <c r="H103" s="1352"/>
      <c r="I103" s="1352"/>
      <c r="J103" s="1352"/>
      <c r="K103" s="1352"/>
      <c r="L103" s="1352"/>
      <c r="M103" s="1352"/>
    </row>
    <row r="104" spans="4:13" ht="24.75" customHeight="1">
      <c r="D104" s="1352"/>
      <c r="E104" s="1352"/>
      <c r="F104" s="1352"/>
      <c r="G104" s="1352"/>
      <c r="H104" s="1352"/>
      <c r="I104" s="1352"/>
      <c r="J104" s="1352"/>
      <c r="K104" s="1352"/>
      <c r="L104" s="1352"/>
      <c r="M104" s="1352"/>
    </row>
    <row r="105" spans="4:13" ht="24.75" customHeight="1">
      <c r="D105" s="1352"/>
      <c r="E105" s="1352"/>
      <c r="F105" s="1352"/>
      <c r="G105" s="1352"/>
      <c r="H105" s="1352"/>
      <c r="I105" s="1352"/>
      <c r="J105" s="1352"/>
      <c r="K105" s="1352"/>
      <c r="L105" s="1352"/>
      <c r="M105" s="1352"/>
    </row>
    <row r="106" spans="4:13" ht="24.75" customHeight="1">
      <c r="D106" s="1352"/>
      <c r="E106" s="1352"/>
      <c r="F106" s="1352"/>
      <c r="G106" s="1352"/>
      <c r="H106" s="1352"/>
      <c r="I106" s="1352"/>
      <c r="J106" s="1352"/>
      <c r="K106" s="1352"/>
      <c r="L106" s="1352"/>
      <c r="M106" s="1352"/>
    </row>
    <row r="107" spans="4:13" ht="24.75" customHeight="1">
      <c r="D107" s="1352"/>
      <c r="E107" s="1352"/>
      <c r="F107" s="1352"/>
      <c r="G107" s="1352"/>
      <c r="H107" s="1352"/>
      <c r="I107" s="1352"/>
      <c r="J107" s="1352"/>
      <c r="K107" s="1352"/>
      <c r="L107" s="1352"/>
      <c r="M107" s="1352"/>
    </row>
    <row r="108" spans="4:13" ht="24.75" customHeight="1">
      <c r="D108" s="1352"/>
      <c r="E108" s="1352"/>
      <c r="F108" s="1352"/>
      <c r="G108" s="1352"/>
      <c r="H108" s="1352"/>
      <c r="I108" s="1352"/>
      <c r="J108" s="1352"/>
      <c r="K108" s="1352"/>
      <c r="L108" s="1352"/>
      <c r="M108" s="1352"/>
    </row>
    <row r="109" spans="4:13" ht="24.75" customHeight="1">
      <c r="D109" s="1352"/>
      <c r="E109" s="1352"/>
      <c r="F109" s="1352"/>
      <c r="G109" s="1352"/>
      <c r="H109" s="1352"/>
      <c r="I109" s="1352"/>
      <c r="J109" s="1352"/>
      <c r="K109" s="1352"/>
      <c r="L109" s="1352"/>
      <c r="M109" s="1352"/>
    </row>
    <row r="110" spans="4:13" ht="24.75" customHeight="1">
      <c r="D110" s="1352"/>
      <c r="E110" s="1352"/>
      <c r="F110" s="1352"/>
      <c r="G110" s="1352"/>
      <c r="H110" s="1352"/>
      <c r="I110" s="1352"/>
      <c r="J110" s="1352"/>
      <c r="K110" s="1352"/>
      <c r="L110" s="1352"/>
      <c r="M110" s="1352"/>
    </row>
    <row r="111" spans="4:13" ht="24.75" customHeight="1">
      <c r="D111" s="1352"/>
      <c r="E111" s="1352"/>
      <c r="F111" s="1352"/>
      <c r="G111" s="1352"/>
      <c r="H111" s="1352"/>
      <c r="I111" s="1352"/>
      <c r="J111" s="1352"/>
      <c r="K111" s="1352"/>
      <c r="L111" s="1352"/>
      <c r="M111" s="1352"/>
    </row>
    <row r="112" spans="4:13" ht="24.75" customHeight="1">
      <c r="D112" s="1352"/>
      <c r="E112" s="1352"/>
      <c r="F112" s="1352"/>
      <c r="G112" s="1352"/>
      <c r="H112" s="1352"/>
      <c r="I112" s="1352"/>
      <c r="J112" s="1352"/>
      <c r="K112" s="1352"/>
      <c r="L112" s="1352"/>
      <c r="M112" s="1352"/>
    </row>
    <row r="113" spans="4:13" ht="24.75" customHeight="1">
      <c r="D113" s="1352"/>
      <c r="E113" s="1352"/>
      <c r="F113" s="1352"/>
      <c r="G113" s="1352"/>
      <c r="H113" s="1352"/>
      <c r="I113" s="1352"/>
      <c r="J113" s="1352"/>
      <c r="K113" s="1352"/>
      <c r="L113" s="1352"/>
      <c r="M113" s="1352"/>
    </row>
    <row r="114" spans="4:13" ht="24.75" customHeight="1">
      <c r="D114" s="1352"/>
      <c r="E114" s="1352"/>
      <c r="F114" s="1352"/>
      <c r="G114" s="1352"/>
      <c r="H114" s="1352"/>
      <c r="I114" s="1352"/>
      <c r="J114" s="1352"/>
      <c r="K114" s="1352"/>
      <c r="L114" s="1352"/>
      <c r="M114" s="1352"/>
    </row>
    <row r="115" spans="4:13" ht="24.75" customHeight="1">
      <c r="D115" s="1352"/>
      <c r="E115" s="1352"/>
      <c r="F115" s="1352"/>
      <c r="G115" s="1352"/>
      <c r="H115" s="1352"/>
      <c r="I115" s="1352"/>
      <c r="J115" s="1352"/>
      <c r="K115" s="1352"/>
      <c r="L115" s="1352"/>
      <c r="M115" s="1352"/>
    </row>
    <row r="116" spans="4:13" ht="24.75" customHeight="1">
      <c r="D116" s="1352"/>
      <c r="E116" s="1352"/>
      <c r="F116" s="1352"/>
      <c r="G116" s="1352"/>
      <c r="H116" s="1352"/>
      <c r="I116" s="1352"/>
      <c r="J116" s="1352"/>
      <c r="K116" s="1352"/>
      <c r="L116" s="1352"/>
      <c r="M116" s="1352"/>
    </row>
    <row r="117" spans="4:13" ht="24.75" customHeight="1">
      <c r="D117" s="1352"/>
      <c r="E117" s="1352"/>
      <c r="F117" s="1352"/>
      <c r="G117" s="1352"/>
      <c r="H117" s="1352"/>
      <c r="I117" s="1352"/>
      <c r="J117" s="1352"/>
      <c r="K117" s="1352"/>
      <c r="L117" s="1352"/>
      <c r="M117" s="1352"/>
    </row>
    <row r="118" spans="4:13" ht="24.75" customHeight="1">
      <c r="D118" s="1352"/>
      <c r="E118" s="1352"/>
      <c r="F118" s="1352"/>
      <c r="G118" s="1352"/>
      <c r="H118" s="1352"/>
      <c r="I118" s="1352"/>
      <c r="J118" s="1352"/>
      <c r="K118" s="1352"/>
      <c r="L118" s="1352"/>
      <c r="M118" s="1352"/>
    </row>
    <row r="119" spans="4:13" ht="24.75" customHeight="1">
      <c r="D119" s="1352"/>
      <c r="E119" s="1352"/>
      <c r="F119" s="1352"/>
      <c r="G119" s="1352"/>
      <c r="H119" s="1352"/>
      <c r="I119" s="1352"/>
      <c r="J119" s="1352"/>
      <c r="K119" s="1352"/>
      <c r="L119" s="1352"/>
      <c r="M119" s="1352"/>
    </row>
    <row r="120" spans="4:13" ht="24.75" customHeight="1">
      <c r="D120" s="1352"/>
      <c r="E120" s="1352"/>
      <c r="F120" s="1352"/>
      <c r="G120" s="1352"/>
      <c r="H120" s="1352"/>
      <c r="I120" s="1352"/>
      <c r="J120" s="1352"/>
      <c r="K120" s="1352"/>
      <c r="L120" s="1352"/>
      <c r="M120" s="1352"/>
    </row>
    <row r="121" spans="4:13" ht="24.75" customHeight="1">
      <c r="D121" s="1352"/>
      <c r="E121" s="1352"/>
      <c r="F121" s="1352"/>
      <c r="G121" s="1352"/>
      <c r="H121" s="1352"/>
      <c r="I121" s="1352"/>
      <c r="J121" s="1352"/>
      <c r="K121" s="1352"/>
      <c r="L121" s="1352"/>
      <c r="M121" s="1352"/>
    </row>
    <row r="122" spans="4:13" ht="24.75" customHeight="1">
      <c r="D122" s="1352"/>
      <c r="E122" s="1352"/>
      <c r="F122" s="1352"/>
      <c r="G122" s="1352"/>
      <c r="H122" s="1352"/>
      <c r="I122" s="1352"/>
      <c r="J122" s="1352"/>
      <c r="K122" s="1352"/>
      <c r="L122" s="1352"/>
      <c r="M122" s="1352"/>
    </row>
    <row r="123" spans="4:13" ht="24.75" customHeight="1">
      <c r="D123" s="1352"/>
      <c r="E123" s="1352"/>
      <c r="F123" s="1352"/>
      <c r="G123" s="1352"/>
      <c r="H123" s="1352"/>
      <c r="I123" s="1352"/>
      <c r="J123" s="1352"/>
      <c r="K123" s="1352"/>
      <c r="L123" s="1352"/>
      <c r="M123" s="1352"/>
    </row>
    <row r="124" spans="4:13" ht="24.75" customHeight="1">
      <c r="D124" s="1352"/>
      <c r="E124" s="1352"/>
      <c r="F124" s="1352"/>
      <c r="G124" s="1352"/>
      <c r="H124" s="1352"/>
      <c r="I124" s="1352"/>
      <c r="J124" s="1352"/>
      <c r="K124" s="1352"/>
      <c r="L124" s="1352"/>
      <c r="M124" s="1352"/>
    </row>
    <row r="125" spans="4:13" ht="24.75" customHeight="1">
      <c r="D125" s="1352"/>
      <c r="E125" s="1352"/>
      <c r="F125" s="1352"/>
      <c r="G125" s="1352"/>
      <c r="H125" s="1352"/>
      <c r="I125" s="1352"/>
      <c r="J125" s="1352"/>
      <c r="K125" s="1352"/>
      <c r="L125" s="1352"/>
      <c r="M125" s="1352"/>
    </row>
    <row r="126" spans="4:13" ht="24.75" customHeight="1">
      <c r="D126" s="1352"/>
      <c r="E126" s="1352"/>
      <c r="F126" s="1352"/>
      <c r="G126" s="1352"/>
      <c r="H126" s="1352"/>
      <c r="I126" s="1352"/>
      <c r="J126" s="1352"/>
      <c r="K126" s="1352"/>
      <c r="L126" s="1352"/>
      <c r="M126" s="1352"/>
    </row>
    <row r="127" spans="4:13" ht="24.75" customHeight="1">
      <c r="D127" s="1352"/>
      <c r="E127" s="1352"/>
      <c r="F127" s="1352"/>
      <c r="G127" s="1352"/>
      <c r="H127" s="1352"/>
      <c r="I127" s="1352"/>
      <c r="J127" s="1352"/>
      <c r="K127" s="1352"/>
      <c r="L127" s="1352"/>
      <c r="M127" s="1352"/>
    </row>
    <row r="128" spans="4:13" ht="24.75" customHeight="1">
      <c r="D128" s="1352"/>
      <c r="E128" s="1352"/>
      <c r="F128" s="1352"/>
      <c r="G128" s="1352"/>
      <c r="H128" s="1352"/>
      <c r="I128" s="1352"/>
      <c r="J128" s="1352"/>
      <c r="K128" s="1352"/>
      <c r="L128" s="1352"/>
      <c r="M128" s="1352"/>
    </row>
    <row r="129" spans="4:13" ht="24.75" customHeight="1">
      <c r="D129" s="1352"/>
      <c r="E129" s="1352"/>
      <c r="F129" s="1352"/>
      <c r="G129" s="1352"/>
      <c r="H129" s="1352"/>
      <c r="I129" s="1352"/>
      <c r="J129" s="1352"/>
      <c r="K129" s="1352"/>
      <c r="L129" s="1352"/>
      <c r="M129" s="1352"/>
    </row>
    <row r="130" spans="4:13" ht="24.75" customHeight="1">
      <c r="D130" s="1352"/>
      <c r="E130" s="1352"/>
      <c r="F130" s="1352"/>
      <c r="G130" s="1352"/>
      <c r="H130" s="1352"/>
      <c r="I130" s="1352"/>
      <c r="J130" s="1352"/>
      <c r="K130" s="1352"/>
      <c r="L130" s="1352"/>
      <c r="M130" s="1352"/>
    </row>
  </sheetData>
  <sheetProtection/>
  <mergeCells count="13">
    <mergeCell ref="K7:K8"/>
    <mergeCell ref="L7:L8"/>
    <mergeCell ref="M7:M8"/>
    <mergeCell ref="A1:M1"/>
    <mergeCell ref="A2:M2"/>
    <mergeCell ref="A3:M3"/>
    <mergeCell ref="A4:M4"/>
    <mergeCell ref="A6:A8"/>
    <mergeCell ref="B6:B7"/>
    <mergeCell ref="E6:F6"/>
    <mergeCell ref="G6:I6"/>
    <mergeCell ref="J6:M6"/>
    <mergeCell ref="J7:J8"/>
  </mergeCells>
  <printOptions horizontalCentered="1"/>
  <pageMargins left="0.75" right="0.75" top="1" bottom="1" header="0.5" footer="0.5"/>
  <pageSetup fitToHeight="1" fitToWidth="1" horizontalDpi="600" verticalDpi="600" orientation="portrait" scale="5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0"/>
  <sheetViews>
    <sheetView zoomScalePageLayoutView="0" workbookViewId="0" topLeftCell="B1">
      <selection activeCell="B1" sqref="B1:I1"/>
    </sheetView>
  </sheetViews>
  <sheetFormatPr defaultColWidth="9.140625" defaultRowHeight="12.75"/>
  <cols>
    <col min="1" max="1" width="9.140625" style="12" customWidth="1"/>
    <col min="2" max="2" width="23.00390625" style="12" bestFit="1" customWidth="1"/>
    <col min="3" max="3" width="9.00390625" style="12" bestFit="1" customWidth="1"/>
    <col min="4" max="4" width="10.7109375" style="12" bestFit="1" customWidth="1"/>
    <col min="5" max="5" width="9.00390625" style="12" bestFit="1" customWidth="1"/>
    <col min="6" max="7" width="10.7109375" style="12" bestFit="1" customWidth="1"/>
    <col min="8" max="16384" width="9.140625" style="12" customWidth="1"/>
  </cols>
  <sheetData>
    <row r="1" spans="2:9" ht="12.75">
      <c r="B1" s="1629" t="s">
        <v>1211</v>
      </c>
      <c r="C1" s="1629"/>
      <c r="D1" s="1629"/>
      <c r="E1" s="1629"/>
      <c r="F1" s="1629"/>
      <c r="G1" s="1629"/>
      <c r="H1" s="1629"/>
      <c r="I1" s="1629"/>
    </row>
    <row r="2" spans="2:9" ht="15.75">
      <c r="B2" s="1630" t="s">
        <v>52</v>
      </c>
      <c r="C2" s="1630"/>
      <c r="D2" s="1630"/>
      <c r="E2" s="1630"/>
      <c r="F2" s="1630"/>
      <c r="G2" s="1630"/>
      <c r="H2" s="1630"/>
      <c r="I2" s="1630"/>
    </row>
    <row r="3" spans="2:9" ht="15.75" customHeight="1">
      <c r="B3" s="1631" t="s">
        <v>53</v>
      </c>
      <c r="C3" s="1631"/>
      <c r="D3" s="1631"/>
      <c r="E3" s="1631"/>
      <c r="F3" s="1631"/>
      <c r="G3" s="1631"/>
      <c r="H3" s="1631"/>
      <c r="I3" s="1631"/>
    </row>
    <row r="4" spans="2:9" ht="17.25" customHeight="1" thickBot="1">
      <c r="B4" s="13" t="s">
        <v>4</v>
      </c>
      <c r="C4" s="13"/>
      <c r="D4" s="13"/>
      <c r="E4" s="13"/>
      <c r="F4" s="14"/>
      <c r="G4" s="14"/>
      <c r="H4" s="13"/>
      <c r="I4" s="15" t="s">
        <v>54</v>
      </c>
    </row>
    <row r="5" spans="2:9" ht="15" customHeight="1" thickTop="1">
      <c r="B5" s="1632"/>
      <c r="C5" s="1634" t="s">
        <v>55</v>
      </c>
      <c r="D5" s="1634"/>
      <c r="E5" s="1635" t="s">
        <v>56</v>
      </c>
      <c r="F5" s="1635"/>
      <c r="G5" s="1200" t="s">
        <v>57</v>
      </c>
      <c r="H5" s="1636" t="s">
        <v>58</v>
      </c>
      <c r="I5" s="1637"/>
    </row>
    <row r="6" spans="2:9" ht="15" customHeight="1">
      <c r="B6" s="1633"/>
      <c r="C6" s="1201" t="s">
        <v>59</v>
      </c>
      <c r="D6" s="1201" t="s">
        <v>60</v>
      </c>
      <c r="E6" s="1201" t="s">
        <v>59</v>
      </c>
      <c r="F6" s="1201" t="str">
        <f>D6</f>
        <v>First Month </v>
      </c>
      <c r="G6" s="1201" t="str">
        <f>F6</f>
        <v>First Month </v>
      </c>
      <c r="H6" s="1202" t="s">
        <v>61</v>
      </c>
      <c r="I6" s="1203" t="s">
        <v>62</v>
      </c>
    </row>
    <row r="7" spans="2:9" ht="15" customHeight="1">
      <c r="B7" s="16"/>
      <c r="C7" s="17"/>
      <c r="D7" s="17"/>
      <c r="E7" s="17"/>
      <c r="F7" s="17"/>
      <c r="G7" s="17"/>
      <c r="H7" s="17"/>
      <c r="I7" s="18"/>
    </row>
    <row r="8" spans="2:9" ht="15" customHeight="1">
      <c r="B8" s="19" t="s">
        <v>63</v>
      </c>
      <c r="C8" s="20">
        <f>C10+C11+C12</f>
        <v>91991.29999999999</v>
      </c>
      <c r="D8" s="20">
        <f>D10+D11+D12</f>
        <v>7592.1</v>
      </c>
      <c r="E8" s="20">
        <f>E10+E11+E12</f>
        <v>85319.1</v>
      </c>
      <c r="F8" s="20">
        <f>F10+F11+F12</f>
        <v>6719.900000000001</v>
      </c>
      <c r="G8" s="20">
        <f>G10+G11+G12</f>
        <v>6460.5</v>
      </c>
      <c r="H8" s="20">
        <f>F8/D8*100-100</f>
        <v>-11.48825753085444</v>
      </c>
      <c r="I8" s="21">
        <f>G8/F8*100-100</f>
        <v>-3.8601764907215994</v>
      </c>
    </row>
    <row r="9" spans="2:9" ht="15" customHeight="1">
      <c r="B9" s="22"/>
      <c r="C9" s="20"/>
      <c r="D9" s="23"/>
      <c r="E9" s="23"/>
      <c r="F9" s="23"/>
      <c r="G9" s="23"/>
      <c r="H9" s="20"/>
      <c r="I9" s="21"/>
    </row>
    <row r="10" spans="2:9" ht="15" customHeight="1">
      <c r="B10" s="22" t="s">
        <v>64</v>
      </c>
      <c r="C10" s="24">
        <v>59613.7</v>
      </c>
      <c r="D10" s="25">
        <v>4782.8</v>
      </c>
      <c r="E10" s="25">
        <v>55864.6</v>
      </c>
      <c r="F10" s="25">
        <v>4046.8</v>
      </c>
      <c r="G10" s="25">
        <v>3794.7</v>
      </c>
      <c r="H10" s="24">
        <f aca="true" t="shared" si="0" ref="H10:H30">F10/D10*100-100</f>
        <v>-15.388475370076108</v>
      </c>
      <c r="I10" s="26">
        <f aca="true" t="shared" si="1" ref="I10:I30">G10/F10*100-100</f>
        <v>-6.229613521795002</v>
      </c>
    </row>
    <row r="11" spans="2:9" ht="15" customHeight="1">
      <c r="B11" s="22" t="s">
        <v>65</v>
      </c>
      <c r="C11" s="24">
        <v>2840.7</v>
      </c>
      <c r="D11" s="25">
        <v>203</v>
      </c>
      <c r="E11" s="25">
        <v>2229.9</v>
      </c>
      <c r="F11" s="25">
        <v>87.8</v>
      </c>
      <c r="G11" s="25">
        <v>87.4</v>
      </c>
      <c r="H11" s="24">
        <f t="shared" si="0"/>
        <v>-56.748768472906406</v>
      </c>
      <c r="I11" s="26">
        <f t="shared" si="1"/>
        <v>-0.4555808656036362</v>
      </c>
    </row>
    <row r="12" spans="2:9" ht="15" customHeight="1">
      <c r="B12" s="27" t="s">
        <v>66</v>
      </c>
      <c r="C12" s="28">
        <v>29536.9</v>
      </c>
      <c r="D12" s="29">
        <v>2606.3</v>
      </c>
      <c r="E12" s="29">
        <v>27224.6</v>
      </c>
      <c r="F12" s="29">
        <v>2585.3</v>
      </c>
      <c r="G12" s="29">
        <v>2578.4</v>
      </c>
      <c r="H12" s="28">
        <f t="shared" si="0"/>
        <v>-0.8057399378429153</v>
      </c>
      <c r="I12" s="30">
        <f t="shared" si="1"/>
        <v>-0.26689359068579677</v>
      </c>
    </row>
    <row r="13" spans="2:9" ht="15" customHeight="1">
      <c r="B13" s="16"/>
      <c r="C13" s="24"/>
      <c r="D13" s="23"/>
      <c r="E13" s="23"/>
      <c r="F13" s="23"/>
      <c r="G13" s="23"/>
      <c r="H13" s="20"/>
      <c r="I13" s="21"/>
    </row>
    <row r="14" spans="2:9" ht="15" customHeight="1">
      <c r="B14" s="19" t="s">
        <v>67</v>
      </c>
      <c r="C14" s="20">
        <f>C16+C17+C18</f>
        <v>714365.8</v>
      </c>
      <c r="D14" s="20">
        <f>D16+D17+D18</f>
        <v>51883.799999999996</v>
      </c>
      <c r="E14" s="20">
        <f>E16+E17+E18</f>
        <v>774684.2000000001</v>
      </c>
      <c r="F14" s="20">
        <f>F16+F17+F18</f>
        <v>58355.4</v>
      </c>
      <c r="G14" s="20">
        <f>G16+G17+G18</f>
        <v>62578.7</v>
      </c>
      <c r="H14" s="20">
        <f t="shared" si="0"/>
        <v>12.473257548599008</v>
      </c>
      <c r="I14" s="21">
        <f t="shared" si="1"/>
        <v>7.237205125832389</v>
      </c>
    </row>
    <row r="15" spans="2:9" ht="15" customHeight="1">
      <c r="B15" s="22"/>
      <c r="C15" s="20"/>
      <c r="D15" s="23"/>
      <c r="E15" s="23"/>
      <c r="F15" s="23"/>
      <c r="G15" s="23"/>
      <c r="H15" s="20"/>
      <c r="I15" s="21"/>
    </row>
    <row r="16" spans="2:9" ht="15" customHeight="1">
      <c r="B16" s="22" t="s">
        <v>68</v>
      </c>
      <c r="C16" s="24">
        <v>477947</v>
      </c>
      <c r="D16" s="25">
        <v>33577.6</v>
      </c>
      <c r="E16" s="25">
        <v>491655.9</v>
      </c>
      <c r="F16" s="25">
        <v>39229.9</v>
      </c>
      <c r="G16" s="25">
        <v>41577.1</v>
      </c>
      <c r="H16" s="24">
        <f t="shared" si="0"/>
        <v>16.833543791098833</v>
      </c>
      <c r="I16" s="26">
        <f t="shared" si="1"/>
        <v>5.983191392279849</v>
      </c>
    </row>
    <row r="17" spans="2:9" ht="15" customHeight="1">
      <c r="B17" s="22" t="s">
        <v>69</v>
      </c>
      <c r="C17" s="24">
        <v>73318.6</v>
      </c>
      <c r="D17" s="31">
        <v>4941.6</v>
      </c>
      <c r="E17" s="31">
        <v>100166.4</v>
      </c>
      <c r="F17" s="31">
        <v>6121.9</v>
      </c>
      <c r="G17" s="31">
        <v>8483</v>
      </c>
      <c r="H17" s="24">
        <f t="shared" si="0"/>
        <v>23.88497652582157</v>
      </c>
      <c r="I17" s="26">
        <f t="shared" si="1"/>
        <v>38.568091605547295</v>
      </c>
    </row>
    <row r="18" spans="2:9" ht="15" customHeight="1">
      <c r="B18" s="27" t="s">
        <v>70</v>
      </c>
      <c r="C18" s="28">
        <v>163100.2</v>
      </c>
      <c r="D18" s="29">
        <v>13364.6</v>
      </c>
      <c r="E18" s="29">
        <v>182861.9</v>
      </c>
      <c r="F18" s="29">
        <v>13003.6</v>
      </c>
      <c r="G18" s="29">
        <v>12518.6</v>
      </c>
      <c r="H18" s="28">
        <f t="shared" si="0"/>
        <v>-2.7011657662780806</v>
      </c>
      <c r="I18" s="30">
        <f t="shared" si="1"/>
        <v>-3.7297363806945754</v>
      </c>
    </row>
    <row r="19" spans="2:9" ht="15" customHeight="1">
      <c r="B19" s="16"/>
      <c r="C19" s="20"/>
      <c r="D19" s="20"/>
      <c r="E19" s="20"/>
      <c r="F19" s="20"/>
      <c r="G19" s="20"/>
      <c r="H19" s="20"/>
      <c r="I19" s="21"/>
    </row>
    <row r="20" spans="2:9" ht="15" customHeight="1">
      <c r="B20" s="19" t="s">
        <v>71</v>
      </c>
      <c r="C20" s="20">
        <f>C22+C23+C24</f>
        <v>-622374.5</v>
      </c>
      <c r="D20" s="20">
        <f>D22+D23+D24</f>
        <v>-44291.7</v>
      </c>
      <c r="E20" s="20">
        <f>E22+E23+E24</f>
        <v>-689365.1000000001</v>
      </c>
      <c r="F20" s="20">
        <f>F22+F23+F24</f>
        <v>-51635.5</v>
      </c>
      <c r="G20" s="20">
        <f>G22+G23+G24</f>
        <v>-56118.2</v>
      </c>
      <c r="H20" s="20">
        <f t="shared" si="0"/>
        <v>16.580533147293977</v>
      </c>
      <c r="I20" s="21">
        <f>G20/F20*100-100</f>
        <v>8.681430411248073</v>
      </c>
    </row>
    <row r="21" spans="2:9" ht="15" customHeight="1">
      <c r="B21" s="22"/>
      <c r="C21" s="24"/>
      <c r="D21" s="24"/>
      <c r="E21" s="24"/>
      <c r="F21" s="24"/>
      <c r="G21" s="24"/>
      <c r="H21" s="20"/>
      <c r="I21" s="21"/>
    </row>
    <row r="22" spans="2:9" ht="15" customHeight="1">
      <c r="B22" s="22" t="s">
        <v>72</v>
      </c>
      <c r="C22" s="24">
        <f>C10-C16</f>
        <v>-418333.3</v>
      </c>
      <c r="D22" s="24">
        <f aca="true" t="shared" si="2" ref="D22:G24">D10-D16</f>
        <v>-28794.8</v>
      </c>
      <c r="E22" s="24">
        <f t="shared" si="2"/>
        <v>-435791.30000000005</v>
      </c>
      <c r="F22" s="24">
        <f t="shared" si="2"/>
        <v>-35183.1</v>
      </c>
      <c r="G22" s="24">
        <f t="shared" si="2"/>
        <v>-37782.4</v>
      </c>
      <c r="H22" s="24">
        <f t="shared" si="0"/>
        <v>22.185602956089284</v>
      </c>
      <c r="I22" s="26">
        <f t="shared" si="1"/>
        <v>7.387922042116827</v>
      </c>
    </row>
    <row r="23" spans="2:9" ht="15" customHeight="1">
      <c r="B23" s="22" t="s">
        <v>73</v>
      </c>
      <c r="C23" s="24">
        <f>C11-C17</f>
        <v>-70477.90000000001</v>
      </c>
      <c r="D23" s="24">
        <f t="shared" si="2"/>
        <v>-4738.6</v>
      </c>
      <c r="E23" s="24">
        <f t="shared" si="2"/>
        <v>-97936.5</v>
      </c>
      <c r="F23" s="24">
        <f t="shared" si="2"/>
        <v>-6034.099999999999</v>
      </c>
      <c r="G23" s="24">
        <f t="shared" si="2"/>
        <v>-8395.6</v>
      </c>
      <c r="H23" s="24">
        <f t="shared" si="0"/>
        <v>27.33929852699106</v>
      </c>
      <c r="I23" s="26">
        <f t="shared" si="1"/>
        <v>39.135910906348926</v>
      </c>
    </row>
    <row r="24" spans="2:9" ht="15" customHeight="1">
      <c r="B24" s="27" t="s">
        <v>74</v>
      </c>
      <c r="C24" s="28">
        <f>C12-C18</f>
        <v>-133563.30000000002</v>
      </c>
      <c r="D24" s="28">
        <f t="shared" si="2"/>
        <v>-10758.3</v>
      </c>
      <c r="E24" s="28">
        <f t="shared" si="2"/>
        <v>-155637.3</v>
      </c>
      <c r="F24" s="28">
        <f t="shared" si="2"/>
        <v>-10418.3</v>
      </c>
      <c r="G24" s="28">
        <f t="shared" si="2"/>
        <v>-9940.2</v>
      </c>
      <c r="H24" s="28">
        <f t="shared" si="0"/>
        <v>-3.160350613015069</v>
      </c>
      <c r="I24" s="30">
        <f t="shared" si="1"/>
        <v>-4.589040438459236</v>
      </c>
    </row>
    <row r="25" spans="2:9" ht="15" customHeight="1">
      <c r="B25" s="16"/>
      <c r="C25" s="24"/>
      <c r="D25" s="24"/>
      <c r="E25" s="24"/>
      <c r="F25" s="24"/>
      <c r="G25" s="24"/>
      <c r="H25" s="20"/>
      <c r="I25" s="21"/>
    </row>
    <row r="26" spans="2:9" ht="15" customHeight="1">
      <c r="B26" s="19" t="s">
        <v>75</v>
      </c>
      <c r="C26" s="20">
        <f>C28+C29+C30</f>
        <v>806357.1</v>
      </c>
      <c r="D26" s="20">
        <f>D28+D29+D30</f>
        <v>59475.9</v>
      </c>
      <c r="E26" s="20">
        <f>E28+E29+E30</f>
        <v>860003.3</v>
      </c>
      <c r="F26" s="20">
        <f>F28+F29+F30</f>
        <v>65075.3</v>
      </c>
      <c r="G26" s="20">
        <f>G28+G29+G30</f>
        <v>69039.2</v>
      </c>
      <c r="H26" s="20">
        <f t="shared" si="0"/>
        <v>9.41456959877867</v>
      </c>
      <c r="I26" s="21">
        <f t="shared" si="1"/>
        <v>6.091251212057401</v>
      </c>
    </row>
    <row r="27" spans="2:9" ht="15" customHeight="1">
      <c r="B27" s="22"/>
      <c r="C27" s="24"/>
      <c r="D27" s="24"/>
      <c r="E27" s="24"/>
      <c r="F27" s="24"/>
      <c r="G27" s="24"/>
      <c r="H27" s="20"/>
      <c r="I27" s="21"/>
    </row>
    <row r="28" spans="2:9" ht="15" customHeight="1">
      <c r="B28" s="22" t="s">
        <v>72</v>
      </c>
      <c r="C28" s="24">
        <f>C10+C16</f>
        <v>537560.7</v>
      </c>
      <c r="D28" s="24">
        <f aca="true" t="shared" si="3" ref="D28:G30">D10+D16</f>
        <v>38360.4</v>
      </c>
      <c r="E28" s="24">
        <f t="shared" si="3"/>
        <v>547520.5</v>
      </c>
      <c r="F28" s="24">
        <f t="shared" si="3"/>
        <v>43276.700000000004</v>
      </c>
      <c r="G28" s="24">
        <f t="shared" si="3"/>
        <v>45371.799999999996</v>
      </c>
      <c r="H28" s="24">
        <f t="shared" si="0"/>
        <v>12.816081167036856</v>
      </c>
      <c r="I28" s="26">
        <f t="shared" si="1"/>
        <v>4.8411731948138055</v>
      </c>
    </row>
    <row r="29" spans="2:9" ht="15" customHeight="1">
      <c r="B29" s="22" t="s">
        <v>73</v>
      </c>
      <c r="C29" s="24">
        <f>C11+C17</f>
        <v>76159.3</v>
      </c>
      <c r="D29" s="24">
        <f t="shared" si="3"/>
        <v>5144.6</v>
      </c>
      <c r="E29" s="24">
        <f t="shared" si="3"/>
        <v>102396.29999999999</v>
      </c>
      <c r="F29" s="24">
        <f t="shared" si="3"/>
        <v>6209.7</v>
      </c>
      <c r="G29" s="24">
        <f t="shared" si="3"/>
        <v>8570.4</v>
      </c>
      <c r="H29" s="24">
        <f t="shared" si="0"/>
        <v>20.703261672433214</v>
      </c>
      <c r="I29" s="26">
        <f t="shared" si="1"/>
        <v>38.0163292912701</v>
      </c>
    </row>
    <row r="30" spans="2:9" ht="15" customHeight="1" thickBot="1">
      <c r="B30" s="32" t="s">
        <v>74</v>
      </c>
      <c r="C30" s="33">
        <f>C12+C18</f>
        <v>192637.1</v>
      </c>
      <c r="D30" s="33">
        <f t="shared" si="3"/>
        <v>15970.900000000001</v>
      </c>
      <c r="E30" s="33">
        <f t="shared" si="3"/>
        <v>210086.5</v>
      </c>
      <c r="F30" s="33">
        <f t="shared" si="3"/>
        <v>15588.900000000001</v>
      </c>
      <c r="G30" s="33">
        <f t="shared" si="3"/>
        <v>15097</v>
      </c>
      <c r="H30" s="33">
        <f t="shared" si="0"/>
        <v>-2.3918501775103493</v>
      </c>
      <c r="I30" s="34">
        <f t="shared" si="1"/>
        <v>-3.1554503524944124</v>
      </c>
    </row>
    <row r="31" spans="2:9" ht="13.5" thickTop="1">
      <c r="B31" s="13"/>
      <c r="C31" s="35"/>
      <c r="D31" s="35"/>
      <c r="E31" s="35"/>
      <c r="F31" s="35"/>
      <c r="G31" s="35"/>
      <c r="H31" s="13"/>
      <c r="I31" s="13"/>
    </row>
    <row r="32" spans="2:9" ht="12.75">
      <c r="B32" s="13"/>
      <c r="C32" s="14"/>
      <c r="D32" s="14"/>
      <c r="E32" s="14"/>
      <c r="F32" s="14"/>
      <c r="G32" s="14"/>
      <c r="H32" s="13"/>
      <c r="I32" s="13"/>
    </row>
    <row r="33" spans="2:9" ht="12.75">
      <c r="B33" s="13"/>
      <c r="C33" s="35"/>
      <c r="D33" s="35"/>
      <c r="E33" s="35"/>
      <c r="F33" s="36"/>
      <c r="G33" s="36"/>
      <c r="H33" s="13"/>
      <c r="I33" s="13"/>
    </row>
    <row r="34" spans="2:9" ht="15" customHeight="1">
      <c r="B34" s="37" t="s">
        <v>76</v>
      </c>
      <c r="C34" s="38">
        <f>C8/C14*100</f>
        <v>12.877338192841817</v>
      </c>
      <c r="D34" s="38">
        <f>D8/D14*100</f>
        <v>14.63289119147017</v>
      </c>
      <c r="E34" s="38">
        <f>E8/E14*100</f>
        <v>11.013403913491459</v>
      </c>
      <c r="F34" s="39">
        <f>F8/F14*100</f>
        <v>11.515472432714025</v>
      </c>
      <c r="G34" s="39">
        <f>G8/G14*100</f>
        <v>10.323800270699136</v>
      </c>
      <c r="H34" s="13"/>
      <c r="I34" s="13"/>
    </row>
    <row r="35" spans="2:9" ht="15" customHeight="1">
      <c r="B35" s="40" t="s">
        <v>77</v>
      </c>
      <c r="C35" s="38">
        <f>C10/C16*100</f>
        <v>12.472868330588955</v>
      </c>
      <c r="D35" s="38">
        <f aca="true" t="shared" si="4" ref="D35:F37">D10/D16*100</f>
        <v>14.24401982273897</v>
      </c>
      <c r="E35" s="38">
        <f t="shared" si="4"/>
        <v>11.362540345798758</v>
      </c>
      <c r="F35" s="39">
        <f t="shared" si="4"/>
        <v>10.315601110377544</v>
      </c>
      <c r="G35" s="39">
        <f>G10/G16*100</f>
        <v>9.126899182482665</v>
      </c>
      <c r="H35" s="13"/>
      <c r="I35" s="13"/>
    </row>
    <row r="36" spans="2:9" ht="15" customHeight="1">
      <c r="B36" s="41" t="s">
        <v>78</v>
      </c>
      <c r="C36" s="42">
        <f>C11/C17*100</f>
        <v>3.874460232464885</v>
      </c>
      <c r="D36" s="42">
        <f t="shared" si="4"/>
        <v>4.107981220657277</v>
      </c>
      <c r="E36" s="42">
        <f t="shared" si="4"/>
        <v>2.2261956105041216</v>
      </c>
      <c r="F36" s="43">
        <f t="shared" si="4"/>
        <v>1.4341952661755337</v>
      </c>
      <c r="G36" s="43">
        <f>G11/G17*100</f>
        <v>1.030295885889426</v>
      </c>
      <c r="H36" s="13"/>
      <c r="I36" s="13"/>
    </row>
    <row r="37" spans="2:9" ht="15" customHeight="1">
      <c r="B37" s="44" t="s">
        <v>79</v>
      </c>
      <c r="C37" s="45">
        <f>C12/C18*100</f>
        <v>18.109665101575594</v>
      </c>
      <c r="D37" s="45">
        <f t="shared" si="4"/>
        <v>19.50151893809018</v>
      </c>
      <c r="E37" s="45">
        <f t="shared" si="4"/>
        <v>14.888065802663103</v>
      </c>
      <c r="F37" s="46">
        <f t="shared" si="4"/>
        <v>19.881417453628227</v>
      </c>
      <c r="G37" s="46">
        <f>G12/G18*100</f>
        <v>20.596552330132763</v>
      </c>
      <c r="H37" s="13"/>
      <c r="I37" s="13"/>
    </row>
    <row r="38" spans="2:9" ht="15" customHeight="1">
      <c r="B38" s="1626" t="s">
        <v>80</v>
      </c>
      <c r="C38" s="1638"/>
      <c r="D38" s="1638"/>
      <c r="E38" s="1638"/>
      <c r="F38" s="1639"/>
      <c r="G38" s="47"/>
      <c r="H38" s="13"/>
      <c r="I38" s="13"/>
    </row>
    <row r="39" spans="2:9" ht="15" customHeight="1">
      <c r="B39" s="48" t="s">
        <v>77</v>
      </c>
      <c r="C39" s="49">
        <f>C10/C8*100</f>
        <v>64.80362816918557</v>
      </c>
      <c r="D39" s="49">
        <f>D10/D8*100</f>
        <v>62.99706273626533</v>
      </c>
      <c r="E39" s="49">
        <f>E10/E8*100</f>
        <v>65.47724952560446</v>
      </c>
      <c r="F39" s="49">
        <f>F10/F8*100</f>
        <v>60.221134243069095</v>
      </c>
      <c r="G39" s="49">
        <f>G10/G8*100</f>
        <v>58.7369398653355</v>
      </c>
      <c r="H39" s="13"/>
      <c r="I39" s="13"/>
    </row>
    <row r="40" spans="2:9" ht="15" customHeight="1">
      <c r="B40" s="41" t="s">
        <v>78</v>
      </c>
      <c r="C40" s="50">
        <f>C11/C8*100</f>
        <v>3.088009409585472</v>
      </c>
      <c r="D40" s="50">
        <f>D11/D8*100</f>
        <v>2.6738320095889145</v>
      </c>
      <c r="E40" s="50">
        <f>E11/E8*100</f>
        <v>2.6136000028129693</v>
      </c>
      <c r="F40" s="50">
        <f>F11/F8*100</f>
        <v>1.3065670620098513</v>
      </c>
      <c r="G40" s="50">
        <f>G11/G8*100</f>
        <v>1.3528364677656528</v>
      </c>
      <c r="H40" s="13"/>
      <c r="I40" s="13"/>
    </row>
    <row r="41" spans="2:9" ht="15" customHeight="1">
      <c r="B41" s="51" t="s">
        <v>79</v>
      </c>
      <c r="C41" s="52">
        <f>C12/C8*100</f>
        <v>32.10836242122897</v>
      </c>
      <c r="D41" s="52">
        <f>D12/D8*100</f>
        <v>34.32910525414576</v>
      </c>
      <c r="E41" s="52">
        <f>E12/E8*100</f>
        <v>31.90915047158256</v>
      </c>
      <c r="F41" s="52">
        <f>F12/F8*100</f>
        <v>38.47229869492105</v>
      </c>
      <c r="G41" s="52">
        <f>G12/G8*100</f>
        <v>39.910223666898844</v>
      </c>
      <c r="H41" s="13"/>
      <c r="I41" s="13"/>
    </row>
    <row r="42" spans="2:9" ht="15" customHeight="1">
      <c r="B42" s="1626" t="s">
        <v>81</v>
      </c>
      <c r="C42" s="1627"/>
      <c r="D42" s="1627"/>
      <c r="E42" s="1627"/>
      <c r="F42" s="1628"/>
      <c r="G42" s="53"/>
      <c r="H42" s="13"/>
      <c r="I42" s="13"/>
    </row>
    <row r="43" spans="2:9" ht="15" customHeight="1">
      <c r="B43" s="48" t="s">
        <v>77</v>
      </c>
      <c r="C43" s="49">
        <f>C16/C14*100</f>
        <v>66.90507860258708</v>
      </c>
      <c r="D43" s="49">
        <f>D16/D14*100</f>
        <v>64.71692512884562</v>
      </c>
      <c r="E43" s="49">
        <f>E16/E14*100</f>
        <v>63.465332066924816</v>
      </c>
      <c r="F43" s="49">
        <f>F16/F14*100</f>
        <v>67.22582657303352</v>
      </c>
      <c r="G43" s="49">
        <f>G16/G14*100</f>
        <v>66.43969913085442</v>
      </c>
      <c r="H43" s="13"/>
      <c r="I43" s="13"/>
    </row>
    <row r="44" spans="2:9" ht="15" customHeight="1">
      <c r="B44" s="54" t="s">
        <v>78</v>
      </c>
      <c r="C44" s="55">
        <f aca="true" t="shared" si="5" ref="C44:F45">C17/C$14*100</f>
        <v>10.263453261620308</v>
      </c>
      <c r="D44" s="55">
        <f t="shared" si="5"/>
        <v>9.524360204919455</v>
      </c>
      <c r="E44" s="55">
        <f t="shared" si="5"/>
        <v>12.929965526597803</v>
      </c>
      <c r="F44" s="55">
        <f t="shared" si="5"/>
        <v>10.490717225826572</v>
      </c>
      <c r="G44" s="55">
        <f>G17/G$14*100</f>
        <v>13.555730623998263</v>
      </c>
      <c r="H44" s="13"/>
      <c r="I44" s="13"/>
    </row>
    <row r="45" spans="2:9" ht="15" customHeight="1">
      <c r="B45" s="51" t="s">
        <v>79</v>
      </c>
      <c r="C45" s="55">
        <f t="shared" si="5"/>
        <v>22.831468135792615</v>
      </c>
      <c r="D45" s="55">
        <f t="shared" si="5"/>
        <v>25.758714666234933</v>
      </c>
      <c r="E45" s="55">
        <f t="shared" si="5"/>
        <v>23.604702406477372</v>
      </c>
      <c r="F45" s="46">
        <f t="shared" si="5"/>
        <v>22.283456201139913</v>
      </c>
      <c r="G45" s="52">
        <f>G18/G$14*100</f>
        <v>20.004570245147313</v>
      </c>
      <c r="H45" s="13"/>
      <c r="I45" s="13"/>
    </row>
    <row r="46" spans="2:9" ht="15" customHeight="1">
      <c r="B46" s="1626" t="s">
        <v>82</v>
      </c>
      <c r="C46" s="1627"/>
      <c r="D46" s="1627"/>
      <c r="E46" s="1627"/>
      <c r="F46" s="1640"/>
      <c r="G46" s="53"/>
      <c r="H46" s="13"/>
      <c r="I46" s="13"/>
    </row>
    <row r="47" spans="2:9" ht="15" customHeight="1">
      <c r="B47" s="48" t="s">
        <v>77</v>
      </c>
      <c r="C47" s="49">
        <f>C22/C$20*100</f>
        <v>67.21568766072518</v>
      </c>
      <c r="D47" s="49">
        <f aca="true" t="shared" si="6" ref="D47:F49">D22/D$20*100</f>
        <v>65.01172905984643</v>
      </c>
      <c r="E47" s="49">
        <f t="shared" si="6"/>
        <v>63.216327603471655</v>
      </c>
      <c r="F47" s="49">
        <f t="shared" si="6"/>
        <v>68.13742483368999</v>
      </c>
      <c r="G47" s="49">
        <f>G22/G$20*100</f>
        <v>67.32646449814855</v>
      </c>
      <c r="H47" s="13"/>
      <c r="I47" s="13"/>
    </row>
    <row r="48" spans="2:9" ht="15" customHeight="1">
      <c r="B48" s="54" t="s">
        <v>78</v>
      </c>
      <c r="C48" s="55">
        <f>C23/C$20*100</f>
        <v>11.324034002035752</v>
      </c>
      <c r="D48" s="55">
        <f t="shared" si="6"/>
        <v>10.698618477051006</v>
      </c>
      <c r="E48" s="55">
        <f t="shared" si="6"/>
        <v>14.206767937628403</v>
      </c>
      <c r="F48" s="55">
        <f t="shared" si="6"/>
        <v>11.685952493923752</v>
      </c>
      <c r="G48" s="55">
        <f>G23/G$20*100</f>
        <v>14.96056537807699</v>
      </c>
      <c r="H48" s="13"/>
      <c r="I48" s="13"/>
    </row>
    <row r="49" spans="2:9" ht="15" customHeight="1">
      <c r="B49" s="51" t="s">
        <v>79</v>
      </c>
      <c r="C49" s="52">
        <f>C24/C$20*100</f>
        <v>21.460278337239078</v>
      </c>
      <c r="D49" s="52">
        <f t="shared" si="6"/>
        <v>24.289652463102566</v>
      </c>
      <c r="E49" s="52">
        <f t="shared" si="6"/>
        <v>22.57690445889993</v>
      </c>
      <c r="F49" s="52">
        <f t="shared" si="6"/>
        <v>20.176622672386245</v>
      </c>
      <c r="G49" s="52">
        <f>G24/G$20*100</f>
        <v>17.71297012377446</v>
      </c>
      <c r="H49" s="13"/>
      <c r="I49" s="13"/>
    </row>
    <row r="50" spans="2:9" ht="15" customHeight="1">
      <c r="B50" s="1626" t="s">
        <v>83</v>
      </c>
      <c r="C50" s="1627"/>
      <c r="D50" s="1627"/>
      <c r="E50" s="1627"/>
      <c r="F50" s="1628"/>
      <c r="G50" s="53"/>
      <c r="H50" s="13"/>
      <c r="I50" s="13"/>
    </row>
    <row r="51" spans="2:9" ht="15" customHeight="1">
      <c r="B51" s="48" t="s">
        <v>77</v>
      </c>
      <c r="C51" s="49">
        <f>C28/C$26*100</f>
        <v>66.66533971115278</v>
      </c>
      <c r="D51" s="49">
        <f aca="true" t="shared" si="7" ref="D51:F53">D28/D$26*100</f>
        <v>64.49738465496108</v>
      </c>
      <c r="E51" s="49">
        <f t="shared" si="7"/>
        <v>63.66493012294255</v>
      </c>
      <c r="F51" s="49">
        <f t="shared" si="7"/>
        <v>66.50249787553804</v>
      </c>
      <c r="G51" s="49">
        <f>G28/G$26*100</f>
        <v>65.71889593158669</v>
      </c>
      <c r="H51" s="13"/>
      <c r="I51" s="13"/>
    </row>
    <row r="52" spans="2:9" ht="15" customHeight="1">
      <c r="B52" s="54" t="s">
        <v>78</v>
      </c>
      <c r="C52" s="55">
        <f>C29/C$26*100</f>
        <v>9.44486009982426</v>
      </c>
      <c r="D52" s="55">
        <f t="shared" si="7"/>
        <v>8.649890123562653</v>
      </c>
      <c r="E52" s="55">
        <f t="shared" si="7"/>
        <v>11.906500823892186</v>
      </c>
      <c r="F52" s="55">
        <f t="shared" si="7"/>
        <v>9.542330192868874</v>
      </c>
      <c r="G52" s="55">
        <f>G29/G$26*100</f>
        <v>12.413817077834043</v>
      </c>
      <c r="H52" s="13"/>
      <c r="I52" s="13"/>
    </row>
    <row r="53" spans="2:9" ht="15" customHeight="1">
      <c r="B53" s="51" t="s">
        <v>79</v>
      </c>
      <c r="C53" s="52">
        <f>C30/C$26*100</f>
        <v>23.889800189022953</v>
      </c>
      <c r="D53" s="52">
        <f t="shared" si="7"/>
        <v>26.852725221476266</v>
      </c>
      <c r="E53" s="52">
        <f t="shared" si="7"/>
        <v>24.428569053165262</v>
      </c>
      <c r="F53" s="52">
        <f t="shared" si="7"/>
        <v>23.955171931593096</v>
      </c>
      <c r="G53" s="52">
        <f>G30/G$26*100</f>
        <v>21.867286990579267</v>
      </c>
      <c r="H53" s="13"/>
      <c r="I53" s="13"/>
    </row>
    <row r="54" spans="2:9" ht="15" customHeight="1">
      <c r="B54" s="1626" t="s">
        <v>84</v>
      </c>
      <c r="C54" s="1627"/>
      <c r="D54" s="1627"/>
      <c r="E54" s="1627"/>
      <c r="F54" s="1628"/>
      <c r="G54" s="53"/>
      <c r="H54" s="13"/>
      <c r="I54" s="13"/>
    </row>
    <row r="55" spans="2:9" ht="15" customHeight="1">
      <c r="B55" s="41" t="s">
        <v>85</v>
      </c>
      <c r="C55" s="42">
        <f>C8/C26*100</f>
        <v>11.408258202228268</v>
      </c>
      <c r="D55" s="42">
        <f>D8/D26*100</f>
        <v>12.765002295047237</v>
      </c>
      <c r="E55" s="42">
        <f>E8/E26*100</f>
        <v>9.920787513257217</v>
      </c>
      <c r="F55" s="56">
        <f>F8/F26*100</f>
        <v>10.326345018770564</v>
      </c>
      <c r="G55" s="56">
        <f>G8/G26*100</f>
        <v>9.357727204254974</v>
      </c>
      <c r="H55" s="13"/>
      <c r="I55" s="13"/>
    </row>
    <row r="56" spans="2:9" ht="15" customHeight="1">
      <c r="B56" s="44" t="s">
        <v>86</v>
      </c>
      <c r="C56" s="45">
        <f>C14/C26*100</f>
        <v>88.59174179777173</v>
      </c>
      <c r="D56" s="45">
        <f>D14/D26*100</f>
        <v>87.23499770495276</v>
      </c>
      <c r="E56" s="45">
        <f>E14/E26*100</f>
        <v>90.07921248674279</v>
      </c>
      <c r="F56" s="46">
        <f>F14/F26*100</f>
        <v>89.67365498122943</v>
      </c>
      <c r="G56" s="46">
        <f>G14/G26*100</f>
        <v>90.64227279574503</v>
      </c>
      <c r="H56" s="13"/>
      <c r="I56" s="13"/>
    </row>
    <row r="57" spans="2:9" ht="12.75">
      <c r="B57" s="13" t="s">
        <v>87</v>
      </c>
      <c r="C57" s="13"/>
      <c r="D57" s="13"/>
      <c r="E57" s="13"/>
      <c r="F57" s="13"/>
      <c r="G57" s="13"/>
      <c r="H57" s="13"/>
      <c r="I57" s="13"/>
    </row>
    <row r="58" spans="2:9" ht="12.75">
      <c r="B58" s="13" t="s">
        <v>88</v>
      </c>
      <c r="C58" s="13"/>
      <c r="D58" s="13"/>
      <c r="E58" s="13"/>
      <c r="F58" s="13"/>
      <c r="G58" s="13"/>
      <c r="H58" s="13"/>
      <c r="I58" s="13"/>
    </row>
    <row r="59" spans="2:9" ht="12.75">
      <c r="B59" s="13" t="s">
        <v>89</v>
      </c>
      <c r="C59" s="13"/>
      <c r="D59" s="13"/>
      <c r="E59" s="13"/>
      <c r="F59" s="13"/>
      <c r="G59" s="13"/>
      <c r="H59" s="13"/>
      <c r="I59" s="13"/>
    </row>
    <row r="60" spans="3:9" ht="12.75">
      <c r="C60" s="13"/>
      <c r="D60" s="13"/>
      <c r="E60" s="13"/>
      <c r="F60" s="13"/>
      <c r="G60" s="13"/>
      <c r="H60" s="13"/>
      <c r="I60" s="13"/>
    </row>
  </sheetData>
  <sheetProtection/>
  <mergeCells count="12">
    <mergeCell ref="B46:F46"/>
    <mergeCell ref="B50:F50"/>
    <mergeCell ref="B54:F54"/>
    <mergeCell ref="B1:I1"/>
    <mergeCell ref="B2:I2"/>
    <mergeCell ref="B3:I3"/>
    <mergeCell ref="B5:B6"/>
    <mergeCell ref="C5:D5"/>
    <mergeCell ref="E5:F5"/>
    <mergeCell ref="H5:I5"/>
    <mergeCell ref="B38:F38"/>
    <mergeCell ref="B42:F42"/>
  </mergeCells>
  <printOptions horizontalCentered="1"/>
  <pageMargins left="0.75" right="0.75" top="1" bottom="1" header="0.5" footer="0.5"/>
  <pageSetup fitToHeight="1" fitToWidth="1" horizontalDpi="600" verticalDpi="600" orientation="portrait" scale="76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3"/>
  <sheetViews>
    <sheetView zoomScalePageLayoutView="0" workbookViewId="0" topLeftCell="A1">
      <selection activeCell="J15" sqref="J15"/>
    </sheetView>
  </sheetViews>
  <sheetFormatPr defaultColWidth="9.140625" defaultRowHeight="12.75"/>
  <cols>
    <col min="1" max="1" width="5.00390625" style="57" customWidth="1"/>
    <col min="2" max="2" width="20.7109375" style="57" customWidth="1"/>
    <col min="3" max="3" width="11.00390625" style="57" customWidth="1"/>
    <col min="4" max="4" width="13.28125" style="57" customWidth="1"/>
    <col min="5" max="5" width="10.57421875" style="57" customWidth="1"/>
    <col min="6" max="6" width="10.8515625" style="57" customWidth="1"/>
    <col min="7" max="7" width="11.28125" style="57" customWidth="1"/>
    <col min="8" max="16384" width="9.140625" style="57" customWidth="1"/>
  </cols>
  <sheetData>
    <row r="1" spans="1:7" ht="15" customHeight="1">
      <c r="A1" s="1641" t="s">
        <v>1212</v>
      </c>
      <c r="B1" s="1642"/>
      <c r="C1" s="1642"/>
      <c r="D1" s="1642"/>
      <c r="E1" s="1642"/>
      <c r="F1" s="1642"/>
      <c r="G1" s="1643"/>
    </row>
    <row r="2" spans="1:7" ht="15" customHeight="1">
      <c r="A2" s="1644" t="s">
        <v>90</v>
      </c>
      <c r="B2" s="1645"/>
      <c r="C2" s="1645"/>
      <c r="D2" s="1645"/>
      <c r="E2" s="1645"/>
      <c r="F2" s="1645"/>
      <c r="G2" s="1646"/>
    </row>
    <row r="3" spans="1:7" ht="15" customHeight="1" thickBot="1">
      <c r="A3" s="1647" t="s">
        <v>54</v>
      </c>
      <c r="B3" s="1648"/>
      <c r="C3" s="1648"/>
      <c r="D3" s="1648"/>
      <c r="E3" s="1648"/>
      <c r="F3" s="1648"/>
      <c r="G3" s="1649"/>
    </row>
    <row r="4" spans="1:7" ht="15" customHeight="1" thickTop="1">
      <c r="A4" s="58"/>
      <c r="B4" s="59"/>
      <c r="C4" s="1650" t="s">
        <v>53</v>
      </c>
      <c r="D4" s="1650"/>
      <c r="E4" s="1650"/>
      <c r="F4" s="1651" t="s">
        <v>58</v>
      </c>
      <c r="G4" s="1652"/>
    </row>
    <row r="5" spans="1:7" ht="15" customHeight="1">
      <c r="A5" s="60"/>
      <c r="B5" s="61"/>
      <c r="C5" s="62" t="s">
        <v>55</v>
      </c>
      <c r="D5" s="62" t="s">
        <v>91</v>
      </c>
      <c r="E5" s="63" t="s">
        <v>92</v>
      </c>
      <c r="F5" s="63" t="s">
        <v>61</v>
      </c>
      <c r="G5" s="64" t="s">
        <v>62</v>
      </c>
    </row>
    <row r="6" spans="1:7" ht="15" customHeight="1">
      <c r="A6" s="65"/>
      <c r="B6" s="66" t="s">
        <v>93</v>
      </c>
      <c r="C6" s="66">
        <v>4259.999396</v>
      </c>
      <c r="D6" s="66">
        <v>3576.765203</v>
      </c>
      <c r="E6" s="66">
        <v>3196.957077</v>
      </c>
      <c r="F6" s="67">
        <v>-16.03836361201212</v>
      </c>
      <c r="G6" s="68">
        <v>-10.618760372680796</v>
      </c>
    </row>
    <row r="7" spans="1:7" ht="15" customHeight="1">
      <c r="A7" s="69">
        <v>1</v>
      </c>
      <c r="B7" s="70" t="s">
        <v>94</v>
      </c>
      <c r="C7" s="71">
        <v>43.671829</v>
      </c>
      <c r="D7" s="71">
        <v>40.218633</v>
      </c>
      <c r="E7" s="71">
        <v>26.620609</v>
      </c>
      <c r="F7" s="71">
        <v>-7.9071476488882695</v>
      </c>
      <c r="G7" s="72">
        <v>-33.810259040877895</v>
      </c>
    </row>
    <row r="8" spans="1:7" ht="15" customHeight="1">
      <c r="A8" s="69">
        <v>2</v>
      </c>
      <c r="B8" s="70" t="s">
        <v>95</v>
      </c>
      <c r="C8" s="71">
        <v>0.840528</v>
      </c>
      <c r="D8" s="71">
        <v>0</v>
      </c>
      <c r="E8" s="71">
        <v>0</v>
      </c>
      <c r="F8" s="71">
        <v>-100</v>
      </c>
      <c r="G8" s="72" t="s">
        <v>96</v>
      </c>
    </row>
    <row r="9" spans="1:7" ht="15" customHeight="1">
      <c r="A9" s="69">
        <v>3</v>
      </c>
      <c r="B9" s="70" t="s">
        <v>97</v>
      </c>
      <c r="C9" s="71">
        <v>9.084554</v>
      </c>
      <c r="D9" s="71">
        <v>9.546958</v>
      </c>
      <c r="E9" s="71">
        <v>10.179051</v>
      </c>
      <c r="F9" s="71">
        <v>5.09000221694977</v>
      </c>
      <c r="G9" s="72">
        <v>6.620883845932909</v>
      </c>
    </row>
    <row r="10" spans="1:7" ht="15" customHeight="1">
      <c r="A10" s="69">
        <v>4</v>
      </c>
      <c r="B10" s="70" t="s">
        <v>98</v>
      </c>
      <c r="C10" s="71">
        <v>0</v>
      </c>
      <c r="D10" s="71">
        <v>0.226</v>
      </c>
      <c r="E10" s="71">
        <v>0.201</v>
      </c>
      <c r="F10" s="71" t="s">
        <v>96</v>
      </c>
      <c r="G10" s="72">
        <v>-11.061946902654867</v>
      </c>
    </row>
    <row r="11" spans="1:7" ht="15" customHeight="1">
      <c r="A11" s="69">
        <v>5</v>
      </c>
      <c r="B11" s="70" t="s">
        <v>99</v>
      </c>
      <c r="C11" s="71">
        <v>308.89004</v>
      </c>
      <c r="D11" s="71">
        <v>121.1608</v>
      </c>
      <c r="E11" s="71">
        <v>336.15744</v>
      </c>
      <c r="F11" s="71">
        <v>-60.77542675056794</v>
      </c>
      <c r="G11" s="72">
        <v>177.44735921189033</v>
      </c>
    </row>
    <row r="12" spans="1:7" ht="15" customHeight="1">
      <c r="A12" s="69">
        <v>6</v>
      </c>
      <c r="B12" s="70" t="s">
        <v>100</v>
      </c>
      <c r="C12" s="71">
        <v>0</v>
      </c>
      <c r="D12" s="71">
        <v>0</v>
      </c>
      <c r="E12" s="71">
        <v>0</v>
      </c>
      <c r="F12" s="71" t="s">
        <v>96</v>
      </c>
      <c r="G12" s="72" t="s">
        <v>96</v>
      </c>
    </row>
    <row r="13" spans="1:7" ht="15" customHeight="1">
      <c r="A13" s="69">
        <v>7</v>
      </c>
      <c r="B13" s="70" t="s">
        <v>101</v>
      </c>
      <c r="C13" s="71">
        <v>1.17</v>
      </c>
      <c r="D13" s="71">
        <v>25.242061</v>
      </c>
      <c r="E13" s="71">
        <v>59.035296</v>
      </c>
      <c r="F13" s="71" t="s">
        <v>96</v>
      </c>
      <c r="G13" s="72">
        <v>133.8766870106209</v>
      </c>
    </row>
    <row r="14" spans="1:7" ht="15" customHeight="1">
      <c r="A14" s="69">
        <v>8</v>
      </c>
      <c r="B14" s="70" t="s">
        <v>102</v>
      </c>
      <c r="C14" s="71">
        <v>0</v>
      </c>
      <c r="D14" s="71">
        <v>0</v>
      </c>
      <c r="E14" s="71">
        <v>0.26184</v>
      </c>
      <c r="F14" s="71" t="s">
        <v>96</v>
      </c>
      <c r="G14" s="72" t="s">
        <v>96</v>
      </c>
    </row>
    <row r="15" spans="1:7" ht="15" customHeight="1">
      <c r="A15" s="69">
        <v>9</v>
      </c>
      <c r="B15" s="70" t="s">
        <v>103</v>
      </c>
      <c r="C15" s="71">
        <v>0.8519999999999999</v>
      </c>
      <c r="D15" s="71">
        <v>3.824914</v>
      </c>
      <c r="E15" s="71">
        <v>3.24008</v>
      </c>
      <c r="F15" s="71">
        <v>348.9335680751174</v>
      </c>
      <c r="G15" s="72">
        <v>-15.29012155567419</v>
      </c>
    </row>
    <row r="16" spans="1:7" ht="15" customHeight="1">
      <c r="A16" s="69">
        <v>10</v>
      </c>
      <c r="B16" s="70" t="s">
        <v>104</v>
      </c>
      <c r="C16" s="71">
        <v>160.02757999999997</v>
      </c>
      <c r="D16" s="71">
        <v>97.095553</v>
      </c>
      <c r="E16" s="71">
        <v>87.919886</v>
      </c>
      <c r="F16" s="71">
        <v>-39.325738100894846</v>
      </c>
      <c r="G16" s="72">
        <v>-9.450141346844163</v>
      </c>
    </row>
    <row r="17" spans="1:7" ht="15" customHeight="1">
      <c r="A17" s="69">
        <v>11</v>
      </c>
      <c r="B17" s="70" t="s">
        <v>105</v>
      </c>
      <c r="C17" s="71">
        <v>1.7691160000000004</v>
      </c>
      <c r="D17" s="71">
        <v>2.553091</v>
      </c>
      <c r="E17" s="71">
        <v>4.477488</v>
      </c>
      <c r="F17" s="71">
        <v>44.31450509746108</v>
      </c>
      <c r="G17" s="72">
        <v>75.37518247489024</v>
      </c>
    </row>
    <row r="18" spans="1:7" ht="15" customHeight="1">
      <c r="A18" s="69">
        <v>12</v>
      </c>
      <c r="B18" s="70" t="s">
        <v>106</v>
      </c>
      <c r="C18" s="71">
        <v>234.80379499999998</v>
      </c>
      <c r="D18" s="71">
        <v>251.970696</v>
      </c>
      <c r="E18" s="71">
        <v>175.686058</v>
      </c>
      <c r="F18" s="71">
        <v>7.31116845875512</v>
      </c>
      <c r="G18" s="72">
        <v>-30.27520231955863</v>
      </c>
    </row>
    <row r="19" spans="1:7" ht="15" customHeight="1">
      <c r="A19" s="69">
        <v>13</v>
      </c>
      <c r="B19" s="70" t="s">
        <v>107</v>
      </c>
      <c r="C19" s="71">
        <v>0</v>
      </c>
      <c r="D19" s="71">
        <v>0</v>
      </c>
      <c r="E19" s="71">
        <v>0</v>
      </c>
      <c r="F19" s="71" t="s">
        <v>96</v>
      </c>
      <c r="G19" s="72" t="s">
        <v>96</v>
      </c>
    </row>
    <row r="20" spans="1:7" ht="15" customHeight="1">
      <c r="A20" s="69">
        <v>14</v>
      </c>
      <c r="B20" s="70" t="s">
        <v>108</v>
      </c>
      <c r="C20" s="71">
        <v>10.33632</v>
      </c>
      <c r="D20" s="71">
        <v>0.075</v>
      </c>
      <c r="E20" s="71">
        <v>1.34742</v>
      </c>
      <c r="F20" s="71">
        <v>-99.27440326924864</v>
      </c>
      <c r="G20" s="72" t="s">
        <v>96</v>
      </c>
    </row>
    <row r="21" spans="1:7" ht="15" customHeight="1">
      <c r="A21" s="69">
        <v>15</v>
      </c>
      <c r="B21" s="70" t="s">
        <v>109</v>
      </c>
      <c r="C21" s="71">
        <v>85.059945</v>
      </c>
      <c r="D21" s="71">
        <v>47.09312</v>
      </c>
      <c r="E21" s="71">
        <v>67.700461</v>
      </c>
      <c r="F21" s="71">
        <v>-44.63537449971311</v>
      </c>
      <c r="G21" s="72">
        <v>43.758708278406715</v>
      </c>
    </row>
    <row r="22" spans="1:7" ht="15" customHeight="1">
      <c r="A22" s="69">
        <v>16</v>
      </c>
      <c r="B22" s="70" t="s">
        <v>110</v>
      </c>
      <c r="C22" s="71">
        <v>2.314012</v>
      </c>
      <c r="D22" s="71">
        <v>0.880608</v>
      </c>
      <c r="E22" s="71">
        <v>2.23032</v>
      </c>
      <c r="F22" s="71">
        <v>-61.944536156251566</v>
      </c>
      <c r="G22" s="72">
        <v>153.2704676768778</v>
      </c>
    </row>
    <row r="23" spans="1:7" ht="15" customHeight="1">
      <c r="A23" s="69">
        <v>17</v>
      </c>
      <c r="B23" s="70" t="s">
        <v>111</v>
      </c>
      <c r="C23" s="71">
        <v>11.449716000000002</v>
      </c>
      <c r="D23" s="71">
        <v>35.869575</v>
      </c>
      <c r="E23" s="71">
        <v>15.551619</v>
      </c>
      <c r="F23" s="71">
        <v>213.27916779769902</v>
      </c>
      <c r="G23" s="72">
        <v>-56.643983097095514</v>
      </c>
    </row>
    <row r="24" spans="1:7" ht="15" customHeight="1">
      <c r="A24" s="69">
        <v>18</v>
      </c>
      <c r="B24" s="70" t="s">
        <v>112</v>
      </c>
      <c r="C24" s="71">
        <v>391.26395399999996</v>
      </c>
      <c r="D24" s="71">
        <v>398.74433</v>
      </c>
      <c r="E24" s="71">
        <v>365.176008</v>
      </c>
      <c r="F24" s="71">
        <v>1.9118490020677967</v>
      </c>
      <c r="G24" s="72">
        <v>-8.41850766881123</v>
      </c>
    </row>
    <row r="25" spans="1:7" ht="15" customHeight="1">
      <c r="A25" s="69">
        <v>19</v>
      </c>
      <c r="B25" s="70" t="s">
        <v>113</v>
      </c>
      <c r="C25" s="71">
        <v>280.47647699999993</v>
      </c>
      <c r="D25" s="71">
        <v>237.84335800000002</v>
      </c>
      <c r="E25" s="71">
        <v>292.64761200000004</v>
      </c>
      <c r="F25" s="71">
        <v>-15.200247612921885</v>
      </c>
      <c r="G25" s="72">
        <v>23.04216290118137</v>
      </c>
    </row>
    <row r="26" spans="1:7" ht="15" customHeight="1">
      <c r="A26" s="69"/>
      <c r="B26" s="70" t="s">
        <v>114</v>
      </c>
      <c r="C26" s="71">
        <v>0</v>
      </c>
      <c r="D26" s="71">
        <v>0</v>
      </c>
      <c r="E26" s="71">
        <v>0</v>
      </c>
      <c r="F26" s="71" t="s">
        <v>96</v>
      </c>
      <c r="G26" s="72" t="s">
        <v>96</v>
      </c>
    </row>
    <row r="27" spans="1:7" ht="15" customHeight="1">
      <c r="A27" s="69"/>
      <c r="B27" s="70" t="s">
        <v>115</v>
      </c>
      <c r="C27" s="71">
        <v>232.20704999999992</v>
      </c>
      <c r="D27" s="71">
        <v>198.089107</v>
      </c>
      <c r="E27" s="71">
        <v>259.31643</v>
      </c>
      <c r="F27" s="71">
        <v>-14.69289713641335</v>
      </c>
      <c r="G27" s="72">
        <v>30.908980270177096</v>
      </c>
    </row>
    <row r="28" spans="1:7" ht="15" customHeight="1">
      <c r="A28" s="69"/>
      <c r="B28" s="70" t="s">
        <v>116</v>
      </c>
      <c r="C28" s="71">
        <v>48.26942699999999</v>
      </c>
      <c r="D28" s="71">
        <v>39.754251</v>
      </c>
      <c r="E28" s="71">
        <v>33.331182</v>
      </c>
      <c r="F28" s="71">
        <v>-17.640930355357227</v>
      </c>
      <c r="G28" s="72">
        <v>-16.156936273305718</v>
      </c>
    </row>
    <row r="29" spans="1:7" ht="15" customHeight="1">
      <c r="A29" s="69">
        <v>20</v>
      </c>
      <c r="B29" s="70" t="s">
        <v>117</v>
      </c>
      <c r="C29" s="71">
        <v>23.691899999999997</v>
      </c>
      <c r="D29" s="71">
        <v>16.751</v>
      </c>
      <c r="E29" s="71">
        <v>24.619</v>
      </c>
      <c r="F29" s="71">
        <v>-29.296510621773677</v>
      </c>
      <c r="G29" s="72">
        <v>46.97033012954449</v>
      </c>
    </row>
    <row r="30" spans="1:7" ht="15" customHeight="1">
      <c r="A30" s="69">
        <v>21</v>
      </c>
      <c r="B30" s="70" t="s">
        <v>118</v>
      </c>
      <c r="C30" s="71">
        <v>10.103381</v>
      </c>
      <c r="D30" s="71">
        <v>15.714747</v>
      </c>
      <c r="E30" s="71">
        <v>16.438843</v>
      </c>
      <c r="F30" s="71">
        <v>55.53948722709751</v>
      </c>
      <c r="G30" s="72">
        <v>4.607748378004416</v>
      </c>
    </row>
    <row r="31" spans="1:7" ht="15" customHeight="1">
      <c r="A31" s="69">
        <v>22</v>
      </c>
      <c r="B31" s="70" t="s">
        <v>119</v>
      </c>
      <c r="C31" s="71">
        <v>3.0884400000000003</v>
      </c>
      <c r="D31" s="71">
        <v>0</v>
      </c>
      <c r="E31" s="71">
        <v>0</v>
      </c>
      <c r="F31" s="71">
        <v>-100</v>
      </c>
      <c r="G31" s="72" t="s">
        <v>96</v>
      </c>
    </row>
    <row r="32" spans="1:7" ht="15" customHeight="1">
      <c r="A32" s="69">
        <v>23</v>
      </c>
      <c r="B32" s="70" t="s">
        <v>120</v>
      </c>
      <c r="C32" s="71">
        <v>161.48082</v>
      </c>
      <c r="D32" s="71">
        <v>118.961059</v>
      </c>
      <c r="E32" s="71">
        <v>150.550589</v>
      </c>
      <c r="F32" s="71">
        <v>-26.33115251706053</v>
      </c>
      <c r="G32" s="72">
        <v>26.554513103317262</v>
      </c>
    </row>
    <row r="33" spans="1:7" ht="15" customHeight="1">
      <c r="A33" s="69">
        <v>24</v>
      </c>
      <c r="B33" s="70" t="s">
        <v>121</v>
      </c>
      <c r="C33" s="71">
        <v>0</v>
      </c>
      <c r="D33" s="71">
        <v>0</v>
      </c>
      <c r="E33" s="71">
        <v>0</v>
      </c>
      <c r="F33" s="71" t="s">
        <v>96</v>
      </c>
      <c r="G33" s="72" t="s">
        <v>96</v>
      </c>
    </row>
    <row r="34" spans="1:7" ht="15" customHeight="1">
      <c r="A34" s="69">
        <v>25</v>
      </c>
      <c r="B34" s="70" t="s">
        <v>122</v>
      </c>
      <c r="C34" s="71">
        <v>51.191089</v>
      </c>
      <c r="D34" s="71">
        <v>59.717936</v>
      </c>
      <c r="E34" s="71">
        <v>29.397398</v>
      </c>
      <c r="F34" s="71">
        <v>16.65689706268995</v>
      </c>
      <c r="G34" s="72">
        <v>-50.77291686705314</v>
      </c>
    </row>
    <row r="35" spans="1:7" ht="15" customHeight="1">
      <c r="A35" s="69">
        <v>26</v>
      </c>
      <c r="B35" s="70" t="s">
        <v>123</v>
      </c>
      <c r="C35" s="71">
        <v>44.079432000000004</v>
      </c>
      <c r="D35" s="71">
        <v>58.165803</v>
      </c>
      <c r="E35" s="71">
        <v>67.684896</v>
      </c>
      <c r="F35" s="71">
        <v>31.956788826135494</v>
      </c>
      <c r="G35" s="72">
        <v>16.365445861720502</v>
      </c>
    </row>
    <row r="36" spans="1:7" ht="15" customHeight="1">
      <c r="A36" s="69">
        <v>27</v>
      </c>
      <c r="B36" s="70" t="s">
        <v>124</v>
      </c>
      <c r="C36" s="71">
        <v>0</v>
      </c>
      <c r="D36" s="71">
        <v>0</v>
      </c>
      <c r="E36" s="71">
        <v>0</v>
      </c>
      <c r="F36" s="71" t="s">
        <v>96</v>
      </c>
      <c r="G36" s="72" t="s">
        <v>96</v>
      </c>
    </row>
    <row r="37" spans="1:7" ht="15" customHeight="1">
      <c r="A37" s="69">
        <v>28</v>
      </c>
      <c r="B37" s="70" t="s">
        <v>125</v>
      </c>
      <c r="C37" s="71">
        <v>10.523384</v>
      </c>
      <c r="D37" s="71">
        <v>6.919585</v>
      </c>
      <c r="E37" s="71">
        <v>5.571406</v>
      </c>
      <c r="F37" s="71">
        <v>-34.24562859247558</v>
      </c>
      <c r="G37" s="72">
        <v>-19.483523939658227</v>
      </c>
    </row>
    <row r="38" spans="1:7" ht="15" customHeight="1">
      <c r="A38" s="69">
        <v>29</v>
      </c>
      <c r="B38" s="70" t="s">
        <v>126</v>
      </c>
      <c r="C38" s="71">
        <v>6.237754000000001</v>
      </c>
      <c r="D38" s="71">
        <v>5.37242</v>
      </c>
      <c r="E38" s="71">
        <v>2.627187</v>
      </c>
      <c r="F38" s="71">
        <v>-13.872525271115222</v>
      </c>
      <c r="G38" s="72">
        <v>-51.098629667821946</v>
      </c>
    </row>
    <row r="39" spans="1:7" ht="15" customHeight="1">
      <c r="A39" s="69">
        <v>30</v>
      </c>
      <c r="B39" s="70" t="s">
        <v>127</v>
      </c>
      <c r="C39" s="71">
        <v>72.37650500000001</v>
      </c>
      <c r="D39" s="71">
        <v>19.695661</v>
      </c>
      <c r="E39" s="71">
        <v>28.235245</v>
      </c>
      <c r="F39" s="71">
        <v>-72.78721734352882</v>
      </c>
      <c r="G39" s="72">
        <v>43.3576918286723</v>
      </c>
    </row>
    <row r="40" spans="1:7" ht="15" customHeight="1">
      <c r="A40" s="69">
        <v>31</v>
      </c>
      <c r="B40" s="70" t="s">
        <v>128</v>
      </c>
      <c r="C40" s="71">
        <v>448.87157299999996</v>
      </c>
      <c r="D40" s="71">
        <v>405.38698</v>
      </c>
      <c r="E40" s="71">
        <v>371.422463</v>
      </c>
      <c r="F40" s="71">
        <v>-9.687535503612736</v>
      </c>
      <c r="G40" s="72">
        <v>-8.378294981254697</v>
      </c>
    </row>
    <row r="41" spans="1:7" ht="15" customHeight="1">
      <c r="A41" s="69">
        <v>32</v>
      </c>
      <c r="B41" s="70" t="s">
        <v>129</v>
      </c>
      <c r="C41" s="71">
        <v>0.055</v>
      </c>
      <c r="D41" s="71">
        <v>0</v>
      </c>
      <c r="E41" s="71">
        <v>0.01225</v>
      </c>
      <c r="F41" s="71">
        <v>-100</v>
      </c>
      <c r="G41" s="72" t="s">
        <v>96</v>
      </c>
    </row>
    <row r="42" spans="1:7" ht="15" customHeight="1">
      <c r="A42" s="69">
        <v>33</v>
      </c>
      <c r="B42" s="70" t="s">
        <v>130</v>
      </c>
      <c r="C42" s="71">
        <v>12.920333</v>
      </c>
      <c r="D42" s="71">
        <v>0.027552</v>
      </c>
      <c r="E42" s="71">
        <v>0</v>
      </c>
      <c r="F42" s="71">
        <v>-99.78675472218866</v>
      </c>
      <c r="G42" s="72">
        <v>-100</v>
      </c>
    </row>
    <row r="43" spans="1:7" ht="15" customHeight="1">
      <c r="A43" s="69">
        <v>34</v>
      </c>
      <c r="B43" s="70" t="s">
        <v>131</v>
      </c>
      <c r="C43" s="71">
        <v>12.355698999999994</v>
      </c>
      <c r="D43" s="71">
        <v>24.55328</v>
      </c>
      <c r="E43" s="71">
        <v>2.8224</v>
      </c>
      <c r="F43" s="71">
        <v>98.72028284275953</v>
      </c>
      <c r="G43" s="72">
        <v>-88.50499811023212</v>
      </c>
    </row>
    <row r="44" spans="1:7" ht="15" customHeight="1">
      <c r="A44" s="69">
        <v>35</v>
      </c>
      <c r="B44" s="70" t="s">
        <v>132</v>
      </c>
      <c r="C44" s="71">
        <v>37.352503</v>
      </c>
      <c r="D44" s="71">
        <v>5.19898</v>
      </c>
      <c r="E44" s="71">
        <v>2.538337</v>
      </c>
      <c r="F44" s="71">
        <v>-86.08130759001612</v>
      </c>
      <c r="G44" s="72">
        <v>-51.17624995672228</v>
      </c>
    </row>
    <row r="45" spans="1:7" ht="15" customHeight="1">
      <c r="A45" s="69">
        <v>36</v>
      </c>
      <c r="B45" s="70" t="s">
        <v>133</v>
      </c>
      <c r="C45" s="71">
        <v>111.92128000000001</v>
      </c>
      <c r="D45" s="71">
        <v>182.596408</v>
      </c>
      <c r="E45" s="71">
        <v>136.741384</v>
      </c>
      <c r="F45" s="71">
        <v>63.1471763010573</v>
      </c>
      <c r="G45" s="72">
        <v>-25.112774398059344</v>
      </c>
    </row>
    <row r="46" spans="1:7" ht="15" customHeight="1">
      <c r="A46" s="69">
        <v>39</v>
      </c>
      <c r="B46" s="70" t="s">
        <v>134</v>
      </c>
      <c r="C46" s="71">
        <v>0</v>
      </c>
      <c r="D46" s="71">
        <v>0</v>
      </c>
      <c r="E46" s="71">
        <v>0</v>
      </c>
      <c r="F46" s="71" t="s">
        <v>96</v>
      </c>
      <c r="G46" s="72" t="s">
        <v>96</v>
      </c>
    </row>
    <row r="47" spans="1:7" ht="15" customHeight="1">
      <c r="A47" s="69">
        <v>37</v>
      </c>
      <c r="B47" s="70" t="s">
        <v>135</v>
      </c>
      <c r="C47" s="71">
        <v>85.05363600000001</v>
      </c>
      <c r="D47" s="71">
        <v>65.394288</v>
      </c>
      <c r="E47" s="71">
        <v>76.360404</v>
      </c>
      <c r="F47" s="71">
        <v>-23.114059462431456</v>
      </c>
      <c r="G47" s="72">
        <v>16.769226082865217</v>
      </c>
    </row>
    <row r="48" spans="1:7" ht="15" customHeight="1">
      <c r="A48" s="69">
        <v>38</v>
      </c>
      <c r="B48" s="70" t="s">
        <v>136</v>
      </c>
      <c r="C48" s="71">
        <v>17.318463</v>
      </c>
      <c r="D48" s="71">
        <v>35.038391</v>
      </c>
      <c r="E48" s="71">
        <v>17.66231</v>
      </c>
      <c r="F48" s="71">
        <v>102.31813296595661</v>
      </c>
      <c r="G48" s="72">
        <v>-49.59154945214236</v>
      </c>
    </row>
    <row r="49" spans="1:7" ht="15" customHeight="1">
      <c r="A49" s="69">
        <v>40</v>
      </c>
      <c r="B49" s="70" t="s">
        <v>137</v>
      </c>
      <c r="C49" s="71">
        <v>3.690243</v>
      </c>
      <c r="D49" s="71">
        <v>2.218821</v>
      </c>
      <c r="E49" s="71">
        <v>0.998856</v>
      </c>
      <c r="F49" s="71">
        <v>-39.873309156063705</v>
      </c>
      <c r="G49" s="72">
        <v>-54.98257858565428</v>
      </c>
    </row>
    <row r="50" spans="1:7" ht="15" customHeight="1">
      <c r="A50" s="69">
        <v>41</v>
      </c>
      <c r="B50" s="70" t="s">
        <v>138</v>
      </c>
      <c r="C50" s="71">
        <v>6.450348999999999</v>
      </c>
      <c r="D50" s="71">
        <v>0</v>
      </c>
      <c r="E50" s="71">
        <v>0</v>
      </c>
      <c r="F50" s="71">
        <v>-100</v>
      </c>
      <c r="G50" s="72" t="s">
        <v>96</v>
      </c>
    </row>
    <row r="51" spans="1:7" ht="15" customHeight="1">
      <c r="A51" s="69">
        <v>42</v>
      </c>
      <c r="B51" s="70" t="s">
        <v>139</v>
      </c>
      <c r="C51" s="71">
        <v>18.612575999999997</v>
      </c>
      <c r="D51" s="71">
        <v>32.4436</v>
      </c>
      <c r="E51" s="71">
        <v>16.596464</v>
      </c>
      <c r="F51" s="71">
        <v>74.31010086943371</v>
      </c>
      <c r="G51" s="72">
        <v>-48.84518364176602</v>
      </c>
    </row>
    <row r="52" spans="1:7" ht="15" customHeight="1">
      <c r="A52" s="69">
        <v>43</v>
      </c>
      <c r="B52" s="70" t="s">
        <v>140</v>
      </c>
      <c r="C52" s="71">
        <v>490.25759400000004</v>
      </c>
      <c r="D52" s="71">
        <v>388.068737</v>
      </c>
      <c r="E52" s="71">
        <v>331.020125</v>
      </c>
      <c r="F52" s="71">
        <v>-20.843911088912165</v>
      </c>
      <c r="G52" s="72">
        <v>-14.700646189904234</v>
      </c>
    </row>
    <row r="53" spans="1:7" ht="15" customHeight="1">
      <c r="A53" s="69">
        <v>44</v>
      </c>
      <c r="B53" s="70" t="s">
        <v>141</v>
      </c>
      <c r="C53" s="71">
        <v>6.967986000000002</v>
      </c>
      <c r="D53" s="71">
        <v>0.9268799999999999</v>
      </c>
      <c r="E53" s="71">
        <v>12.404798999999999</v>
      </c>
      <c r="F53" s="71">
        <v>-86.69802149430267</v>
      </c>
      <c r="G53" s="72" t="s">
        <v>96</v>
      </c>
    </row>
    <row r="54" spans="1:7" ht="15" customHeight="1">
      <c r="A54" s="69">
        <v>45</v>
      </c>
      <c r="B54" s="70" t="s">
        <v>142</v>
      </c>
      <c r="C54" s="71">
        <v>94.13369900000001</v>
      </c>
      <c r="D54" s="71">
        <v>94.567376</v>
      </c>
      <c r="E54" s="71">
        <v>86.588769</v>
      </c>
      <c r="F54" s="71">
        <v>0.46070323869879815</v>
      </c>
      <c r="G54" s="72">
        <v>-8.436955044623417</v>
      </c>
    </row>
    <row r="55" spans="1:7" ht="15" customHeight="1">
      <c r="A55" s="69">
        <v>46</v>
      </c>
      <c r="B55" s="70" t="s">
        <v>143</v>
      </c>
      <c r="C55" s="71">
        <v>1.658087</v>
      </c>
      <c r="D55" s="71">
        <v>0</v>
      </c>
      <c r="E55" s="71">
        <v>0</v>
      </c>
      <c r="F55" s="71">
        <v>-100</v>
      </c>
      <c r="G55" s="72" t="s">
        <v>96</v>
      </c>
    </row>
    <row r="56" spans="1:7" ht="15" customHeight="1">
      <c r="A56" s="69">
        <v>47</v>
      </c>
      <c r="B56" s="70" t="s">
        <v>144</v>
      </c>
      <c r="C56" s="71">
        <v>10.660101000000001</v>
      </c>
      <c r="D56" s="71">
        <v>44.53079</v>
      </c>
      <c r="E56" s="71">
        <v>40.584759</v>
      </c>
      <c r="F56" s="71">
        <v>317.7332841405536</v>
      </c>
      <c r="G56" s="72">
        <v>-8.861354132724813</v>
      </c>
    </row>
    <row r="57" spans="1:7" ht="15" customHeight="1">
      <c r="A57" s="69">
        <v>48</v>
      </c>
      <c r="B57" s="70" t="s">
        <v>145</v>
      </c>
      <c r="C57" s="71">
        <v>200.26714700000002</v>
      </c>
      <c r="D57" s="71">
        <v>222.971926</v>
      </c>
      <c r="E57" s="71">
        <v>157.157869</v>
      </c>
      <c r="F57" s="71">
        <v>11.33724594378927</v>
      </c>
      <c r="G57" s="72">
        <v>-29.516745978146147</v>
      </c>
    </row>
    <row r="58" spans="1:7" ht="15" customHeight="1">
      <c r="A58" s="69">
        <v>49</v>
      </c>
      <c r="B58" s="70" t="s">
        <v>146</v>
      </c>
      <c r="C58" s="71">
        <v>776.6705559999999</v>
      </c>
      <c r="D58" s="71">
        <v>499.198286</v>
      </c>
      <c r="E58" s="71">
        <v>170.489136</v>
      </c>
      <c r="F58" s="71">
        <v>-35.725864442323456</v>
      </c>
      <c r="G58" s="72">
        <v>-65.84741158346046</v>
      </c>
    </row>
    <row r="59" spans="1:7" ht="15" customHeight="1">
      <c r="A59" s="73"/>
      <c r="B59" s="66" t="s">
        <v>147</v>
      </c>
      <c r="C59" s="66">
        <v>522.8467760000003</v>
      </c>
      <c r="D59" s="66">
        <v>469.99411300000065</v>
      </c>
      <c r="E59" s="66">
        <v>597.72062</v>
      </c>
      <c r="F59" s="67">
        <v>-10.108633241337927</v>
      </c>
      <c r="G59" s="68">
        <v>27.176192949463427</v>
      </c>
    </row>
    <row r="60" spans="1:7" ht="15" customHeight="1" thickBot="1">
      <c r="A60" s="74"/>
      <c r="B60" s="75" t="s">
        <v>148</v>
      </c>
      <c r="C60" s="76">
        <v>4782.8461720000005</v>
      </c>
      <c r="D60" s="76">
        <v>4046.7593160000006</v>
      </c>
      <c r="E60" s="76">
        <v>3794.677697</v>
      </c>
      <c r="F60" s="77">
        <v>-15.390142804701512</v>
      </c>
      <c r="G60" s="78">
        <v>-6.229221935767839</v>
      </c>
    </row>
    <row r="61" spans="1:7" ht="13.5" thickTop="1">
      <c r="A61" s="79" t="s">
        <v>149</v>
      </c>
      <c r="B61" s="80"/>
      <c r="C61" s="81"/>
      <c r="D61" s="81"/>
      <c r="E61" s="82"/>
      <c r="F61" s="83"/>
      <c r="G61" s="83"/>
    </row>
    <row r="62" spans="1:7" ht="15" customHeight="1">
      <c r="A62" s="57" t="s">
        <v>150</v>
      </c>
      <c r="B62" s="79"/>
      <c r="C62" s="79"/>
      <c r="D62" s="79"/>
      <c r="E62" s="79"/>
      <c r="F62" s="79"/>
      <c r="G62" s="79"/>
    </row>
    <row r="63" spans="1:7" ht="15" customHeight="1">
      <c r="A63" s="84"/>
      <c r="B63" s="84"/>
      <c r="C63" s="84"/>
      <c r="D63" s="84"/>
      <c r="E63" s="84"/>
      <c r="F63" s="84"/>
      <c r="G63" s="84"/>
    </row>
  </sheetData>
  <sheetProtection/>
  <mergeCells count="5">
    <mergeCell ref="A1:G1"/>
    <mergeCell ref="A2:G2"/>
    <mergeCell ref="A3:G3"/>
    <mergeCell ref="C4:E4"/>
    <mergeCell ref="F4:G4"/>
  </mergeCells>
  <printOptions horizontalCentered="1"/>
  <pageMargins left="0.75" right="0.75" top="1" bottom="1" header="0.5" footer="0.5"/>
  <pageSetup fitToHeight="1" fitToWidth="1" horizontalDpi="600" verticalDpi="600" orientation="portrait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1:H29"/>
  <sheetViews>
    <sheetView zoomScalePageLayoutView="0" workbookViewId="0" topLeftCell="A1">
      <selection activeCell="C33" sqref="C33"/>
    </sheetView>
  </sheetViews>
  <sheetFormatPr defaultColWidth="9.140625" defaultRowHeight="12.75"/>
  <cols>
    <col min="1" max="1" width="9.140625" style="57" customWidth="1"/>
    <col min="2" max="2" width="5.00390625" style="57" customWidth="1"/>
    <col min="3" max="3" width="31.28125" style="57" bestFit="1" customWidth="1"/>
    <col min="4" max="6" width="11.7109375" style="57" customWidth="1"/>
    <col min="7" max="7" width="9.7109375" style="57" customWidth="1"/>
    <col min="8" max="8" width="9.57421875" style="57" customWidth="1"/>
    <col min="9" max="16384" width="9.140625" style="57" customWidth="1"/>
  </cols>
  <sheetData>
    <row r="1" spans="2:8" ht="15" customHeight="1">
      <c r="B1" s="1641" t="s">
        <v>992</v>
      </c>
      <c r="C1" s="1642"/>
      <c r="D1" s="1642"/>
      <c r="E1" s="1642"/>
      <c r="F1" s="1642"/>
      <c r="G1" s="1643"/>
      <c r="H1" s="1643"/>
    </row>
    <row r="2" spans="2:8" ht="15" customHeight="1">
      <c r="B2" s="1653" t="s">
        <v>151</v>
      </c>
      <c r="C2" s="1654"/>
      <c r="D2" s="1654"/>
      <c r="E2" s="1654"/>
      <c r="F2" s="1654"/>
      <c r="G2" s="1655"/>
      <c r="H2" s="1655"/>
    </row>
    <row r="3" spans="2:8" ht="15" customHeight="1" thickBot="1">
      <c r="B3" s="1656" t="s">
        <v>54</v>
      </c>
      <c r="C3" s="1657"/>
      <c r="D3" s="1657"/>
      <c r="E3" s="1657"/>
      <c r="F3" s="1657"/>
      <c r="G3" s="1658"/>
      <c r="H3" s="1658"/>
    </row>
    <row r="4" spans="2:8" ht="15" customHeight="1" thickTop="1">
      <c r="B4" s="85"/>
      <c r="C4" s="86"/>
      <c r="D4" s="1659">
        <f>'X-India'!C4:E4</f>
        <v>0</v>
      </c>
      <c r="E4" s="1659"/>
      <c r="F4" s="1659"/>
      <c r="G4" s="1660" t="s">
        <v>58</v>
      </c>
      <c r="H4" s="1661"/>
    </row>
    <row r="5" spans="2:8" ht="15" customHeight="1">
      <c r="B5" s="87"/>
      <c r="C5" s="88"/>
      <c r="D5" s="89" t="s">
        <v>55</v>
      </c>
      <c r="E5" s="89" t="s">
        <v>91</v>
      </c>
      <c r="F5" s="90" t="s">
        <v>92</v>
      </c>
      <c r="G5" s="90" t="s">
        <v>61</v>
      </c>
      <c r="H5" s="91" t="s">
        <v>62</v>
      </c>
    </row>
    <row r="6" spans="2:8" ht="15" customHeight="1">
      <c r="B6" s="65"/>
      <c r="C6" s="66" t="s">
        <v>152</v>
      </c>
      <c r="D6" s="66">
        <v>56.93111799999999</v>
      </c>
      <c r="E6" s="66">
        <v>86.493649</v>
      </c>
      <c r="F6" s="66">
        <v>77.71331799999999</v>
      </c>
      <c r="G6" s="92">
        <v>51.92684078327784</v>
      </c>
      <c r="H6" s="68">
        <v>-10.15141701328848</v>
      </c>
    </row>
    <row r="7" spans="2:8" ht="15" customHeight="1">
      <c r="B7" s="69">
        <v>1</v>
      </c>
      <c r="C7" s="70" t="s">
        <v>153</v>
      </c>
      <c r="D7" s="71">
        <v>7.127703</v>
      </c>
      <c r="E7" s="71">
        <v>0.351989</v>
      </c>
      <c r="F7" s="71">
        <v>0.072338</v>
      </c>
      <c r="G7" s="93">
        <v>-95.06167695258907</v>
      </c>
      <c r="H7" s="72">
        <v>-79.4487895928566</v>
      </c>
    </row>
    <row r="8" spans="2:8" ht="15" customHeight="1">
      <c r="B8" s="69">
        <v>2</v>
      </c>
      <c r="C8" s="70" t="s">
        <v>154</v>
      </c>
      <c r="D8" s="71">
        <v>0</v>
      </c>
      <c r="E8" s="71">
        <v>0</v>
      </c>
      <c r="F8" s="71">
        <v>0</v>
      </c>
      <c r="G8" s="94" t="s">
        <v>96</v>
      </c>
      <c r="H8" s="72" t="s">
        <v>96</v>
      </c>
    </row>
    <row r="9" spans="2:8" ht="15" customHeight="1">
      <c r="B9" s="69">
        <v>3</v>
      </c>
      <c r="C9" s="70" t="s">
        <v>155</v>
      </c>
      <c r="D9" s="71">
        <v>9.623614</v>
      </c>
      <c r="E9" s="71">
        <v>8.405379</v>
      </c>
      <c r="F9" s="71">
        <v>28.388816</v>
      </c>
      <c r="G9" s="93">
        <v>-12.658809881609969</v>
      </c>
      <c r="H9" s="72">
        <v>237.74581729152248</v>
      </c>
    </row>
    <row r="10" spans="2:8" ht="15" customHeight="1">
      <c r="B10" s="69">
        <v>4</v>
      </c>
      <c r="C10" s="70" t="s">
        <v>111</v>
      </c>
      <c r="D10" s="71">
        <v>0</v>
      </c>
      <c r="E10" s="71">
        <v>0</v>
      </c>
      <c r="F10" s="71">
        <v>0</v>
      </c>
      <c r="G10" s="93" t="s">
        <v>96</v>
      </c>
      <c r="H10" s="72" t="s">
        <v>96</v>
      </c>
    </row>
    <row r="11" spans="2:8" ht="15" customHeight="1">
      <c r="B11" s="69">
        <v>5</v>
      </c>
      <c r="C11" s="70" t="s">
        <v>156</v>
      </c>
      <c r="D11" s="71">
        <v>0.456812</v>
      </c>
      <c r="E11" s="71">
        <v>1.743346</v>
      </c>
      <c r="F11" s="71">
        <v>1.383964</v>
      </c>
      <c r="G11" s="93" t="s">
        <v>96</v>
      </c>
      <c r="H11" s="72">
        <v>-20.614496491230085</v>
      </c>
    </row>
    <row r="12" spans="2:8" ht="15" customHeight="1">
      <c r="B12" s="69">
        <v>6</v>
      </c>
      <c r="C12" s="70" t="s">
        <v>157</v>
      </c>
      <c r="D12" s="71">
        <v>0</v>
      </c>
      <c r="E12" s="71">
        <v>0.074141</v>
      </c>
      <c r="F12" s="71">
        <v>0</v>
      </c>
      <c r="G12" s="93" t="s">
        <v>96</v>
      </c>
      <c r="H12" s="72" t="s">
        <v>96</v>
      </c>
    </row>
    <row r="13" spans="2:8" ht="15" customHeight="1">
      <c r="B13" s="69">
        <v>7</v>
      </c>
      <c r="C13" s="70" t="s">
        <v>158</v>
      </c>
      <c r="D13" s="71">
        <v>0</v>
      </c>
      <c r="E13" s="71">
        <v>0</v>
      </c>
      <c r="F13" s="71">
        <v>0</v>
      </c>
      <c r="G13" s="93" t="s">
        <v>96</v>
      </c>
      <c r="H13" s="72" t="s">
        <v>96</v>
      </c>
    </row>
    <row r="14" spans="2:8" ht="15" customHeight="1">
      <c r="B14" s="69">
        <v>8</v>
      </c>
      <c r="C14" s="70" t="s">
        <v>122</v>
      </c>
      <c r="D14" s="71">
        <v>3.684297</v>
      </c>
      <c r="E14" s="71">
        <v>0</v>
      </c>
      <c r="F14" s="71">
        <v>0</v>
      </c>
      <c r="G14" s="93">
        <v>-100</v>
      </c>
      <c r="H14" s="72" t="s">
        <v>96</v>
      </c>
    </row>
    <row r="15" spans="2:8" ht="15" customHeight="1">
      <c r="B15" s="69">
        <v>9</v>
      </c>
      <c r="C15" s="70" t="s">
        <v>159</v>
      </c>
      <c r="D15" s="71">
        <v>0.398114</v>
      </c>
      <c r="E15" s="71">
        <v>1.956751</v>
      </c>
      <c r="F15" s="71">
        <v>6.044715</v>
      </c>
      <c r="G15" s="93">
        <v>391.5051970038732</v>
      </c>
      <c r="H15" s="72" t="s">
        <v>96</v>
      </c>
    </row>
    <row r="16" spans="2:8" ht="15" customHeight="1">
      <c r="B16" s="69">
        <v>10</v>
      </c>
      <c r="C16" s="70" t="s">
        <v>126</v>
      </c>
      <c r="D16" s="71">
        <v>8.345532</v>
      </c>
      <c r="E16" s="71">
        <v>1.153131</v>
      </c>
      <c r="F16" s="71">
        <v>2.351275</v>
      </c>
      <c r="G16" s="93">
        <v>-86.18265438320769</v>
      </c>
      <c r="H16" s="72">
        <v>103.90354608452986</v>
      </c>
    </row>
    <row r="17" spans="2:8" ht="15" customHeight="1">
      <c r="B17" s="69">
        <v>11</v>
      </c>
      <c r="C17" s="70" t="s">
        <v>160</v>
      </c>
      <c r="D17" s="71">
        <v>2.788501</v>
      </c>
      <c r="E17" s="71">
        <v>0</v>
      </c>
      <c r="F17" s="71">
        <v>1.024533</v>
      </c>
      <c r="G17" s="93">
        <v>-100</v>
      </c>
      <c r="H17" s="72" t="s">
        <v>96</v>
      </c>
    </row>
    <row r="18" spans="2:8" ht="15" customHeight="1">
      <c r="B18" s="69">
        <v>12</v>
      </c>
      <c r="C18" s="70" t="s">
        <v>161</v>
      </c>
      <c r="D18" s="71">
        <v>0.11025</v>
      </c>
      <c r="E18" s="71">
        <v>0</v>
      </c>
      <c r="F18" s="71">
        <v>0</v>
      </c>
      <c r="G18" s="93">
        <v>-100</v>
      </c>
      <c r="H18" s="72" t="s">
        <v>96</v>
      </c>
    </row>
    <row r="19" spans="2:8" ht="15" customHeight="1">
      <c r="B19" s="69">
        <v>13</v>
      </c>
      <c r="C19" s="70" t="s">
        <v>162</v>
      </c>
      <c r="D19" s="71">
        <v>0</v>
      </c>
      <c r="E19" s="71">
        <v>10.122132</v>
      </c>
      <c r="F19" s="71">
        <v>0</v>
      </c>
      <c r="G19" s="93" t="s">
        <v>96</v>
      </c>
      <c r="H19" s="72" t="s">
        <v>96</v>
      </c>
    </row>
    <row r="20" spans="2:8" ht="15" customHeight="1">
      <c r="B20" s="69">
        <v>14</v>
      </c>
      <c r="C20" s="70" t="s">
        <v>163</v>
      </c>
      <c r="D20" s="71">
        <v>0.39315</v>
      </c>
      <c r="E20" s="71">
        <v>0</v>
      </c>
      <c r="F20" s="71">
        <v>0</v>
      </c>
      <c r="G20" s="93">
        <v>-100</v>
      </c>
      <c r="H20" s="72" t="s">
        <v>96</v>
      </c>
    </row>
    <row r="21" spans="2:8" ht="15" customHeight="1">
      <c r="B21" s="69">
        <v>15</v>
      </c>
      <c r="C21" s="70" t="s">
        <v>164</v>
      </c>
      <c r="D21" s="71">
        <v>14.816491</v>
      </c>
      <c r="E21" s="71">
        <v>55.095022</v>
      </c>
      <c r="F21" s="71">
        <v>16.459144</v>
      </c>
      <c r="G21" s="93">
        <v>271.8493265375722</v>
      </c>
      <c r="H21" s="72">
        <v>-70.1258963105596</v>
      </c>
    </row>
    <row r="22" spans="2:8" ht="15" customHeight="1">
      <c r="B22" s="69">
        <v>16</v>
      </c>
      <c r="C22" s="70" t="s">
        <v>165</v>
      </c>
      <c r="D22" s="71">
        <v>1.654315</v>
      </c>
      <c r="E22" s="71">
        <v>0.619827</v>
      </c>
      <c r="F22" s="71">
        <v>2.247482</v>
      </c>
      <c r="G22" s="93">
        <v>-62.53270991316647</v>
      </c>
      <c r="H22" s="72">
        <v>262.5982733891877</v>
      </c>
    </row>
    <row r="23" spans="2:8" ht="15" customHeight="1">
      <c r="B23" s="69">
        <v>17</v>
      </c>
      <c r="C23" s="70" t="s">
        <v>166</v>
      </c>
      <c r="D23" s="71">
        <v>0</v>
      </c>
      <c r="E23" s="71">
        <v>0</v>
      </c>
      <c r="F23" s="71">
        <v>0</v>
      </c>
      <c r="G23" s="93" t="s">
        <v>96</v>
      </c>
      <c r="H23" s="72" t="s">
        <v>96</v>
      </c>
    </row>
    <row r="24" spans="2:8" ht="15" customHeight="1">
      <c r="B24" s="69">
        <v>18</v>
      </c>
      <c r="C24" s="70" t="s">
        <v>167</v>
      </c>
      <c r="D24" s="71">
        <v>5.257508</v>
      </c>
      <c r="E24" s="71">
        <v>0</v>
      </c>
      <c r="F24" s="71">
        <v>0</v>
      </c>
      <c r="G24" s="93">
        <v>-100</v>
      </c>
      <c r="H24" s="72" t="s">
        <v>96</v>
      </c>
    </row>
    <row r="25" spans="2:8" ht="15" customHeight="1">
      <c r="B25" s="69">
        <v>19</v>
      </c>
      <c r="C25" s="70" t="s">
        <v>168</v>
      </c>
      <c r="D25" s="71">
        <v>2.274831</v>
      </c>
      <c r="E25" s="71">
        <v>6.971931</v>
      </c>
      <c r="F25" s="71">
        <v>19.741051</v>
      </c>
      <c r="G25" s="93">
        <v>206.48127267476133</v>
      </c>
      <c r="H25" s="72">
        <v>183.1504069675962</v>
      </c>
    </row>
    <row r="26" spans="2:8" ht="15" customHeight="1">
      <c r="B26" s="95"/>
      <c r="C26" s="66" t="s">
        <v>169</v>
      </c>
      <c r="D26" s="96">
        <v>146.080613</v>
      </c>
      <c r="E26" s="96">
        <v>1.3501679999999965</v>
      </c>
      <c r="F26" s="96">
        <v>9.686682000000019</v>
      </c>
      <c r="G26" s="97">
        <v>-99.07573772297903</v>
      </c>
      <c r="H26" s="98">
        <v>617.4427182395112</v>
      </c>
    </row>
    <row r="27" spans="2:8" ht="15" customHeight="1" thickBot="1">
      <c r="B27" s="99"/>
      <c r="C27" s="100" t="s">
        <v>170</v>
      </c>
      <c r="D27" s="101">
        <v>203.011731</v>
      </c>
      <c r="E27" s="101">
        <v>87.843817</v>
      </c>
      <c r="F27" s="101">
        <v>87.4</v>
      </c>
      <c r="G27" s="102">
        <v>-56.7296842565221</v>
      </c>
      <c r="H27" s="103">
        <v>-0.5052341930906721</v>
      </c>
    </row>
    <row r="28" spans="2:8" ht="15" customHeight="1" thickTop="1">
      <c r="B28" s="104" t="s">
        <v>150</v>
      </c>
      <c r="C28" s="105"/>
      <c r="D28" s="105"/>
      <c r="E28" s="105"/>
      <c r="F28" s="105"/>
      <c r="G28" s="105"/>
      <c r="H28" s="105"/>
    </row>
    <row r="29" spans="2:8" ht="15" customHeight="1">
      <c r="B29" s="84"/>
      <c r="C29" s="84"/>
      <c r="D29" s="84"/>
      <c r="E29" s="84"/>
      <c r="F29" s="84"/>
      <c r="G29" s="84"/>
      <c r="H29" s="84"/>
    </row>
  </sheetData>
  <sheetProtection/>
  <mergeCells count="5">
    <mergeCell ref="B1:H1"/>
    <mergeCell ref="B2:H2"/>
    <mergeCell ref="B3:H3"/>
    <mergeCell ref="D4:F4"/>
    <mergeCell ref="G4:H4"/>
  </mergeCells>
  <printOptions horizontalCentered="1"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nrb</dc:creator>
  <cp:keywords/>
  <dc:description/>
  <cp:lastModifiedBy>Pratima Adhikari</cp:lastModifiedBy>
  <cp:lastPrinted>2015-10-02T06:19:24Z</cp:lastPrinted>
  <dcterms:created xsi:type="dcterms:W3CDTF">2015-09-18T09:13:11Z</dcterms:created>
  <dcterms:modified xsi:type="dcterms:W3CDTF">2021-12-27T06:21:36Z</dcterms:modified>
  <cp:category/>
  <cp:version/>
  <cp:contentType/>
  <cp:contentStatus/>
</cp:coreProperties>
</file>