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tabRatio="727" activeTab="0"/>
  </bookViews>
  <sheets>
    <sheet name="cover 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" sheetId="19" r:id="rId19"/>
    <sheet name="Reserve $" sheetId="20" r:id="rId20"/>
    <sheet name="Exchange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" sheetId="35" r:id="rId35"/>
    <sheet name="Purchase &amp; Sale of FC" sheetId="36" r:id="rId36"/>
    <sheet name="Inter bank" sheetId="37" r:id="rId37"/>
    <sheet name="Int Rate" sheetId="38" r:id="rId38"/>
    <sheet name="TBs 91_364" sheetId="39" r:id="rId39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a" localSheetId="0">#REF!</definedName>
    <definedName name="a" localSheetId="23">#REF!</definedName>
    <definedName name="a" localSheetId="16">#REF!</definedName>
    <definedName name="a">#REF!</definedName>
    <definedName name="b" localSheetId="0">#REF!</definedName>
    <definedName name="b" localSheetId="16">#REF!</definedName>
    <definedName name="b">#REF!</definedName>
    <definedName name="manoj" localSheetId="0">#REF!</definedName>
    <definedName name="manoj" localSheetId="23">#REF!</definedName>
    <definedName name="manoj" localSheetId="16">#REF!</definedName>
    <definedName name="manoj">#REF!</definedName>
    <definedName name="_xlnm.Print_Area" localSheetId="17">'BOP'!#REF!</definedName>
    <definedName name="_xlnm.Print_Area" localSheetId="27">'CALCB'!$A$1:$K$46</definedName>
    <definedName name="_xlnm.Print_Area" localSheetId="28">'CALDB'!$A$1:$K$46</definedName>
    <definedName name="_xlnm.Print_Area" localSheetId="29">'CALFC'!$A$1:$K$46</definedName>
    <definedName name="_xlnm.Print_Area" localSheetId="25">'CBS'!$A$1:$K$55</definedName>
    <definedName name="_xlnm.Print_Area" localSheetId="0">'cover '!$A$1:$H$50</definedName>
    <definedName name="_xlnm.Print_Area" localSheetId="14">'Customwise Trade'!$B$1:$I$24</definedName>
    <definedName name="_xlnm.Print_Area" localSheetId="7">'Direction'!$A$1:$H$59</definedName>
    <definedName name="_xlnm.Print_Area" localSheetId="21">'GBO'!$A$1:$H$49</definedName>
    <definedName name="_xlnm.Print_Area" localSheetId="37">'Int Rate'!$A$1:$AW$33</definedName>
    <definedName name="_xlnm.Print_Area" localSheetId="36">'Inter bank'!$A$1:$I$20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4">'MS'!$A$1:$K$37</definedName>
    <definedName name="_xlnm.Print_Area" localSheetId="26">'ODCS'!$A$1:$K$46</definedName>
    <definedName name="_xlnm.Print_Area" localSheetId="35">'Purchase &amp; Sale of FC'!$A$1:$Q$20</definedName>
    <definedName name="_xlnm.Print_Area" localSheetId="18">'Reserve'!$B$1:$H$51</definedName>
    <definedName name="_xlnm.Print_Area" localSheetId="19">'Reserve $'!$A$2:$G$51</definedName>
    <definedName name="_xlnm.Print_Area" localSheetId="22">'Revenue'!$A$1:$K$23</definedName>
    <definedName name="_xlnm.Print_Area" localSheetId="38">'TBs 91_364'!$B$1:$L$19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<sst xmlns="http://schemas.openxmlformats.org/spreadsheetml/2006/main" count="2612" uniqueCount="1114">
  <si>
    <t>Government Budgetary Operation+</t>
  </si>
  <si>
    <t xml:space="preserve"> (Rs. in million)</t>
  </si>
  <si>
    <t>Heads</t>
  </si>
  <si>
    <t>-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</si>
  <si>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</si>
  <si>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</si>
  <si>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</si>
  <si>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</si>
  <si>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</si>
  <si>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</si>
  <si>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</si>
  <si>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 xml:space="preserve"> P :  Provisional.</t>
  </si>
  <si>
    <t>Amount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</si>
  <si>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</si>
  <si>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</si>
  <si>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</si>
  <si>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</si>
  <si>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</si>
  <si>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</si>
  <si>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</si>
  <si>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</si>
  <si>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</si>
  <si>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</si>
  <si>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</si>
  <si>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</si>
  <si>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</si>
  <si>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</si>
  <si>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</si>
  <si>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>Local Authorities' Accounts (LAA)#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</si>
  <si>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</si>
  <si>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</si>
  <si>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</si>
  <si>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</si>
  <si>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</si>
  <si>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>(Rs. in million)</t>
  </si>
  <si>
    <t>2016/17</t>
  </si>
  <si>
    <t>Mid-Aug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</si>
  <si>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</si>
  <si>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</si>
  <si>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</si>
  <si>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</si>
  <si>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</si>
  <si>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</si>
  <si>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</si>
  <si>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 xml:space="preserve">    a. Nepal Rastra Bank (Secondary Market)</t>
  </si>
  <si>
    <t>Foreign Employment Bond</t>
  </si>
  <si>
    <t>Total Domestic Debt</t>
  </si>
  <si>
    <t>Outstanding Domestic Debt of the GoN</t>
  </si>
  <si>
    <t>No.</t>
  </si>
  <si>
    <t xml:space="preserve"> Name of Bonds/Ownership</t>
  </si>
  <si>
    <t>Development Bond</t>
  </si>
  <si>
    <t>National Saving Bond</t>
  </si>
  <si>
    <t>Citizen Saving Bond</t>
  </si>
  <si>
    <t>a. Nepal Rastra Bank</t>
  </si>
  <si>
    <t>b. Others</t>
  </si>
  <si>
    <t>Balance at NRB (Overdraft (+)/Surplus(-)</t>
  </si>
  <si>
    <t>Table 24</t>
  </si>
  <si>
    <t>Annual</t>
  </si>
  <si>
    <r>
      <t>2016/17</t>
    </r>
    <r>
      <rPr>
        <b/>
        <vertAlign val="superscript"/>
        <sz val="10"/>
        <rFont val="Times New Roman"/>
        <family val="1"/>
      </rPr>
      <t>P</t>
    </r>
  </si>
  <si>
    <t>Government Revenue Collection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</si>
  <si>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</si>
  <si>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</si>
  <si>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</si>
  <si>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</si>
  <si>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</si>
  <si>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</si>
  <si>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</si>
  <si>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</si>
  <si>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</si>
  <si>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</si>
  <si>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</si>
  <si>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</si>
  <si>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</si>
  <si>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</si>
  <si>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</si>
  <si>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</si>
  <si>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</si>
  <si>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</si>
  <si>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</si>
  <si>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</si>
  <si>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</si>
  <si>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</si>
  <si>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</si>
  <si>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</si>
  <si>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</si>
  <si>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</si>
  <si>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</si>
  <si>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</si>
  <si>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</si>
  <si>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</si>
  <si>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</si>
  <si>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</si>
  <si>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Customs Wise Trade</t>
  </si>
  <si>
    <t>Imports from India against Payment  in US Dollar</t>
  </si>
  <si>
    <t>Export and Import Unit Value Price Index and Terms of Trade</t>
  </si>
  <si>
    <t>Summary of Balance of Payments Presentation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</si>
  <si>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</si>
  <si>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</si>
  <si>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</si>
  <si>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</si>
  <si>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</si>
  <si>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</si>
  <si>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</si>
  <si>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</si>
  <si>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</si>
  <si>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</si>
  <si>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</si>
  <si>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</si>
  <si>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</si>
  <si>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</si>
  <si>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</si>
  <si>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</si>
  <si>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</si>
  <si>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</si>
  <si>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</si>
  <si>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</si>
  <si>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</si>
  <si>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</si>
  <si>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</si>
  <si>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</si>
  <si>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 xml:space="preserve">                                    </t>
  </si>
  <si>
    <t>Mid-Nov</t>
  </si>
  <si>
    <t xml:space="preserve"> +  Based on data reported by 8 offices of NRB,  69 branches of Rastriya Banijya Bank Limited, 49 branches of Nepal Bank Limited, 24 branches of Agriculture Development Bank, 9  branches of Everest Bank Limited, 4 branches of Global IME Bank Limited and 1 branch each from NMB Bank Limited, Bank of Kathmandu Lumbini Limited and Century Commercial Bank conducting government transactions and release report from 79  DTCOs and payment centres.</t>
  </si>
  <si>
    <t>Table 1</t>
  </si>
  <si>
    <t>(2014/15=100)</t>
  </si>
  <si>
    <t>Groups &amp; Sub-Groups</t>
  </si>
  <si>
    <t>Weight %</t>
  </si>
  <si>
    <t>2014/2015</t>
  </si>
  <si>
    <t>2015/2016</t>
  </si>
  <si>
    <t>Percentage Change</t>
  </si>
  <si>
    <t>Sep/Oct</t>
  </si>
  <si>
    <t>Oct/Nov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</si>
  <si>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</si>
  <si>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</si>
  <si>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</si>
  <si>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</si>
  <si>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</si>
  <si>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</si>
  <si>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</si>
  <si>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</si>
  <si>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</si>
  <si>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</si>
  <si>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</si>
  <si>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</si>
  <si>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</si>
  <si>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</si>
  <si>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</si>
  <si>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</si>
  <si>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</si>
  <si>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</si>
  <si>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</si>
  <si>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</si>
  <si>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</si>
  <si>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</si>
  <si>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</si>
  <si>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</si>
  <si>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</si>
  <si>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</si>
  <si>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</si>
  <si>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</si>
  <si>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</si>
  <si>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</si>
  <si>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</si>
  <si>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</si>
  <si>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</si>
  <si>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</si>
  <si>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</si>
  <si>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</si>
  <si>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</si>
  <si>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</si>
  <si>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</si>
  <si>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</si>
  <si>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</si>
  <si>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</si>
  <si>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</si>
  <si>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</si>
  <si>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</si>
  <si>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</si>
  <si>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</si>
  <si>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</si>
  <si>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</si>
  <si>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</si>
  <si>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</si>
  <si>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</si>
  <si>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</si>
  <si>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</si>
  <si>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</si>
  <si>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(y-o-y changes)</t>
  </si>
  <si>
    <t>Months</t>
  </si>
  <si>
    <t>2012/13 (2069/70)</t>
  </si>
  <si>
    <r>
      <t>2016/17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</si>
  <si>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</si>
  <si>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</si>
  <si>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</si>
  <si>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</si>
  <si>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</si>
  <si>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</si>
  <si>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</si>
  <si>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</si>
  <si>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</si>
  <si>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</si>
  <si>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</si>
  <si>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</si>
  <si>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</si>
  <si>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</si>
  <si>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</si>
  <si>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</si>
  <si>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</si>
  <si>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</si>
  <si>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</si>
  <si>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</si>
  <si>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</si>
  <si>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</si>
  <si>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</si>
  <si>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</si>
  <si>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</si>
  <si>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</si>
  <si>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</si>
  <si>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</si>
  <si>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</si>
  <si>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</si>
  <si>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</si>
  <si>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</si>
  <si>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</si>
  <si>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</si>
  <si>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</si>
  <si>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</si>
  <si>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</si>
  <si>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</si>
  <si>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</si>
  <si>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</si>
  <si>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</si>
  <si>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</si>
  <si>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</si>
  <si>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</si>
  <si>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</si>
  <si>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</si>
  <si>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</si>
  <si>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</si>
  <si>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</si>
  <si>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</si>
  <si>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</si>
  <si>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</si>
  <si>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</si>
  <si>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</si>
  <si>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</si>
  <si>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</si>
  <si>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</si>
  <si>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</si>
  <si>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</si>
  <si>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</si>
  <si>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</si>
  <si>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</si>
  <si>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</si>
  <si>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</si>
  <si>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</si>
  <si>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</si>
  <si>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</si>
  <si>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</si>
  <si>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</si>
  <si>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</si>
  <si>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</si>
  <si>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7</t>
  </si>
  <si>
    <t>Total</t>
  </si>
  <si>
    <t>Table 8</t>
  </si>
  <si>
    <t>Table 9</t>
  </si>
  <si>
    <t xml:space="preserve">Total </t>
  </si>
  <si>
    <t>Table 10</t>
  </si>
  <si>
    <t>Mid-month</t>
  </si>
  <si>
    <t>May</t>
  </si>
  <si>
    <t>2012/13</t>
  </si>
  <si>
    <t>2013/14</t>
  </si>
  <si>
    <t>Direction of Foreign Trade*</t>
  </si>
  <si>
    <t>2014/15R</t>
  </si>
  <si>
    <r>
      <t>2015/16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</si>
  <si>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</si>
  <si>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</si>
  <si>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</si>
  <si>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</si>
  <si>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</si>
  <si>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</si>
  <si>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</si>
  <si>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</si>
  <si>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</si>
  <si>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</si>
  <si>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</si>
  <si>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</si>
  <si>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</si>
  <si>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</si>
  <si>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</si>
  <si>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</si>
  <si>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</si>
  <si>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</si>
  <si>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</si>
  <si>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</si>
  <si>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</si>
  <si>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</si>
  <si>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</si>
  <si>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</si>
  <si>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</si>
  <si>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</si>
  <si>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</si>
  <si>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</si>
  <si>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</si>
  <si>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</si>
  <si>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</si>
  <si>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</si>
  <si>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</si>
  <si>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</si>
  <si>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</si>
  <si>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</si>
  <si>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</si>
  <si>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</si>
  <si>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</si>
  <si>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</si>
  <si>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</si>
  <si>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</si>
  <si>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</si>
  <si>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</si>
  <si>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</si>
  <si>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</si>
  <si>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</si>
  <si>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</si>
  <si>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</si>
  <si>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</si>
  <si>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</si>
  <si>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</si>
  <si>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</si>
  <si>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</si>
  <si>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</si>
  <si>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</si>
  <si>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</si>
  <si>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</si>
  <si>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</si>
  <si>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</si>
  <si>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</si>
  <si>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</si>
  <si>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</si>
  <si>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</si>
  <si>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</si>
  <si>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</si>
  <si>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</si>
  <si>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</si>
  <si>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</si>
  <si>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</si>
  <si>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</si>
  <si>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</si>
  <si>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</si>
  <si>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</si>
  <si>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</si>
  <si>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</si>
  <si>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</si>
  <si>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</si>
  <si>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</si>
  <si>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</si>
  <si>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</si>
  <si>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</si>
  <si>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</si>
  <si>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</si>
  <si>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</si>
  <si>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</si>
  <si>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</si>
  <si>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</si>
  <si>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</si>
  <si>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</si>
  <si>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</si>
  <si>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</si>
  <si>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</si>
  <si>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</si>
  <si>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</si>
  <si>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</si>
  <si>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</si>
  <si>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</si>
  <si>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</si>
  <si>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</si>
  <si>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</si>
  <si>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</si>
  <si>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</si>
  <si>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</si>
  <si>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</si>
  <si>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</si>
  <si>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</si>
  <si>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</si>
  <si>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</si>
  <si>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</si>
  <si>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</si>
  <si>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</si>
  <si>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</si>
  <si>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</si>
  <si>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</si>
  <si>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</si>
  <si>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</si>
  <si>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</si>
  <si>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</si>
  <si>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</si>
  <si>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</si>
  <si>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</si>
  <si>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</si>
  <si>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</si>
  <si>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</si>
  <si>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</si>
  <si>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</si>
  <si>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</si>
  <si>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</si>
  <si>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</si>
  <si>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</si>
  <si>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</si>
  <si>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</si>
  <si>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</si>
  <si>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</si>
  <si>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</si>
  <si>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</si>
  <si>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</si>
  <si>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</si>
  <si>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</si>
  <si>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</si>
  <si>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</si>
  <si>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</si>
  <si>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</si>
  <si>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</si>
  <si>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</si>
  <si>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</si>
  <si>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</si>
  <si>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</si>
  <si>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</si>
  <si>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</si>
  <si>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</si>
  <si>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</si>
  <si>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</si>
  <si>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</si>
  <si>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</si>
  <si>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</si>
  <si>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</si>
  <si>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</si>
  <si>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</si>
  <si>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</si>
  <si>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</si>
  <si>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</si>
  <si>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</si>
  <si>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</si>
  <si>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</si>
  <si>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</si>
  <si>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</si>
  <si>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</si>
  <si>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</si>
  <si>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</si>
  <si>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</si>
  <si>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</si>
  <si>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</si>
  <si>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</si>
  <si>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</si>
  <si>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</si>
  <si>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</si>
  <si>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</si>
  <si>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</si>
  <si>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</si>
  <si>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</si>
  <si>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</si>
  <si>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</si>
  <si>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</si>
  <si>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</si>
  <si>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</si>
  <si>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</si>
  <si>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</si>
  <si>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</si>
  <si>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</si>
  <si>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</si>
  <si>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</si>
  <si>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</si>
  <si>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</si>
  <si>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</si>
  <si>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</si>
  <si>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</si>
  <si>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</si>
  <si>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</si>
  <si>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</si>
  <si>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</si>
  <si>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</si>
  <si>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</si>
  <si>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</si>
  <si>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</si>
  <si>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</si>
  <si>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</si>
  <si>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</si>
  <si>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</si>
  <si>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</si>
  <si>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</si>
  <si>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</si>
  <si>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</si>
  <si>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</si>
  <si>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</si>
  <si>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</si>
  <si>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</si>
  <si>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</si>
  <si>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</si>
  <si>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</si>
  <si>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</si>
  <si>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</si>
  <si>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</si>
  <si>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</si>
  <si>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</si>
  <si>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</si>
  <si>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</si>
  <si>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</si>
  <si>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</si>
  <si>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</si>
  <si>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</si>
  <si>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</si>
  <si>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</si>
  <si>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</si>
  <si>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</si>
  <si>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</si>
  <si>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</si>
  <si>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</si>
  <si>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</si>
  <si>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</si>
  <si>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</si>
  <si>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</si>
  <si>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</si>
  <si>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</si>
  <si>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</si>
  <si>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</si>
  <si>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</si>
  <si>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</si>
  <si>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</si>
  <si>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</si>
  <si>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</si>
  <si>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</si>
  <si>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</si>
  <si>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</si>
  <si>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</si>
  <si>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</si>
  <si>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</si>
  <si>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</si>
  <si>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r>
      <t>2014/15</t>
    </r>
    <r>
      <rPr>
        <b/>
        <vertAlign val="superscript"/>
        <sz val="10"/>
        <rFont val="Times New Roman"/>
        <family val="1"/>
      </rPr>
      <t>R</t>
    </r>
  </si>
  <si>
    <r>
      <t>2015/16</t>
    </r>
    <r>
      <rPr>
        <b/>
        <vertAlign val="superscript"/>
        <sz val="10"/>
        <rFont val="Times New Roman"/>
        <family val="1"/>
      </rPr>
      <t>P</t>
    </r>
  </si>
  <si>
    <t>2016/2017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</si>
  <si>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</si>
  <si>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</si>
  <si>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</si>
  <si>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</si>
  <si>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</si>
  <si>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</si>
  <si>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</si>
  <si>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</si>
  <si>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</si>
  <si>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</si>
  <si>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</si>
  <si>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</si>
  <si>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</si>
  <si>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</si>
  <si>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</si>
  <si>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</si>
  <si>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</si>
  <si>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</si>
  <si>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</si>
  <si>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</si>
  <si>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</si>
  <si>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</si>
  <si>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</si>
  <si>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</si>
  <si>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</si>
  <si>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</si>
  <si>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</si>
  <si>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</si>
  <si>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</si>
  <si>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</si>
  <si>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</si>
  <si>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</si>
  <si>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</si>
  <si>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</si>
  <si>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</si>
  <si>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</si>
  <si>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</si>
  <si>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</si>
  <si>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</si>
  <si>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</si>
  <si>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</si>
  <si>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</si>
  <si>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</si>
  <si>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</si>
  <si>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</si>
  <si>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</si>
  <si>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</si>
  <si>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</si>
  <si>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</si>
  <si>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</si>
  <si>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</si>
  <si>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</si>
  <si>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</si>
  <si>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</si>
  <si>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</si>
  <si>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</si>
  <si>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</si>
  <si>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</si>
  <si>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</si>
  <si>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</si>
  <si>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</si>
  <si>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</si>
  <si>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</si>
  <si>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</si>
  <si>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</si>
  <si>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</si>
  <si>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</si>
  <si>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</si>
  <si>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</si>
  <si>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</si>
  <si>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</si>
  <si>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</si>
  <si>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</si>
  <si>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</si>
  <si>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</si>
  <si>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</si>
  <si>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</si>
  <si>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</si>
  <si>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</si>
  <si>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</si>
  <si>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</si>
  <si>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</si>
  <si>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</si>
  <si>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</si>
  <si>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</si>
  <si>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</si>
  <si>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</si>
  <si>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</si>
  <si>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</si>
  <si>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</si>
  <si>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</si>
  <si>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</si>
  <si>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</si>
  <si>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</si>
  <si>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</si>
  <si>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</si>
  <si>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</si>
  <si>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</si>
  <si>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</si>
  <si>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</si>
  <si>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</si>
  <si>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</si>
  <si>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</si>
  <si>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</si>
  <si>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</si>
  <si>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</si>
  <si>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</si>
  <si>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</si>
  <si>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</si>
  <si>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</si>
  <si>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</si>
  <si>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</si>
  <si>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</si>
  <si>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</si>
  <si>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</si>
  <si>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</si>
  <si>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</si>
  <si>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</si>
  <si>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</si>
  <si>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</si>
  <si>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</si>
  <si>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</si>
  <si>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</si>
  <si>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Jul-Jul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</si>
  <si>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</si>
  <si>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</si>
  <si>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</si>
  <si>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</si>
  <si>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</si>
  <si>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</si>
  <si>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</si>
  <si>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</si>
  <si>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</si>
  <si>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Mid-Dec</t>
  </si>
  <si>
    <t>Five months</t>
  </si>
  <si>
    <t>Amount (Rs. in million)</t>
  </si>
  <si>
    <t>Growth Rate During Five Months</t>
  </si>
  <si>
    <t>Composition During Five Months</t>
  </si>
  <si>
    <t>2015/16P</t>
  </si>
  <si>
    <t>Five Months</t>
  </si>
  <si>
    <t>Amount Change       Mid -Dec to Mid-Jul</t>
  </si>
  <si>
    <t>Nov/Dec</t>
  </si>
  <si>
    <r>
      <t xml:space="preserve">2016/2017 </t>
    </r>
    <r>
      <rPr>
        <b/>
        <sz val="5"/>
        <color indexed="8"/>
        <rFont val="Times New Roman"/>
        <family val="1"/>
      </rPr>
      <t>P</t>
    </r>
  </si>
  <si>
    <t>Mid-December 2016</t>
  </si>
  <si>
    <t>Five Months Data</t>
  </si>
  <si>
    <t>_</t>
  </si>
  <si>
    <t>During 5 months</t>
  </si>
  <si>
    <t xml:space="preserve">5 Months </t>
  </si>
  <si>
    <t>Mid-Jul To Mid-Dec</t>
  </si>
  <si>
    <t>Dec-Dec</t>
  </si>
  <si>
    <t>(Based on Five Months' Data of 2016/17)</t>
  </si>
  <si>
    <t>Table 23</t>
  </si>
  <si>
    <t xml:space="preserve">   Revenue</t>
  </si>
  <si>
    <t xml:space="preserve">   Foreign Grants</t>
  </si>
  <si>
    <t xml:space="preserve"> Internal Loans</t>
  </si>
  <si>
    <t xml:space="preserve">      Domestic Borrowings</t>
  </si>
  <si>
    <t xml:space="preserve">      Others@</t>
  </si>
  <si>
    <t xml:space="preserve"> Principal Refund and Share Divestment</t>
  </si>
  <si>
    <t xml:space="preserve"> Foreign Loans</t>
  </si>
  <si>
    <t>Changes during five months</t>
  </si>
  <si>
    <t>Monetary Aggregates</t>
  </si>
  <si>
    <t xml:space="preserve">Jul </t>
  </si>
  <si>
    <t>Dec</t>
  </si>
  <si>
    <t>Jul (p)</t>
  </si>
  <si>
    <t>Dec(e)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</si>
  <si>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</si>
  <si>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</si>
  <si>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</si>
  <si>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</si>
  <si>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</si>
  <si>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</si>
  <si>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</si>
  <si>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</si>
  <si>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</si>
  <si>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</si>
  <si>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</si>
  <si>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</si>
  <si>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</si>
  <si>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</si>
  <si>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</si>
  <si>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</si>
  <si>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</si>
  <si>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</si>
  <si>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</si>
  <si>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</si>
  <si>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</si>
  <si>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</si>
  <si>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</si>
  <si>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</si>
  <si>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</si>
  <si>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</si>
  <si>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</si>
  <si>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</si>
  <si>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</si>
  <si>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</si>
  <si>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</si>
  <si>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</si>
  <si>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</si>
  <si>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</si>
  <si>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</si>
  <si>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</si>
  <si>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</si>
  <si>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</si>
  <si>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</si>
  <si>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</si>
  <si>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</si>
  <si>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</si>
  <si>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</si>
  <si>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</si>
  <si>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</si>
  <si>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</si>
  <si>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</si>
  <si>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</si>
  <si>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</si>
  <si>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</si>
  <si>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</si>
  <si>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</si>
  <si>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</si>
  <si>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</si>
  <si>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</si>
  <si>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</si>
  <si>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</si>
  <si>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</si>
  <si>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</si>
  <si>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</si>
  <si>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</si>
  <si>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</si>
  <si>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</si>
  <si>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</si>
  <si>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</si>
  <si>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</si>
  <si>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</si>
  <si>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</si>
  <si>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</si>
  <si>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</si>
  <si>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</si>
  <si>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</si>
  <si>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</si>
  <si>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</si>
  <si>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</si>
  <si>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</si>
  <si>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</si>
  <si>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</si>
  <si>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</si>
  <si>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</si>
  <si>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</si>
  <si>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Exchange Valuation Gain Loss</t>
  </si>
  <si>
    <t>DCS</t>
  </si>
  <si>
    <t>NRB</t>
  </si>
  <si>
    <t>ODC-ALL</t>
  </si>
  <si>
    <t>COMMERICAL BANKS</t>
  </si>
  <si>
    <t>DEVELOPMENT BANKS</t>
  </si>
  <si>
    <t>FINANCE COMPANIES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</si>
  <si>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</si>
  <si>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</si>
  <si>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</si>
  <si>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</si>
  <si>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</si>
  <si>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</si>
  <si>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</si>
  <si>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</si>
  <si>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</si>
  <si>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</si>
  <si>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</si>
  <si>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</si>
  <si>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</si>
  <si>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</si>
  <si>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</si>
  <si>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</si>
  <si>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</si>
  <si>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</si>
  <si>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</si>
  <si>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</si>
  <si>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</si>
  <si>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</si>
  <si>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</si>
  <si>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</si>
  <si>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</si>
  <si>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</si>
  <si>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</si>
  <si>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</si>
  <si>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</si>
  <si>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</si>
  <si>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</si>
  <si>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</si>
  <si>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</si>
  <si>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Credit Deposit Ratio</t>
  </si>
  <si>
    <t>Liquidity Deposit Ratio</t>
  </si>
  <si>
    <t>NFA</t>
  </si>
  <si>
    <t>NDA</t>
  </si>
  <si>
    <t>Total Domestic Deposit</t>
  </si>
  <si>
    <t>Total Foreign Deposits</t>
  </si>
  <si>
    <t xml:space="preserve">    5.2 Balance with Nepal Rastra Bank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</si>
  <si>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</si>
  <si>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</si>
  <si>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</si>
  <si>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</si>
  <si>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</si>
  <si>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</si>
  <si>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</si>
  <si>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</si>
  <si>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</si>
  <si>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</si>
  <si>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</si>
  <si>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</si>
  <si>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</si>
  <si>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</si>
  <si>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</si>
  <si>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</si>
  <si>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</si>
  <si>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</si>
  <si>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</si>
  <si>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</si>
  <si>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</si>
  <si>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</si>
  <si>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</si>
  <si>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</si>
  <si>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</si>
  <si>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</si>
  <si>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</si>
  <si>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</si>
  <si>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</si>
  <si>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</si>
  <si>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</si>
  <si>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</si>
  <si>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</si>
  <si>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</si>
  <si>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</si>
  <si>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</si>
  <si>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</si>
  <si>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</si>
  <si>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</si>
  <si>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</si>
  <si>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</si>
  <si>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</si>
  <si>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</si>
  <si>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</si>
  <si>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</si>
  <si>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</si>
  <si>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</si>
  <si>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</si>
  <si>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</si>
  <si>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</si>
  <si>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</si>
  <si>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</si>
  <si>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</si>
  <si>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</si>
  <si>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</si>
  <si>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</si>
  <si>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</si>
  <si>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</si>
  <si>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</si>
  <si>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</si>
  <si>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</si>
  <si>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</si>
  <si>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</si>
  <si>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</si>
  <si>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</si>
  <si>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</si>
  <si>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</si>
  <si>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</si>
  <si>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</si>
  <si>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</si>
  <si>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</si>
  <si>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</si>
  <si>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</si>
  <si>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</si>
  <si>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</si>
  <si>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</si>
  <si>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</si>
  <si>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</si>
  <si>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</si>
  <si>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</si>
  <si>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</si>
  <si>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</si>
  <si>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</si>
  <si>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</si>
  <si>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</si>
  <si>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</si>
  <si>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</si>
  <si>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</si>
  <si>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</si>
  <si>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</si>
  <si>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</si>
  <si>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</si>
  <si>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</si>
  <si>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</si>
  <si>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</si>
  <si>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</si>
  <si>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</si>
  <si>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</si>
  <si>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</si>
  <si>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</si>
  <si>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</si>
  <si>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</si>
  <si>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</si>
  <si>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</si>
  <si>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</si>
  <si>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</si>
  <si>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</si>
  <si>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</si>
  <si>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</si>
  <si>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</si>
  <si>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</si>
  <si>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</si>
  <si>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</si>
  <si>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</si>
  <si>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</si>
  <si>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</si>
  <si>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</si>
  <si>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</si>
  <si>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</si>
  <si>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</si>
  <si>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</si>
  <si>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</si>
  <si>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</si>
  <si>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</si>
  <si>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</si>
  <si>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</si>
  <si>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</si>
  <si>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</si>
  <si>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</si>
  <si>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Dec (e)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</si>
  <si>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</si>
  <si>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</si>
  <si>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</si>
  <si>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</si>
  <si>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</si>
  <si>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</si>
  <si>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</si>
  <si>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</si>
  <si>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</si>
  <si>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</si>
  <si>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</si>
  <si>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</si>
  <si>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</si>
  <si>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</si>
  <si>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</si>
  <si>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</si>
  <si>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</si>
  <si>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</si>
  <si>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</si>
  <si>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</si>
  <si>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</si>
  <si>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</si>
  <si>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</si>
  <si>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</si>
  <si>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</si>
  <si>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</si>
  <si>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</si>
  <si>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</si>
  <si>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</si>
  <si>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</si>
  <si>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</si>
  <si>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</si>
  <si>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</si>
  <si>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</si>
  <si>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</si>
  <si>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</si>
  <si>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</si>
  <si>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</si>
  <si>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</si>
  <si>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</si>
  <si>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</si>
  <si>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</si>
  <si>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Jul</t>
  </si>
  <si>
    <t>Jul  (p)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</si>
  <si>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</si>
  <si>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</si>
  <si>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</si>
  <si>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</si>
  <si>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</si>
  <si>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</si>
  <si>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</si>
  <si>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</si>
  <si>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</si>
  <si>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</si>
  <si>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</si>
  <si>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</si>
  <si>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</si>
  <si>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Standing Liquidity Facility</t>
  </si>
  <si>
    <t>Interest Rate* (%)</t>
  </si>
  <si>
    <t>Reverse Repo Auction</t>
  </si>
  <si>
    <t>Repo Auction (7 days)</t>
  </si>
  <si>
    <t>Deposit Auction (90 days)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</si>
  <si>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</si>
  <si>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</si>
  <si>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</si>
  <si>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</si>
  <si>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</si>
  <si>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</si>
  <si>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US$ Sale</t>
  </si>
  <si>
    <t>IC Purchase</t>
  </si>
  <si>
    <t>Nrs.</t>
  </si>
  <si>
    <t>US$</t>
  </si>
  <si>
    <t>Net 
Injection</t>
  </si>
  <si>
    <t>Sale</t>
  </si>
  <si>
    <t>Purchase</t>
  </si>
  <si>
    <t>Purchase/Sale of Convertible Currency</t>
  </si>
  <si>
    <t>( Amount in million)</t>
  </si>
  <si>
    <t>Table 36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</si>
  <si>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</si>
  <si>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</si>
  <si>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</si>
  <si>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Among Commercial Banks</t>
  </si>
  <si>
    <t>Table 37</t>
  </si>
  <si>
    <t>$ Base rate has been compiled since January 2013.</t>
  </si>
  <si>
    <t>* Weighted average interest rate.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</si>
  <si>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</si>
  <si>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^ The SLF rate is fixed as same as bank rate effective from  August 16, 2012</t>
  </si>
  <si>
    <t>F. Base Rate (Commercial Banks)$</t>
  </si>
  <si>
    <t>E. Weighted Average Lending Rate (Commercial Banks)</t>
  </si>
  <si>
    <t>D. Weighted Average Deposit Rate (Commercial Banks)</t>
  </si>
  <si>
    <t>C. Interbank Rate of Commercial Banks</t>
  </si>
  <si>
    <t>6.0-10.0</t>
  </si>
  <si>
    <t>6.0-10</t>
  </si>
  <si>
    <t>6.0-9.5</t>
  </si>
  <si>
    <t>National/Citizen SCs</t>
  </si>
  <si>
    <t>2.65-9.0</t>
  </si>
  <si>
    <t>2.65-9.5</t>
  </si>
  <si>
    <t>3.08-9.5</t>
  </si>
  <si>
    <t>3.25-9.5</t>
  </si>
  <si>
    <t>5.0-9.5</t>
  </si>
  <si>
    <t>5.0-9.0</t>
  </si>
  <si>
    <t>Development Bonds</t>
  </si>
  <si>
    <t>T-bills (364 days)*</t>
  </si>
  <si>
    <t>T-bills (182 days)*</t>
  </si>
  <si>
    <t>T-bills (91 days)*</t>
  </si>
  <si>
    <t>T-bills (28 days)*</t>
  </si>
  <si>
    <t>B. Government Securities</t>
  </si>
  <si>
    <t>Standing Liquidity Facility (SLF) Penal Rate#</t>
  </si>
  <si>
    <t>Standing Liquidity Facility (SLF)  Rate ^</t>
  </si>
  <si>
    <t>LIBOR+0.25</t>
  </si>
  <si>
    <t>Export Credit in Foreign Currency</t>
  </si>
  <si>
    <t>General Refinance</t>
  </si>
  <si>
    <t>Special Refinance</t>
  </si>
  <si>
    <t>Refinance Rates Against Loans to:</t>
  </si>
  <si>
    <t>Bank Rate</t>
  </si>
  <si>
    <t>Finance Companies</t>
  </si>
  <si>
    <t>Development Banks</t>
  </si>
  <si>
    <t>Commercial Banks</t>
  </si>
  <si>
    <t>CRR</t>
  </si>
  <si>
    <t>A. Policy Rates</t>
  </si>
  <si>
    <t>Nov</t>
  </si>
  <si>
    <t>Oct</t>
  </si>
  <si>
    <t>Sept</t>
  </si>
  <si>
    <t>Aug</t>
  </si>
  <si>
    <t>Jun</t>
  </si>
  <si>
    <t>Apr</t>
  </si>
  <si>
    <t>Mar</t>
  </si>
  <si>
    <t>Feb</t>
  </si>
  <si>
    <t>Jan</t>
  </si>
  <si>
    <t>Sep</t>
  </si>
  <si>
    <t>Year</t>
  </si>
  <si>
    <t>(Percent per annum)</t>
  </si>
  <si>
    <t>Structure of Interest Rate</t>
  </si>
  <si>
    <t>Table 38</t>
  </si>
  <si>
    <t>Annual average</t>
  </si>
  <si>
    <t>TRB-364 Days</t>
  </si>
  <si>
    <t>TRB-91 Days</t>
  </si>
  <si>
    <t>(In percent)</t>
  </si>
  <si>
    <t>Table 39</t>
  </si>
  <si>
    <t>Table 22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</si>
  <si>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</si>
  <si>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</si>
  <si>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</si>
  <si>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</si>
  <si>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</si>
  <si>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</si>
  <si>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</si>
  <si>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</si>
  <si>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</si>
  <si>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</si>
  <si>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During Five Months</t>
  </si>
  <si>
    <r>
      <t>(</t>
    </r>
    <r>
      <rPr>
        <b/>
        <i/>
        <sz val="9"/>
        <rFont val="Times New Roman"/>
        <family val="1"/>
      </rPr>
      <t>On Cash Basis)</t>
    </r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</si>
  <si>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</si>
  <si>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 xml:space="preserve"> Interest Rate (%)*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</si>
</sst>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0.000_)"/>
    <numFmt numFmtId="174" formatCode="0.0000_)"/>
    <numFmt numFmtId="175" formatCode="0.00_)"/>
    <numFmt numFmtId="176" formatCode="_(* #,##0.00_);_(* \(#,##0.00\);_(* \-??_);_(@_)"/>
    <numFmt numFmtId="177" formatCode="0_);[Red]\(0\)"/>
    <numFmt numFmtId="178" formatCode="_(* #,##0_);_(* \(#,##0\);_(* \-??_);_(@_)"/>
    <numFmt numFmtId="179" formatCode="_-* #,##0.00_-;\-* #,##0.00_-;_-* &quot;-&quot;??_-;_-@_-"/>
    <numFmt numFmtId="180" formatCode="General_)"/>
    <numFmt numFmtId="181" formatCode="0.0_);[Red]\(0.0\)"/>
    <numFmt numFmtId="182" formatCode="0.000000"/>
    <numFmt numFmtId="183" formatCode="[$-409]dddd\,\ mmmm\ dd\,\ yyyy"/>
    <numFmt numFmtId="184" formatCode="[$-409]h:mm:ss\ AM/PM"/>
    <numFmt numFmtId="185" formatCode="_-* #,##0.0_-;\-* #,##0.0_-;_-* &quot;-&quot;??_-;_-@_-"/>
    <numFmt numFmtId="186" formatCode="_-* #,##0.0000_-;\-* #,##0.0000_-;_-* &quot;-&quot;??_-;_-@_-"/>
    <numFmt numFmtId="187" formatCode="_-* #,##0.000_-;\-* #,##0.0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5"/>
      <color indexed="8"/>
      <name val="Times New Roman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0.5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Verdana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0.5"/>
      <color theme="1"/>
      <name val="Calibri"/>
      <family val="2"/>
    </font>
    <font>
      <b/>
      <sz val="8"/>
      <color theme="1"/>
      <name val="Times New Roman"/>
      <family val="1"/>
    </font>
    <font>
      <sz val="9"/>
      <color rgb="FF000000"/>
      <name val="Verdana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double"/>
      <top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double"/>
      <top style="thin"/>
      <bottom style="thin"/>
    </border>
    <border>
      <left style="thin"/>
      <right style="hair"/>
      <top/>
      <bottom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double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0" fontId="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16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11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8" fontId="0" fillId="0" borderId="0">
      <alignment/>
      <protection/>
    </xf>
    <xf numFmtId="177" fontId="18" fillId="0" borderId="0">
      <alignment/>
      <protection/>
    </xf>
    <xf numFmtId="0" fontId="18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8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0" fontId="1" fillId="32" borderId="7" applyNumberFormat="0" applyFont="0" applyAlignment="0" applyProtection="0"/>
    <xf numFmtId="0" fontId="8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738">
    <xf numFmtId="0" fontId="0" fillId="0" borderId="0" xfId="0" applyFont="1" applyAlignment="1">
      <alignment/>
    </xf>
    <xf numFmtId="0" fontId="9" fillId="0" borderId="0" xfId="161" applyFont="1" applyFill="1" applyAlignment="1">
      <alignment horizontal="center"/>
      <protection/>
    </xf>
    <xf numFmtId="0" fontId="2" fillId="0" borderId="0" xfId="161">
      <alignment/>
      <protection/>
    </xf>
    <xf numFmtId="0" fontId="9" fillId="33" borderId="10" xfId="161" applyFont="1" applyFill="1" applyBorder="1" applyAlignment="1">
      <alignment horizontal="center" vertical="center"/>
      <protection/>
    </xf>
    <xf numFmtId="1" fontId="9" fillId="0" borderId="11" xfId="161" applyNumberFormat="1" applyFont="1" applyBorder="1" applyAlignment="1" applyProtection="1">
      <alignment horizontal="center"/>
      <protection locked="0"/>
    </xf>
    <xf numFmtId="0" fontId="9" fillId="0" borderId="12" xfId="161" applyFont="1" applyBorder="1" applyAlignment="1" applyProtection="1">
      <alignment horizontal="left"/>
      <protection locked="0"/>
    </xf>
    <xf numFmtId="167" fontId="9" fillId="0" borderId="12" xfId="161" applyNumberFormat="1" applyFont="1" applyBorder="1" applyAlignment="1" applyProtection="1">
      <alignment horizontal="right"/>
      <protection locked="0"/>
    </xf>
    <xf numFmtId="1" fontId="10" fillId="0" borderId="13" xfId="161" applyNumberFormat="1" applyFont="1" applyBorder="1" applyAlignment="1" applyProtection="1">
      <alignment horizontal="center"/>
      <protection locked="0"/>
    </xf>
    <xf numFmtId="0" fontId="7" fillId="0" borderId="14" xfId="161" applyFont="1" applyBorder="1" applyAlignment="1" applyProtection="1">
      <alignment horizontal="left"/>
      <protection locked="0"/>
    </xf>
    <xf numFmtId="167" fontId="7" fillId="0" borderId="14" xfId="161" applyNumberFormat="1" applyFont="1" applyBorder="1" applyAlignment="1">
      <alignment horizontal="right"/>
      <protection/>
    </xf>
    <xf numFmtId="167" fontId="7" fillId="0" borderId="14" xfId="161" applyNumberFormat="1" applyFont="1" applyBorder="1" applyAlignment="1" applyProtection="1">
      <alignment horizontal="right"/>
      <protection locked="0"/>
    </xf>
    <xf numFmtId="1" fontId="9" fillId="0" borderId="13" xfId="161" applyNumberFormat="1" applyFont="1" applyBorder="1" applyAlignment="1" applyProtection="1">
      <alignment horizontal="center"/>
      <protection locked="0"/>
    </xf>
    <xf numFmtId="1" fontId="7" fillId="0" borderId="13" xfId="161" applyNumberFormat="1" applyFont="1" applyBorder="1" applyAlignment="1" applyProtection="1">
      <alignment horizontal="center"/>
      <protection locked="0"/>
    </xf>
    <xf numFmtId="1" fontId="8" fillId="0" borderId="13" xfId="161" applyNumberFormat="1" applyFont="1" applyBorder="1" applyAlignment="1" applyProtection="1">
      <alignment horizontal="center"/>
      <protection locked="0"/>
    </xf>
    <xf numFmtId="0" fontId="9" fillId="0" borderId="14" xfId="161" applyFont="1" applyBorder="1" applyAlignment="1" applyProtection="1">
      <alignment horizontal="left"/>
      <protection locked="0"/>
    </xf>
    <xf numFmtId="167" fontId="9" fillId="0" borderId="14" xfId="161" applyNumberFormat="1" applyFont="1" applyBorder="1" applyAlignment="1" applyProtection="1">
      <alignment horizontal="right"/>
      <protection locked="0"/>
    </xf>
    <xf numFmtId="167" fontId="9" fillId="0" borderId="15" xfId="161" applyNumberFormat="1" applyFont="1" applyBorder="1" applyAlignment="1" applyProtection="1">
      <alignment horizontal="right"/>
      <protection locked="0"/>
    </xf>
    <xf numFmtId="167" fontId="7" fillId="0" borderId="14" xfId="161" applyNumberFormat="1" applyFont="1" applyBorder="1" applyAlignment="1" applyProtection="1">
      <alignment horizontal="right"/>
      <protection/>
    </xf>
    <xf numFmtId="167" fontId="10" fillId="0" borderId="14" xfId="161" applyNumberFormat="1" applyFont="1" applyBorder="1" applyAlignment="1" applyProtection="1">
      <alignment horizontal="right"/>
      <protection locked="0"/>
    </xf>
    <xf numFmtId="1" fontId="7" fillId="0" borderId="13" xfId="161" applyNumberFormat="1" applyFont="1" applyBorder="1" applyProtection="1">
      <alignment/>
      <protection locked="0"/>
    </xf>
    <xf numFmtId="1" fontId="10" fillId="0" borderId="13" xfId="161" applyNumberFormat="1" applyFont="1" applyBorder="1" applyProtection="1">
      <alignment/>
      <protection locked="0"/>
    </xf>
    <xf numFmtId="1" fontId="8" fillId="0" borderId="13" xfId="161" applyNumberFormat="1" applyFont="1" applyBorder="1" applyProtection="1">
      <alignment/>
      <protection locked="0"/>
    </xf>
    <xf numFmtId="0" fontId="9" fillId="0" borderId="14" xfId="161" applyFont="1" applyFill="1" applyBorder="1" applyAlignment="1" applyProtection="1">
      <alignment horizontal="left"/>
      <protection locked="0"/>
    </xf>
    <xf numFmtId="167" fontId="9" fillId="0" borderId="14" xfId="161" applyNumberFormat="1" applyFont="1" applyFill="1" applyBorder="1" applyAlignment="1">
      <alignment horizontal="right"/>
      <protection/>
    </xf>
    <xf numFmtId="0" fontId="7" fillId="0" borderId="14" xfId="161" applyFont="1" applyFill="1" applyBorder="1" applyAlignment="1" applyProtection="1">
      <alignment horizontal="left" indent="1"/>
      <protection locked="0"/>
    </xf>
    <xf numFmtId="175" fontId="7" fillId="0" borderId="14" xfId="161" applyNumberFormat="1" applyFont="1" applyFill="1" applyBorder="1" applyAlignment="1">
      <alignment horizontal="right"/>
      <protection/>
    </xf>
    <xf numFmtId="175" fontId="7" fillId="0" borderId="14" xfId="161" applyNumberFormat="1" applyFont="1" applyBorder="1" applyAlignment="1" applyProtection="1">
      <alignment horizontal="right"/>
      <protection locked="0"/>
    </xf>
    <xf numFmtId="167" fontId="7" fillId="0" borderId="14" xfId="161" applyNumberFormat="1" applyFont="1" applyFill="1" applyBorder="1" applyAlignment="1">
      <alignment horizontal="right"/>
      <protection/>
    </xf>
    <xf numFmtId="0" fontId="9" fillId="0" borderId="13" xfId="161" applyFont="1" applyBorder="1">
      <alignment/>
      <protection/>
    </xf>
    <xf numFmtId="0" fontId="9" fillId="0" borderId="14" xfId="161" applyFont="1" applyBorder="1">
      <alignment/>
      <protection/>
    </xf>
    <xf numFmtId="0" fontId="7" fillId="0" borderId="13" xfId="161" applyFont="1" applyBorder="1">
      <alignment/>
      <protection/>
    </xf>
    <xf numFmtId="0" fontId="7" fillId="0" borderId="14" xfId="161" applyFont="1" applyBorder="1">
      <alignment/>
      <protection/>
    </xf>
    <xf numFmtId="0" fontId="9" fillId="0" borderId="16" xfId="161" applyFont="1" applyBorder="1">
      <alignment/>
      <protection/>
    </xf>
    <xf numFmtId="0" fontId="9" fillId="0" borderId="17" xfId="161" applyFont="1" applyBorder="1">
      <alignment/>
      <protection/>
    </xf>
    <xf numFmtId="167" fontId="9" fillId="0" borderId="17" xfId="161" applyNumberFormat="1" applyFont="1" applyBorder="1" applyAlignment="1" applyProtection="1">
      <alignment horizontal="right"/>
      <protection locked="0"/>
    </xf>
    <xf numFmtId="0" fontId="2" fillId="0" borderId="0" xfId="161" applyFont="1" applyFill="1">
      <alignment/>
      <protection/>
    </xf>
    <xf numFmtId="0" fontId="2" fillId="0" borderId="0" xfId="161" applyFont="1">
      <alignment/>
      <protection/>
    </xf>
    <xf numFmtId="2" fontId="2" fillId="0" borderId="0" xfId="161" applyNumberFormat="1" applyFont="1">
      <alignment/>
      <protection/>
    </xf>
    <xf numFmtId="0" fontId="6" fillId="0" borderId="0" xfId="161" applyFont="1" applyFill="1" applyAlignment="1">
      <alignment horizontal="center"/>
      <protection/>
    </xf>
    <xf numFmtId="0" fontId="15" fillId="0" borderId="0" xfId="161" applyFont="1" applyFill="1" applyBorder="1" applyAlignment="1">
      <alignment horizontal="right"/>
      <protection/>
    </xf>
    <xf numFmtId="0" fontId="9" fillId="0" borderId="0" xfId="161" applyFont="1" applyFill="1" applyBorder="1" applyAlignment="1">
      <alignment horizontal="center" vertical="center"/>
      <protection/>
    </xf>
    <xf numFmtId="0" fontId="9" fillId="33" borderId="18" xfId="161" applyFont="1" applyFill="1" applyBorder="1" applyAlignment="1" applyProtection="1">
      <alignment horizontal="center" vertical="center" wrapText="1"/>
      <protection locked="0"/>
    </xf>
    <xf numFmtId="167" fontId="9" fillId="0" borderId="0" xfId="161" applyNumberFormat="1" applyFont="1" applyFill="1" applyBorder="1" applyAlignment="1" applyProtection="1">
      <alignment horizontal="right"/>
      <protection locked="0"/>
    </xf>
    <xf numFmtId="164" fontId="2" fillId="0" borderId="0" xfId="161" applyNumberFormat="1">
      <alignment/>
      <protection/>
    </xf>
    <xf numFmtId="0" fontId="7" fillId="0" borderId="14" xfId="161" applyFont="1" applyBorder="1" applyAlignment="1" applyProtection="1">
      <alignment horizontal="right"/>
      <protection locked="0"/>
    </xf>
    <xf numFmtId="167" fontId="7" fillId="0" borderId="0" xfId="161" applyNumberFormat="1" applyFont="1" applyFill="1" applyBorder="1" applyAlignment="1" applyProtection="1">
      <alignment horizontal="right"/>
      <protection locked="0"/>
    </xf>
    <xf numFmtId="0" fontId="9" fillId="0" borderId="14" xfId="161" applyFont="1" applyBorder="1" applyAlignment="1" applyProtection="1">
      <alignment horizontal="right"/>
      <protection locked="0"/>
    </xf>
    <xf numFmtId="167" fontId="5" fillId="0" borderId="14" xfId="161" applyNumberFormat="1" applyFont="1" applyBorder="1" applyAlignment="1" applyProtection="1">
      <alignment horizontal="right"/>
      <protection/>
    </xf>
    <xf numFmtId="167" fontId="5" fillId="0" borderId="14" xfId="161" applyNumberFormat="1" applyFont="1" applyBorder="1" applyAlignment="1">
      <alignment horizontal="right"/>
      <protection/>
    </xf>
    <xf numFmtId="0" fontId="9" fillId="0" borderId="14" xfId="161" applyFont="1" applyFill="1" applyBorder="1" applyAlignment="1" applyProtection="1">
      <alignment horizontal="right"/>
      <protection locked="0"/>
    </xf>
    <xf numFmtId="0" fontId="7" fillId="0" borderId="14" xfId="161" applyFont="1" applyFill="1" applyBorder="1" applyAlignment="1" applyProtection="1">
      <alignment/>
      <protection locked="0"/>
    </xf>
    <xf numFmtId="175" fontId="5" fillId="0" borderId="14" xfId="161" applyNumberFormat="1" applyFont="1" applyFill="1" applyBorder="1" applyAlignment="1">
      <alignment horizontal="right"/>
      <protection/>
    </xf>
    <xf numFmtId="175" fontId="7" fillId="0" borderId="0" xfId="161" applyNumberFormat="1" applyFont="1" applyFill="1" applyBorder="1" applyAlignment="1" applyProtection="1">
      <alignment horizontal="right"/>
      <protection locked="0"/>
    </xf>
    <xf numFmtId="167" fontId="5" fillId="0" borderId="14" xfId="161" applyNumberFormat="1" applyFont="1" applyFill="1" applyBorder="1" applyAlignment="1">
      <alignment horizontal="right"/>
      <protection/>
    </xf>
    <xf numFmtId="167" fontId="9" fillId="0" borderId="19" xfId="161" applyNumberFormat="1" applyFont="1" applyBorder="1" applyAlignment="1" applyProtection="1">
      <alignment horizontal="right"/>
      <protection locked="0"/>
    </xf>
    <xf numFmtId="0" fontId="2" fillId="0" borderId="0" xfId="161" applyFill="1">
      <alignment/>
      <protection/>
    </xf>
    <xf numFmtId="2" fontId="2" fillId="0" borderId="0" xfId="161" applyNumberFormat="1" applyFont="1" applyFill="1">
      <alignment/>
      <protection/>
    </xf>
    <xf numFmtId="164" fontId="7" fillId="0" borderId="12" xfId="161" applyNumberFormat="1" applyFont="1" applyFill="1" applyBorder="1" applyAlignment="1">
      <alignment horizontal="right"/>
      <protection/>
    </xf>
    <xf numFmtId="164" fontId="7" fillId="0" borderId="14" xfId="161" applyNumberFormat="1" applyFont="1" applyFill="1" applyBorder="1" applyAlignment="1">
      <alignment horizontal="right"/>
      <protection/>
    </xf>
    <xf numFmtId="170" fontId="7" fillId="0" borderId="14" xfId="161" applyNumberFormat="1" applyFont="1" applyBorder="1" applyAlignment="1">
      <alignment horizontal="center"/>
      <protection/>
    </xf>
    <xf numFmtId="164" fontId="7" fillId="0" borderId="14" xfId="161" applyNumberFormat="1" applyFont="1" applyBorder="1" applyAlignment="1">
      <alignment horizontal="right"/>
      <protection/>
    </xf>
    <xf numFmtId="0" fontId="7" fillId="0" borderId="0" xfId="161" applyFont="1">
      <alignment/>
      <protection/>
    </xf>
    <xf numFmtId="0" fontId="4" fillId="0" borderId="0" xfId="161" applyFont="1">
      <alignment/>
      <protection/>
    </xf>
    <xf numFmtId="0" fontId="4" fillId="0" borderId="0" xfId="217" applyFont="1" applyAlignment="1">
      <alignment horizontal="centerContinuous"/>
      <protection/>
    </xf>
    <xf numFmtId="0" fontId="4" fillId="0" borderId="0" xfId="217" applyFont="1">
      <alignment/>
      <protection/>
    </xf>
    <xf numFmtId="0" fontId="20" fillId="0" borderId="0" xfId="217" applyFont="1" applyAlignment="1">
      <alignment horizontal="centerContinuous"/>
      <protection/>
    </xf>
    <xf numFmtId="0" fontId="20" fillId="0" borderId="0" xfId="217" applyFont="1">
      <alignment/>
      <protection/>
    </xf>
    <xf numFmtId="0" fontId="4" fillId="0" borderId="0" xfId="217" applyFont="1" applyBorder="1">
      <alignment/>
      <protection/>
    </xf>
    <xf numFmtId="0" fontId="4" fillId="0" borderId="0" xfId="217" applyFont="1" applyBorder="1" applyAlignment="1">
      <alignment horizontal="center"/>
      <protection/>
    </xf>
    <xf numFmtId="0" fontId="6" fillId="0" borderId="0" xfId="217" applyFont="1">
      <alignment/>
      <protection/>
    </xf>
    <xf numFmtId="0" fontId="6" fillId="0" borderId="0" xfId="217" applyFont="1" applyAlignment="1">
      <alignment wrapText="1"/>
      <protection/>
    </xf>
    <xf numFmtId="180" fontId="4" fillId="0" borderId="0" xfId="286" applyNumberFormat="1" applyFont="1" applyAlignment="1" applyProtection="1">
      <alignment/>
      <protection/>
    </xf>
    <xf numFmtId="180" fontId="6" fillId="0" borderId="0" xfId="286" applyNumberFormat="1" applyFont="1" applyAlignment="1" applyProtection="1">
      <alignment/>
      <protection/>
    </xf>
    <xf numFmtId="0" fontId="6" fillId="0" borderId="0" xfId="217" applyFont="1" applyBorder="1">
      <alignment/>
      <protection/>
    </xf>
    <xf numFmtId="0" fontId="4" fillId="0" borderId="0" xfId="217" applyFont="1" applyFill="1" applyBorder="1">
      <alignment/>
      <protection/>
    </xf>
    <xf numFmtId="0" fontId="6" fillId="0" borderId="0" xfId="217" applyFont="1" applyBorder="1" applyAlignment="1">
      <alignment horizontal="left"/>
      <protection/>
    </xf>
    <xf numFmtId="164" fontId="7" fillId="0" borderId="20" xfId="161" applyNumberFormat="1" applyFont="1" applyFill="1" applyBorder="1" applyAlignment="1">
      <alignment horizontal="right"/>
      <protection/>
    </xf>
    <xf numFmtId="164" fontId="7" fillId="0" borderId="20" xfId="161" applyNumberFormat="1" applyFont="1" applyBorder="1" applyAlignment="1">
      <alignment horizontal="right"/>
      <protection/>
    </xf>
    <xf numFmtId="167" fontId="9" fillId="0" borderId="17" xfId="161" applyNumberFormat="1" applyFont="1" applyFill="1" applyBorder="1" applyAlignment="1" applyProtection="1">
      <alignment horizontal="right"/>
      <protection locked="0"/>
    </xf>
    <xf numFmtId="0" fontId="8" fillId="34" borderId="12" xfId="161" applyFont="1" applyFill="1" applyBorder="1" applyAlignment="1" quotePrefix="1">
      <alignment horizontal="center"/>
      <protection/>
    </xf>
    <xf numFmtId="170" fontId="7" fillId="0" borderId="12" xfId="161" applyNumberFormat="1" applyFont="1" applyBorder="1" applyAlignment="1">
      <alignment horizontal="center"/>
      <protection/>
    </xf>
    <xf numFmtId="164" fontId="7" fillId="0" borderId="14" xfId="161" applyNumberFormat="1" applyFont="1" applyBorder="1" applyAlignment="1">
      <alignment horizontal="center"/>
      <protection/>
    </xf>
    <xf numFmtId="164" fontId="7" fillId="0" borderId="12" xfId="161" applyNumberFormat="1" applyFont="1" applyBorder="1" applyAlignment="1">
      <alignment horizontal="center"/>
      <protection/>
    </xf>
    <xf numFmtId="166" fontId="2" fillId="0" borderId="0" xfId="161" applyNumberFormat="1" applyFill="1">
      <alignment/>
      <protection/>
    </xf>
    <xf numFmtId="0" fontId="8" fillId="34" borderId="12" xfId="161" applyFont="1" applyFill="1" applyBorder="1" applyAlignment="1">
      <alignment horizontal="center"/>
      <protection/>
    </xf>
    <xf numFmtId="49" fontId="9" fillId="34" borderId="12" xfId="161" applyNumberFormat="1" applyFont="1" applyFill="1" applyBorder="1" applyAlignment="1">
      <alignment horizontal="center"/>
      <protection/>
    </xf>
    <xf numFmtId="0" fontId="9" fillId="34" borderId="21" xfId="161" applyFont="1" applyFill="1" applyBorder="1">
      <alignment/>
      <protection/>
    </xf>
    <xf numFmtId="0" fontId="9" fillId="34" borderId="22" xfId="161" applyFont="1" applyFill="1" applyBorder="1">
      <alignment/>
      <protection/>
    </xf>
    <xf numFmtId="0" fontId="7" fillId="0" borderId="23" xfId="161" applyFont="1" applyBorder="1">
      <alignment/>
      <protection/>
    </xf>
    <xf numFmtId="164" fontId="7" fillId="0" borderId="24" xfId="161" applyNumberFormat="1" applyFont="1" applyBorder="1" applyAlignment="1">
      <alignment horizontal="center"/>
      <protection/>
    </xf>
    <xf numFmtId="0" fontId="7" fillId="0" borderId="25" xfId="161" applyFont="1" applyBorder="1">
      <alignment/>
      <protection/>
    </xf>
    <xf numFmtId="170" fontId="7" fillId="0" borderId="26" xfId="161" applyNumberFormat="1" applyFont="1" applyBorder="1" applyAlignment="1">
      <alignment horizontal="center"/>
      <protection/>
    </xf>
    <xf numFmtId="164" fontId="7" fillId="0" borderId="27" xfId="161" applyNumberFormat="1" applyFont="1" applyBorder="1" applyAlignment="1">
      <alignment horizontal="center"/>
      <protection/>
    </xf>
    <xf numFmtId="0" fontId="9" fillId="0" borderId="28" xfId="161" applyFont="1" applyBorder="1">
      <alignment/>
      <protection/>
    </xf>
    <xf numFmtId="164" fontId="9" fillId="0" borderId="29" xfId="161" applyNumberFormat="1" applyFont="1" applyBorder="1" applyAlignment="1">
      <alignment horizontal="right"/>
      <protection/>
    </xf>
    <xf numFmtId="0" fontId="9" fillId="0" borderId="30" xfId="161" applyFont="1" applyBorder="1">
      <alignment/>
      <protection/>
    </xf>
    <xf numFmtId="164" fontId="9" fillId="0" borderId="30" xfId="161" applyNumberFormat="1" applyFont="1" applyBorder="1" applyAlignment="1">
      <alignment horizontal="right"/>
      <protection/>
    </xf>
    <xf numFmtId="170" fontId="7" fillId="0" borderId="30" xfId="161" applyNumberFormat="1" applyFont="1" applyBorder="1" applyAlignment="1">
      <alignment horizontal="center"/>
      <protection/>
    </xf>
    <xf numFmtId="164" fontId="7" fillId="0" borderId="30" xfId="161" applyNumberFormat="1" applyFont="1" applyBorder="1" applyAlignment="1">
      <alignment horizontal="center"/>
      <protection/>
    </xf>
    <xf numFmtId="164" fontId="4" fillId="0" borderId="0" xfId="161" applyNumberFormat="1" applyFont="1">
      <alignment/>
      <protection/>
    </xf>
    <xf numFmtId="0" fontId="93" fillId="0" borderId="0" xfId="173" applyFont="1">
      <alignment/>
      <protection/>
    </xf>
    <xf numFmtId="0" fontId="93" fillId="0" borderId="0" xfId="173" applyFont="1" applyAlignment="1">
      <alignment/>
      <protection/>
    </xf>
    <xf numFmtId="0" fontId="0" fillId="0" borderId="0" xfId="173">
      <alignment/>
      <protection/>
    </xf>
    <xf numFmtId="180" fontId="9" fillId="35" borderId="18" xfId="288" applyNumberFormat="1" applyFont="1" applyFill="1" applyBorder="1" applyAlignment="1" applyProtection="1">
      <alignment horizontal="center" vertical="center"/>
      <protection/>
    </xf>
    <xf numFmtId="180" fontId="9" fillId="35" borderId="10" xfId="288" applyNumberFormat="1" applyFont="1" applyFill="1" applyBorder="1" applyAlignment="1" applyProtection="1">
      <alignment horizontal="center" vertical="center"/>
      <protection/>
    </xf>
    <xf numFmtId="180" fontId="9" fillId="35" borderId="31" xfId="288" applyNumberFormat="1" applyFont="1" applyFill="1" applyBorder="1" applyAlignment="1" applyProtection="1">
      <alignment horizontal="center" vertical="center"/>
      <protection/>
    </xf>
    <xf numFmtId="180" fontId="7" fillId="0" borderId="13" xfId="288" applyNumberFormat="1" applyFont="1" applyBorder="1" applyAlignment="1" applyProtection="1">
      <alignment horizontal="left" vertical="center"/>
      <protection/>
    </xf>
    <xf numFmtId="164" fontId="7" fillId="0" borderId="14" xfId="49" applyNumberFormat="1" applyFont="1" applyBorder="1" applyAlignment="1" applyProtection="1">
      <alignment horizontal="center" vertical="center"/>
      <protection/>
    </xf>
    <xf numFmtId="167" fontId="7" fillId="0" borderId="14" xfId="288" applyNumberFormat="1" applyFont="1" applyBorder="1" applyAlignment="1" applyProtection="1">
      <alignment horizontal="center" vertical="center"/>
      <protection/>
    </xf>
    <xf numFmtId="167" fontId="7" fillId="0" borderId="12" xfId="288" applyNumberFormat="1" applyFont="1" applyBorder="1" applyAlignment="1" applyProtection="1">
      <alignment horizontal="center" vertical="center"/>
      <protection/>
    </xf>
    <xf numFmtId="167" fontId="7" fillId="0" borderId="26" xfId="288" applyNumberFormat="1" applyFont="1" applyBorder="1" applyAlignment="1" applyProtection="1">
      <alignment horizontal="center" vertical="center"/>
      <protection/>
    </xf>
    <xf numFmtId="167" fontId="7" fillId="0" borderId="15" xfId="288" applyNumberFormat="1" applyFont="1" applyBorder="1" applyAlignment="1" applyProtection="1">
      <alignment horizontal="center" vertical="center"/>
      <protection/>
    </xf>
    <xf numFmtId="164" fontId="7" fillId="0" borderId="14" xfId="49" applyNumberFormat="1" applyFont="1" applyFill="1" applyBorder="1" applyAlignment="1" applyProtection="1">
      <alignment horizontal="center" vertical="center"/>
      <protection/>
    </xf>
    <xf numFmtId="180" fontId="7" fillId="0" borderId="14" xfId="288" applyNumberFormat="1" applyFont="1" applyFill="1" applyBorder="1" applyAlignment="1" applyProtection="1">
      <alignment horizontal="center" vertical="center"/>
      <protection/>
    </xf>
    <xf numFmtId="164" fontId="7" fillId="0" borderId="14" xfId="288" applyNumberFormat="1" applyFont="1" applyFill="1" applyBorder="1" applyAlignment="1" applyProtection="1">
      <alignment horizontal="center" vertical="center"/>
      <protection/>
    </xf>
    <xf numFmtId="164" fontId="7" fillId="0" borderId="26" xfId="288" applyNumberFormat="1" applyFont="1" applyFill="1" applyBorder="1" applyAlignment="1" applyProtection="1">
      <alignment horizontal="center" vertical="center"/>
      <protection/>
    </xf>
    <xf numFmtId="180" fontId="7" fillId="0" borderId="15" xfId="288" applyNumberFormat="1" applyFont="1" applyFill="1" applyBorder="1" applyAlignment="1" applyProtection="1">
      <alignment horizontal="center" vertical="center"/>
      <protection/>
    </xf>
    <xf numFmtId="164" fontId="7" fillId="0" borderId="14" xfId="49" applyNumberFormat="1" applyFont="1" applyBorder="1" applyAlignment="1">
      <alignment horizontal="center" vertical="center"/>
    </xf>
    <xf numFmtId="164" fontId="7" fillId="0" borderId="14" xfId="288" applyNumberFormat="1" applyFont="1" applyBorder="1" applyAlignment="1">
      <alignment horizontal="center" vertical="center"/>
      <protection/>
    </xf>
    <xf numFmtId="164" fontId="7" fillId="0" borderId="26" xfId="288" applyNumberFormat="1" applyFont="1" applyBorder="1" applyAlignment="1">
      <alignment horizontal="center" vertical="center"/>
      <protection/>
    </xf>
    <xf numFmtId="164" fontId="7" fillId="0" borderId="15" xfId="288" applyNumberFormat="1" applyFont="1" applyBorder="1" applyAlignment="1">
      <alignment horizontal="center" vertical="center"/>
      <protection/>
    </xf>
    <xf numFmtId="167" fontId="7" fillId="0" borderId="18" xfId="288" applyNumberFormat="1" applyFont="1" applyBorder="1" applyAlignment="1" applyProtection="1">
      <alignment horizontal="center" vertical="center"/>
      <protection/>
    </xf>
    <xf numFmtId="180" fontId="9" fillId="0" borderId="32" xfId="288" applyNumberFormat="1" applyFont="1" applyBorder="1" applyAlignment="1" applyProtection="1">
      <alignment horizontal="center" vertical="center"/>
      <protection/>
    </xf>
    <xf numFmtId="164" fontId="9" fillId="0" borderId="33" xfId="288" applyNumberFormat="1" applyFont="1" applyBorder="1" applyAlignment="1">
      <alignment horizontal="center" vertical="center"/>
      <protection/>
    </xf>
    <xf numFmtId="164" fontId="9" fillId="0" borderId="34" xfId="288" applyNumberFormat="1" applyFont="1" applyBorder="1" applyAlignment="1">
      <alignment horizontal="center" vertical="center"/>
      <protection/>
    </xf>
    <xf numFmtId="164" fontId="9" fillId="0" borderId="35" xfId="288" applyNumberFormat="1" applyFont="1" applyBorder="1" applyAlignment="1">
      <alignment horizontal="center" vertical="center"/>
      <protection/>
    </xf>
    <xf numFmtId="180" fontId="22" fillId="0" borderId="36" xfId="288" applyNumberFormat="1" applyFont="1" applyFill="1" applyBorder="1" applyAlignment="1" applyProtection="1">
      <alignment horizontal="left" vertical="center"/>
      <protection/>
    </xf>
    <xf numFmtId="0" fontId="0" fillId="0" borderId="0" xfId="173" applyAlignment="1">
      <alignment horizontal="center"/>
      <protection/>
    </xf>
    <xf numFmtId="180" fontId="22" fillId="0" borderId="0" xfId="288" applyNumberFormat="1" applyFont="1" applyFill="1" applyBorder="1" applyAlignment="1" applyProtection="1">
      <alignment horizontal="left" vertical="center"/>
      <protection/>
    </xf>
    <xf numFmtId="167" fontId="0" fillId="0" borderId="0" xfId="173" applyNumberFormat="1">
      <alignment/>
      <protection/>
    </xf>
    <xf numFmtId="164" fontId="94" fillId="0" borderId="0" xfId="221" applyNumberFormat="1" applyFont="1" applyBorder="1" applyAlignment="1">
      <alignment horizontal="center"/>
      <protection/>
    </xf>
    <xf numFmtId="164" fontId="7" fillId="0" borderId="12" xfId="221" applyNumberFormat="1" applyFont="1" applyBorder="1" applyAlignment="1">
      <alignment horizontal="center"/>
      <protection/>
    </xf>
    <xf numFmtId="164" fontId="94" fillId="0" borderId="12" xfId="221" applyNumberFormat="1" applyFont="1" applyBorder="1" applyAlignment="1">
      <alignment horizontal="center"/>
      <protection/>
    </xf>
    <xf numFmtId="164" fontId="7" fillId="0" borderId="14" xfId="221" applyNumberFormat="1" applyFont="1" applyBorder="1" applyAlignment="1">
      <alignment horizontal="center"/>
      <protection/>
    </xf>
    <xf numFmtId="164" fontId="94" fillId="0" borderId="14" xfId="221" applyNumberFormat="1" applyFont="1" applyBorder="1" applyAlignment="1">
      <alignment horizontal="center"/>
      <protection/>
    </xf>
    <xf numFmtId="164" fontId="94" fillId="0" borderId="18" xfId="221" applyNumberFormat="1" applyFont="1" applyBorder="1" applyAlignment="1">
      <alignment horizontal="center"/>
      <protection/>
    </xf>
    <xf numFmtId="0" fontId="94" fillId="0" borderId="0" xfId="221" applyFont="1">
      <alignment/>
      <protection/>
    </xf>
    <xf numFmtId="0" fontId="95" fillId="0" borderId="0" xfId="221" applyFont="1">
      <alignment/>
      <protection/>
    </xf>
    <xf numFmtId="169" fontId="2" fillId="0" borderId="0" xfId="71" applyNumberFormat="1" applyFont="1" applyAlignment="1">
      <alignment/>
    </xf>
    <xf numFmtId="0" fontId="94" fillId="0" borderId="0" xfId="221" applyFont="1" quotePrefix="1">
      <alignment/>
      <protection/>
    </xf>
    <xf numFmtId="0" fontId="9" fillId="0" borderId="0" xfId="217" applyFont="1" applyBorder="1" applyAlignment="1">
      <alignment horizontal="center" vertical="center"/>
      <protection/>
    </xf>
    <xf numFmtId="0" fontId="7" fillId="0" borderId="0" xfId="289" applyFont="1">
      <alignment/>
      <protection/>
    </xf>
    <xf numFmtId="0" fontId="9" fillId="35" borderId="37" xfId="217" applyFont="1" applyFill="1" applyBorder="1" applyAlignment="1" applyProtection="1" quotePrefix="1">
      <alignment horizontal="center" vertical="center"/>
      <protection/>
    </xf>
    <xf numFmtId="16" fontId="21" fillId="35" borderId="38" xfId="217" applyNumberFormat="1" applyFont="1" applyFill="1" applyBorder="1" applyAlignment="1">
      <alignment horizontal="center" wrapText="1"/>
      <protection/>
    </xf>
    <xf numFmtId="0" fontId="9" fillId="35" borderId="39" xfId="289" applyFont="1" applyFill="1" applyBorder="1" applyAlignment="1">
      <alignment horizontal="center"/>
      <protection/>
    </xf>
    <xf numFmtId="0" fontId="9" fillId="35" borderId="12" xfId="289" applyFont="1" applyFill="1" applyBorder="1" applyAlignment="1">
      <alignment horizontal="center"/>
      <protection/>
    </xf>
    <xf numFmtId="0" fontId="9" fillId="35" borderId="21" xfId="289" applyFont="1" applyFill="1" applyBorder="1" applyAlignment="1">
      <alignment horizontal="center"/>
      <protection/>
    </xf>
    <xf numFmtId="0" fontId="9" fillId="35" borderId="40" xfId="289" applyFont="1" applyFill="1" applyBorder="1" applyAlignment="1">
      <alignment horizontal="center"/>
      <protection/>
    </xf>
    <xf numFmtId="0" fontId="7" fillId="35" borderId="41" xfId="289" applyNumberFormat="1" applyFont="1" applyFill="1" applyBorder="1" applyAlignment="1">
      <alignment horizontal="center"/>
      <protection/>
    </xf>
    <xf numFmtId="0" fontId="9" fillId="35" borderId="10" xfId="289" applyFont="1" applyFill="1" applyBorder="1" applyAlignment="1">
      <alignment horizontal="center"/>
      <protection/>
    </xf>
    <xf numFmtId="0" fontId="9" fillId="35" borderId="42" xfId="289" applyFont="1" applyFill="1" applyBorder="1" applyAlignment="1">
      <alignment horizontal="center"/>
      <protection/>
    </xf>
    <xf numFmtId="0" fontId="9" fillId="35" borderId="43" xfId="289" applyFont="1" applyFill="1" applyBorder="1" applyAlignment="1">
      <alignment horizontal="center"/>
      <protection/>
    </xf>
    <xf numFmtId="0" fontId="9" fillId="35" borderId="44" xfId="289" applyFont="1" applyFill="1" applyBorder="1" applyAlignment="1">
      <alignment horizontal="center"/>
      <protection/>
    </xf>
    <xf numFmtId="0" fontId="9" fillId="35" borderId="18" xfId="289" applyFont="1" applyFill="1" applyBorder="1" applyAlignment="1">
      <alignment horizontal="center"/>
      <protection/>
    </xf>
    <xf numFmtId="0" fontId="9" fillId="35" borderId="45" xfId="289" applyFont="1" applyFill="1" applyBorder="1" applyAlignment="1">
      <alignment horizontal="center"/>
      <protection/>
    </xf>
    <xf numFmtId="0" fontId="9" fillId="35" borderId="46" xfId="289" applyFont="1" applyFill="1" applyBorder="1" applyAlignment="1">
      <alignment horizontal="center"/>
      <protection/>
    </xf>
    <xf numFmtId="2" fontId="9" fillId="0" borderId="10" xfId="289" applyNumberFormat="1" applyFont="1" applyBorder="1" applyAlignment="1">
      <alignment horizontal="center" vertical="center"/>
      <protection/>
    </xf>
    <xf numFmtId="0" fontId="9" fillId="0" borderId="0" xfId="289" applyFont="1">
      <alignment/>
      <protection/>
    </xf>
    <xf numFmtId="0" fontId="7" fillId="0" borderId="0" xfId="289" applyFont="1" applyBorder="1">
      <alignment/>
      <protection/>
    </xf>
    <xf numFmtId="180" fontId="7" fillId="0" borderId="0" xfId="291" applyNumberFormat="1" applyFont="1">
      <alignment/>
      <protection/>
    </xf>
    <xf numFmtId="180" fontId="7" fillId="0" borderId="0" xfId="288" applyNumberFormat="1" applyFont="1">
      <alignment/>
      <protection/>
    </xf>
    <xf numFmtId="180" fontId="7" fillId="0" borderId="0" xfId="288" applyNumberFormat="1" applyFont="1" applyFill="1">
      <alignment/>
      <protection/>
    </xf>
    <xf numFmtId="180" fontId="7" fillId="0" borderId="47" xfId="288" applyNumberFormat="1" applyFont="1" applyBorder="1" applyAlignment="1" applyProtection="1">
      <alignment horizontal="centerContinuous"/>
      <protection/>
    </xf>
    <xf numFmtId="180" fontId="7" fillId="0" borderId="43" xfId="288" applyNumberFormat="1" applyFont="1" applyBorder="1" applyAlignment="1">
      <alignment horizontal="centerContinuous"/>
      <protection/>
    </xf>
    <xf numFmtId="164" fontId="7" fillId="0" borderId="0" xfId="288" applyNumberFormat="1" applyFont="1">
      <alignment/>
      <protection/>
    </xf>
    <xf numFmtId="180" fontId="7" fillId="0" borderId="48" xfId="288" applyNumberFormat="1" applyFont="1" applyBorder="1" applyAlignment="1" applyProtection="1">
      <alignment horizontal="center"/>
      <protection/>
    </xf>
    <xf numFmtId="180" fontId="7" fillId="0" borderId="0" xfId="288" applyNumberFormat="1" applyFont="1" applyAlignment="1" applyProtection="1">
      <alignment horizontal="left"/>
      <protection/>
    </xf>
    <xf numFmtId="180" fontId="7" fillId="0" borderId="0" xfId="288" applyNumberFormat="1" applyFont="1" applyBorder="1">
      <alignment/>
      <protection/>
    </xf>
    <xf numFmtId="180" fontId="7" fillId="0" borderId="0" xfId="288" applyNumberFormat="1" applyFont="1" applyBorder="1" applyAlignment="1" applyProtection="1">
      <alignment horizontal="center" vertical="center"/>
      <protection/>
    </xf>
    <xf numFmtId="0" fontId="9" fillId="0" borderId="0" xfId="289" applyFont="1" applyAlignment="1">
      <alignment horizontal="center"/>
      <protection/>
    </xf>
    <xf numFmtId="0" fontId="9" fillId="35" borderId="49" xfId="289" applyFont="1" applyFill="1" applyBorder="1" applyAlignment="1">
      <alignment horizontal="center"/>
      <protection/>
    </xf>
    <xf numFmtId="16" fontId="9" fillId="35" borderId="38" xfId="217" applyNumberFormat="1" applyFont="1" applyFill="1" applyBorder="1" applyAlignment="1">
      <alignment horizontal="center" wrapText="1"/>
      <protection/>
    </xf>
    <xf numFmtId="1" fontId="9" fillId="35" borderId="10" xfId="289" applyNumberFormat="1" applyFont="1" applyFill="1" applyBorder="1" applyAlignment="1" quotePrefix="1">
      <alignment horizontal="center"/>
      <protection/>
    </xf>
    <xf numFmtId="0" fontId="9" fillId="0" borderId="50" xfId="289" applyFont="1" applyBorder="1" applyAlignment="1">
      <alignment horizontal="center" vertical="center"/>
      <protection/>
    </xf>
    <xf numFmtId="0" fontId="9" fillId="0" borderId="45" xfId="289" applyFont="1" applyBorder="1" applyAlignment="1">
      <alignment vertical="center"/>
      <protection/>
    </xf>
    <xf numFmtId="164" fontId="9" fillId="0" borderId="18" xfId="289" applyNumberFormat="1" applyFont="1" applyBorder="1" applyAlignment="1">
      <alignment vertical="center"/>
      <protection/>
    </xf>
    <xf numFmtId="164" fontId="9" fillId="0" borderId="10" xfId="217" applyNumberFormat="1" applyFont="1" applyBorder="1" applyAlignment="1">
      <alignment horizontal="center" vertical="center"/>
      <protection/>
    </xf>
    <xf numFmtId="164" fontId="9" fillId="0" borderId="51" xfId="289" applyNumberFormat="1" applyFont="1" applyBorder="1" applyAlignment="1">
      <alignment horizontal="center" vertical="center"/>
      <protection/>
    </xf>
    <xf numFmtId="164" fontId="9" fillId="0" borderId="52" xfId="289" applyNumberFormat="1" applyFont="1" applyBorder="1" applyAlignment="1">
      <alignment horizontal="center" vertical="center"/>
      <protection/>
    </xf>
    <xf numFmtId="164" fontId="9" fillId="0" borderId="53" xfId="289" applyNumberFormat="1" applyFont="1" applyBorder="1" applyAlignment="1">
      <alignment horizontal="center" vertical="center"/>
      <protection/>
    </xf>
    <xf numFmtId="0" fontId="9" fillId="0" borderId="13" xfId="289" applyFont="1" applyBorder="1" applyAlignment="1">
      <alignment horizontal="center" vertical="center"/>
      <protection/>
    </xf>
    <xf numFmtId="0" fontId="9" fillId="0" borderId="0" xfId="289" applyFont="1" applyBorder="1" applyAlignment="1">
      <alignment vertical="center"/>
      <protection/>
    </xf>
    <xf numFmtId="164" fontId="9" fillId="0" borderId="14" xfId="289" applyNumberFormat="1" applyFont="1" applyBorder="1" applyAlignment="1">
      <alignment vertical="center"/>
      <protection/>
    </xf>
    <xf numFmtId="164" fontId="9" fillId="0" borderId="14" xfId="217" applyNumberFormat="1" applyFont="1" applyBorder="1" applyAlignment="1">
      <alignment horizontal="center" vertical="center"/>
      <protection/>
    </xf>
    <xf numFmtId="164" fontId="9" fillId="0" borderId="0" xfId="289" applyNumberFormat="1" applyFont="1" applyBorder="1" applyAlignment="1">
      <alignment horizontal="center" vertical="center"/>
      <protection/>
    </xf>
    <xf numFmtId="164" fontId="9" fillId="0" borderId="54" xfId="289" applyNumberFormat="1" applyFont="1" applyBorder="1" applyAlignment="1">
      <alignment horizontal="center" vertical="center"/>
      <protection/>
    </xf>
    <xf numFmtId="0" fontId="9" fillId="0" borderId="13" xfId="289" applyFont="1" applyBorder="1" applyAlignment="1">
      <alignment vertical="center"/>
      <protection/>
    </xf>
    <xf numFmtId="0" fontId="7" fillId="0" borderId="0" xfId="289" applyFont="1" applyBorder="1" applyAlignment="1">
      <alignment vertical="center"/>
      <protection/>
    </xf>
    <xf numFmtId="164" fontId="7" fillId="0" borderId="14" xfId="289" applyNumberFormat="1" applyFont="1" applyBorder="1" applyAlignment="1">
      <alignment vertical="center"/>
      <protection/>
    </xf>
    <xf numFmtId="164" fontId="7" fillId="0" borderId="14" xfId="217" applyNumberFormat="1" applyFont="1" applyBorder="1" applyAlignment="1">
      <alignment horizontal="center" vertical="center"/>
      <protection/>
    </xf>
    <xf numFmtId="164" fontId="7" fillId="0" borderId="0" xfId="289" applyNumberFormat="1" applyFont="1" applyBorder="1" applyAlignment="1">
      <alignment horizontal="center" vertical="center"/>
      <protection/>
    </xf>
    <xf numFmtId="164" fontId="7" fillId="0" borderId="54" xfId="289" applyNumberFormat="1" applyFont="1" applyBorder="1" applyAlignment="1">
      <alignment horizontal="center" vertical="center"/>
      <protection/>
    </xf>
    <xf numFmtId="164" fontId="9" fillId="0" borderId="14" xfId="290" applyNumberFormat="1" applyFont="1" applyBorder="1" applyAlignment="1">
      <alignment vertical="center"/>
      <protection/>
    </xf>
    <xf numFmtId="164" fontId="7" fillId="0" borderId="14" xfId="290" applyNumberFormat="1" applyFont="1" applyBorder="1" applyAlignment="1">
      <alignment vertical="center"/>
      <protection/>
    </xf>
    <xf numFmtId="2" fontId="7" fillId="0" borderId="0" xfId="289" applyNumberFormat="1" applyFont="1">
      <alignment/>
      <protection/>
    </xf>
    <xf numFmtId="164" fontId="9" fillId="0" borderId="0" xfId="289" applyNumberFormat="1" applyFont="1" applyFill="1" applyBorder="1" applyAlignment="1">
      <alignment horizontal="center" vertical="center"/>
      <protection/>
    </xf>
    <xf numFmtId="164" fontId="9" fillId="0" borderId="54" xfId="289" applyNumberFormat="1" applyFont="1" applyFill="1" applyBorder="1" applyAlignment="1">
      <alignment horizontal="center" vertical="center"/>
      <protection/>
    </xf>
    <xf numFmtId="164" fontId="96" fillId="0" borderId="54" xfId="289" applyNumberFormat="1" applyFont="1" applyBorder="1" applyAlignment="1">
      <alignment horizontal="center" vertical="center"/>
      <protection/>
    </xf>
    <xf numFmtId="0" fontId="9" fillId="0" borderId="13" xfId="289" applyFont="1" applyBorder="1" applyAlignment="1">
      <alignment horizontal="center"/>
      <protection/>
    </xf>
    <xf numFmtId="0" fontId="7" fillId="0" borderId="13" xfId="289" applyFont="1" applyBorder="1" applyAlignment="1">
      <alignment horizontal="center"/>
      <protection/>
    </xf>
    <xf numFmtId="0" fontId="9" fillId="0" borderId="16" xfId="289" applyFont="1" applyBorder="1">
      <alignment/>
      <protection/>
    </xf>
    <xf numFmtId="0" fontId="7" fillId="0" borderId="55" xfId="289" applyFont="1" applyBorder="1" applyAlignment="1">
      <alignment vertical="center"/>
      <protection/>
    </xf>
    <xf numFmtId="164" fontId="7" fillId="0" borderId="17" xfId="289" applyNumberFormat="1" applyFont="1" applyBorder="1" applyAlignment="1">
      <alignment vertical="center"/>
      <protection/>
    </xf>
    <xf numFmtId="164" fontId="7" fillId="0" borderId="17" xfId="217" applyNumberFormat="1" applyFont="1" applyBorder="1" applyAlignment="1">
      <alignment horizontal="center" vertical="center"/>
      <protection/>
    </xf>
    <xf numFmtId="164" fontId="7" fillId="0" borderId="56" xfId="289" applyNumberFormat="1" applyFont="1" applyBorder="1" applyAlignment="1">
      <alignment horizontal="center" vertical="center"/>
      <protection/>
    </xf>
    <xf numFmtId="164" fontId="7" fillId="0" borderId="57" xfId="289" applyNumberFormat="1" applyFont="1" applyBorder="1" applyAlignment="1">
      <alignment horizontal="center" vertical="center"/>
      <protection/>
    </xf>
    <xf numFmtId="0" fontId="7" fillId="0" borderId="0" xfId="289" applyFont="1" applyAlignment="1">
      <alignment horizontal="center"/>
      <protection/>
    </xf>
    <xf numFmtId="0" fontId="9" fillId="0" borderId="0" xfId="161" applyFont="1" applyAlignment="1">
      <alignment horizontal="center"/>
      <protection/>
    </xf>
    <xf numFmtId="0" fontId="6" fillId="0" borderId="0" xfId="161" applyFont="1" applyAlignment="1">
      <alignment horizontal="center"/>
      <protection/>
    </xf>
    <xf numFmtId="0" fontId="7" fillId="0" borderId="0" xfId="161" applyFont="1" applyFill="1" applyBorder="1">
      <alignment/>
      <protection/>
    </xf>
    <xf numFmtId="0" fontId="2" fillId="0" borderId="0" xfId="161" applyFont="1" applyFill="1" applyBorder="1">
      <alignment/>
      <protection/>
    </xf>
    <xf numFmtId="0" fontId="2" fillId="0" borderId="54" xfId="161" applyFont="1" applyFill="1" applyBorder="1">
      <alignment/>
      <protection/>
    </xf>
    <xf numFmtId="0" fontId="7" fillId="0" borderId="58" xfId="161" applyFont="1" applyFill="1" applyBorder="1">
      <alignment/>
      <protection/>
    </xf>
    <xf numFmtId="0" fontId="2" fillId="0" borderId="0" xfId="161" applyNumberFormat="1" applyFill="1">
      <alignment/>
      <protection/>
    </xf>
    <xf numFmtId="0" fontId="7" fillId="0" borderId="0" xfId="292" applyFont="1" applyFill="1">
      <alignment/>
      <protection/>
    </xf>
    <xf numFmtId="164" fontId="7" fillId="0" borderId="0" xfId="292" applyNumberFormat="1" applyFont="1" applyFill="1">
      <alignment/>
      <protection/>
    </xf>
    <xf numFmtId="0" fontId="10" fillId="0" borderId="0" xfId="292" applyFont="1" applyFill="1" applyAlignment="1" applyProtection="1">
      <alignment horizontal="right"/>
      <protection/>
    </xf>
    <xf numFmtId="0" fontId="9" fillId="35" borderId="59" xfId="292" applyFont="1" applyFill="1" applyBorder="1" applyAlignment="1" applyProtection="1" quotePrefix="1">
      <alignment horizontal="center" vertical="center"/>
      <protection/>
    </xf>
    <xf numFmtId="0" fontId="9" fillId="35" borderId="10" xfId="292" applyFont="1" applyFill="1" applyBorder="1" applyAlignment="1" applyProtection="1">
      <alignment horizontal="center" vertical="center"/>
      <protection/>
    </xf>
    <xf numFmtId="4" fontId="9" fillId="35" borderId="10" xfId="292" applyNumberFormat="1" applyFont="1" applyFill="1" applyBorder="1" applyAlignment="1" applyProtection="1">
      <alignment horizontal="center" vertical="center"/>
      <protection/>
    </xf>
    <xf numFmtId="0" fontId="9" fillId="35" borderId="18" xfId="292" applyFont="1" applyFill="1" applyBorder="1" applyAlignment="1" applyProtection="1" quotePrefix="1">
      <alignment horizontal="center"/>
      <protection/>
    </xf>
    <xf numFmtId="0" fontId="9" fillId="35" borderId="46" xfId="292" applyFont="1" applyFill="1" applyBorder="1" applyAlignment="1" applyProtection="1" quotePrefix="1">
      <alignment horizontal="center" vertical="center"/>
      <protection/>
    </xf>
    <xf numFmtId="0" fontId="7" fillId="0" borderId="13" xfId="292" applyFont="1" applyFill="1" applyBorder="1">
      <alignment/>
      <protection/>
    </xf>
    <xf numFmtId="0" fontId="7" fillId="0" borderId="14" xfId="292" applyFont="1" applyFill="1" applyBorder="1" applyAlignment="1">
      <alignment horizontal="center"/>
      <protection/>
    </xf>
    <xf numFmtId="0" fontId="7" fillId="0" borderId="12" xfId="292" applyFont="1" applyFill="1" applyBorder="1" applyAlignment="1">
      <alignment horizontal="center"/>
      <protection/>
    </xf>
    <xf numFmtId="0" fontId="7" fillId="0" borderId="40" xfId="292" applyFont="1" applyFill="1" applyBorder="1" applyAlignment="1">
      <alignment horizontal="center"/>
      <protection/>
    </xf>
    <xf numFmtId="0" fontId="9" fillId="0" borderId="13" xfId="292" applyFont="1" applyFill="1" applyBorder="1" applyAlignment="1" applyProtection="1">
      <alignment horizontal="left"/>
      <protection/>
    </xf>
    <xf numFmtId="164" fontId="9" fillId="0" borderId="14" xfId="293" applyNumberFormat="1" applyFont="1" applyFill="1" applyBorder="1" applyAlignment="1">
      <alignment horizontal="right" vertical="center"/>
      <protection/>
    </xf>
    <xf numFmtId="164" fontId="9" fillId="0" borderId="14" xfId="292" applyNumberFormat="1" applyFont="1" applyBorder="1">
      <alignment/>
      <protection/>
    </xf>
    <xf numFmtId="164" fontId="9" fillId="0" borderId="15" xfId="292" applyNumberFormat="1" applyFont="1" applyBorder="1">
      <alignment/>
      <protection/>
    </xf>
    <xf numFmtId="0" fontId="7" fillId="0" borderId="13" xfId="292" applyFont="1" applyFill="1" applyBorder="1" applyAlignment="1" applyProtection="1">
      <alignment horizontal="left"/>
      <protection/>
    </xf>
    <xf numFmtId="164" fontId="9" fillId="0" borderId="14" xfId="292" applyNumberFormat="1" applyFont="1" applyBorder="1" applyAlignment="1">
      <alignment horizontal="right" vertical="center"/>
      <protection/>
    </xf>
    <xf numFmtId="164" fontId="7" fillId="0" borderId="14" xfId="293" applyNumberFormat="1" applyFont="1" applyFill="1" applyBorder="1" applyAlignment="1">
      <alignment horizontal="right" vertical="center"/>
      <protection/>
    </xf>
    <xf numFmtId="164" fontId="7" fillId="0" borderId="14" xfId="292" applyNumberFormat="1" applyFont="1" applyBorder="1" applyAlignment="1">
      <alignment horizontal="right" vertical="center"/>
      <protection/>
    </xf>
    <xf numFmtId="164" fontId="7" fillId="0" borderId="14" xfId="292" applyNumberFormat="1" applyFont="1" applyBorder="1">
      <alignment/>
      <protection/>
    </xf>
    <xf numFmtId="164" fontId="7" fillId="0" borderId="15" xfId="292" applyNumberFormat="1" applyFont="1" applyBorder="1">
      <alignment/>
      <protection/>
    </xf>
    <xf numFmtId="0" fontId="7" fillId="0" borderId="50" xfId="292" applyFont="1" applyFill="1" applyBorder="1" applyAlignment="1" applyProtection="1">
      <alignment horizontal="left"/>
      <protection/>
    </xf>
    <xf numFmtId="164" fontId="7" fillId="0" borderId="18" xfId="292" applyNumberFormat="1" applyFont="1" applyBorder="1" applyAlignment="1">
      <alignment horizontal="right" vertical="center"/>
      <protection/>
    </xf>
    <xf numFmtId="164" fontId="7" fillId="0" borderId="18" xfId="292" applyNumberFormat="1" applyFont="1" applyBorder="1">
      <alignment/>
      <protection/>
    </xf>
    <xf numFmtId="164" fontId="7" fillId="0" borderId="46" xfId="292" applyNumberFormat="1" applyFont="1" applyBorder="1">
      <alignment/>
      <protection/>
    </xf>
    <xf numFmtId="164" fontId="7" fillId="0" borderId="14" xfId="292" applyNumberFormat="1" applyFont="1" applyFill="1" applyBorder="1" applyAlignment="1">
      <alignment horizontal="right" vertical="center"/>
      <protection/>
    </xf>
    <xf numFmtId="164" fontId="7" fillId="0" borderId="18" xfId="293" applyNumberFormat="1" applyFont="1" applyFill="1" applyBorder="1" applyAlignment="1">
      <alignment horizontal="right" vertical="center"/>
      <protection/>
    </xf>
    <xf numFmtId="0" fontId="7" fillId="0" borderId="16" xfId="292" applyFont="1" applyFill="1" applyBorder="1" applyAlignment="1" applyProtection="1">
      <alignment horizontal="left"/>
      <protection/>
    </xf>
    <xf numFmtId="164" fontId="7" fillId="0" borderId="17" xfId="293" applyNumberFormat="1" applyFont="1" applyFill="1" applyBorder="1" applyAlignment="1">
      <alignment horizontal="right" vertical="center"/>
      <protection/>
    </xf>
    <xf numFmtId="164" fontId="7" fillId="0" borderId="17" xfId="292" applyNumberFormat="1" applyFont="1" applyBorder="1">
      <alignment/>
      <protection/>
    </xf>
    <xf numFmtId="164" fontId="7" fillId="0" borderId="19" xfId="292" applyNumberFormat="1" applyFont="1" applyBorder="1">
      <alignment/>
      <protection/>
    </xf>
    <xf numFmtId="0" fontId="7" fillId="0" borderId="0" xfId="292" applyFont="1" applyFill="1" applyAlignment="1">
      <alignment horizontal="right"/>
      <protection/>
    </xf>
    <xf numFmtId="164" fontId="7" fillId="0" borderId="0" xfId="292" applyNumberFormat="1" applyFont="1" applyFill="1" applyAlignment="1">
      <alignment horizontal="right"/>
      <protection/>
    </xf>
    <xf numFmtId="0" fontId="3" fillId="0" borderId="0" xfId="161" applyNumberFormat="1" applyFont="1" applyFill="1" applyAlignment="1">
      <alignment/>
      <protection/>
    </xf>
    <xf numFmtId="167" fontId="9" fillId="0" borderId="39" xfId="292" applyNumberFormat="1" applyFont="1" applyFill="1" applyBorder="1" applyAlignment="1" applyProtection="1" quotePrefix="1">
      <alignment horizontal="left"/>
      <protection/>
    </xf>
    <xf numFmtId="164" fontId="7" fillId="0" borderId="12" xfId="292" applyNumberFormat="1" applyFont="1" applyBorder="1" applyAlignment="1">
      <alignment horizontal="center" vertical="center"/>
      <protection/>
    </xf>
    <xf numFmtId="164" fontId="2" fillId="0" borderId="0" xfId="161" applyNumberFormat="1" applyFill="1">
      <alignment/>
      <protection/>
    </xf>
    <xf numFmtId="167" fontId="7" fillId="0" borderId="39" xfId="292" applyNumberFormat="1" applyFont="1" applyFill="1" applyBorder="1" applyAlignment="1" applyProtection="1" quotePrefix="1">
      <alignment horizontal="left"/>
      <protection/>
    </xf>
    <xf numFmtId="167" fontId="7" fillId="0" borderId="20" xfId="292" applyNumberFormat="1" applyFont="1" applyFill="1" applyBorder="1" applyAlignment="1" applyProtection="1">
      <alignment horizontal="left"/>
      <protection/>
    </xf>
    <xf numFmtId="164" fontId="7" fillId="0" borderId="14" xfId="292" applyNumberFormat="1" applyFont="1" applyBorder="1" applyAlignment="1">
      <alignment horizontal="center" vertical="center"/>
      <protection/>
    </xf>
    <xf numFmtId="167" fontId="7" fillId="0" borderId="44" xfId="292" applyNumberFormat="1" applyFont="1" applyFill="1" applyBorder="1" applyAlignment="1" applyProtection="1">
      <alignment horizontal="left"/>
      <protection/>
    </xf>
    <xf numFmtId="164" fontId="7" fillId="0" borderId="18" xfId="292" applyNumberFormat="1" applyFont="1" applyBorder="1" applyAlignment="1">
      <alignment horizontal="center" vertical="center"/>
      <protection/>
    </xf>
    <xf numFmtId="167" fontId="9" fillId="0" borderId="42" xfId="292" applyNumberFormat="1" applyFont="1" applyFill="1" applyBorder="1" applyAlignment="1" applyProtection="1" quotePrefix="1">
      <alignment/>
      <protection/>
    </xf>
    <xf numFmtId="167" fontId="9" fillId="0" borderId="47" xfId="292" applyNumberFormat="1" applyFont="1" applyFill="1" applyBorder="1" applyAlignment="1" applyProtection="1" quotePrefix="1">
      <alignment/>
      <protection/>
    </xf>
    <xf numFmtId="167" fontId="9" fillId="0" borderId="43" xfId="292" applyNumberFormat="1" applyFont="1" applyFill="1" applyBorder="1" applyAlignment="1" applyProtection="1" quotePrefix="1">
      <alignment/>
      <protection/>
    </xf>
    <xf numFmtId="167" fontId="7" fillId="0" borderId="12" xfId="292" applyNumberFormat="1" applyFont="1" applyFill="1" applyBorder="1" applyAlignment="1" applyProtection="1" quotePrefix="1">
      <alignment horizontal="left"/>
      <protection/>
    </xf>
    <xf numFmtId="167" fontId="7" fillId="0" borderId="18" xfId="292" applyNumberFormat="1" applyFont="1" applyFill="1" applyBorder="1" applyAlignment="1" applyProtection="1">
      <alignment horizontal="left"/>
      <protection/>
    </xf>
    <xf numFmtId="167" fontId="7" fillId="0" borderId="22" xfId="292" applyNumberFormat="1" applyFont="1" applyFill="1" applyBorder="1" applyAlignment="1" applyProtection="1" quotePrefix="1">
      <alignment horizontal="center" vertical="center"/>
      <protection/>
    </xf>
    <xf numFmtId="167" fontId="7" fillId="0" borderId="14" xfId="292" applyNumberFormat="1" applyFont="1" applyFill="1" applyBorder="1" applyAlignment="1" applyProtection="1">
      <alignment horizontal="left"/>
      <protection/>
    </xf>
    <xf numFmtId="167" fontId="7" fillId="0" borderId="26" xfId="292" applyNumberFormat="1" applyFont="1" applyFill="1" applyBorder="1" applyAlignment="1" applyProtection="1">
      <alignment horizontal="center" vertical="center"/>
      <protection/>
    </xf>
    <xf numFmtId="167" fontId="7" fillId="0" borderId="48" xfId="292" applyNumberFormat="1" applyFont="1" applyFill="1" applyBorder="1" applyAlignment="1" applyProtection="1">
      <alignment horizontal="center" vertical="center"/>
      <protection/>
    </xf>
    <xf numFmtId="167" fontId="7" fillId="0" borderId="20" xfId="292" applyNumberFormat="1" applyFont="1" applyFill="1" applyBorder="1" applyAlignment="1" applyProtection="1">
      <alignment horizontal="center" vertical="center"/>
      <protection/>
    </xf>
    <xf numFmtId="167" fontId="7" fillId="0" borderId="12" xfId="292" applyNumberFormat="1" applyFont="1" applyFill="1" applyBorder="1" applyAlignment="1" applyProtection="1">
      <alignment horizontal="center" vertical="center"/>
      <protection/>
    </xf>
    <xf numFmtId="167" fontId="7" fillId="0" borderId="44" xfId="292" applyNumberFormat="1" applyFont="1" applyFill="1" applyBorder="1" applyAlignment="1" applyProtection="1">
      <alignment horizontal="center" vertical="center"/>
      <protection/>
    </xf>
    <xf numFmtId="167" fontId="7" fillId="0" borderId="18" xfId="292" applyNumberFormat="1" applyFont="1" applyFill="1" applyBorder="1" applyAlignment="1" applyProtection="1">
      <alignment horizontal="center" vertical="center"/>
      <protection/>
    </xf>
    <xf numFmtId="0" fontId="24" fillId="0" borderId="0" xfId="292" applyFont="1" applyFill="1">
      <alignment/>
      <protection/>
    </xf>
    <xf numFmtId="167" fontId="21" fillId="35" borderId="60" xfId="295" applyNumberFormat="1" applyFont="1" applyFill="1" applyBorder="1" applyAlignment="1">
      <alignment horizontal="center"/>
      <protection/>
    </xf>
    <xf numFmtId="167" fontId="21" fillId="35" borderId="49" xfId="295" applyNumberFormat="1" applyFont="1" applyFill="1" applyBorder="1">
      <alignment/>
      <protection/>
    </xf>
    <xf numFmtId="167" fontId="21" fillId="35" borderId="50" xfId="295" applyNumberFormat="1" applyFont="1" applyFill="1" applyBorder="1" applyAlignment="1">
      <alignment horizontal="center"/>
      <protection/>
    </xf>
    <xf numFmtId="167" fontId="21" fillId="35" borderId="18" xfId="295" applyNumberFormat="1" applyFont="1" applyFill="1" applyBorder="1" applyAlignment="1">
      <alignment horizontal="center"/>
      <protection/>
    </xf>
    <xf numFmtId="49" fontId="21" fillId="35" borderId="18" xfId="295" applyNumberFormat="1" applyFont="1" applyFill="1" applyBorder="1" applyAlignment="1" quotePrefix="1">
      <alignment horizontal="center"/>
      <protection/>
    </xf>
    <xf numFmtId="49" fontId="21" fillId="35" borderId="18" xfId="295" applyNumberFormat="1" applyFont="1" applyFill="1" applyBorder="1" applyAlignment="1">
      <alignment horizontal="center"/>
      <protection/>
    </xf>
    <xf numFmtId="167" fontId="21" fillId="35" borderId="31" xfId="177" applyNumberFormat="1" applyFont="1" applyFill="1" applyBorder="1" applyAlignment="1" quotePrefix="1">
      <alignment horizontal="center"/>
      <protection/>
    </xf>
    <xf numFmtId="167" fontId="24" fillId="0" borderId="13" xfId="239" applyFont="1" applyBorder="1" applyAlignment="1">
      <alignment horizontal="center"/>
      <protection/>
    </xf>
    <xf numFmtId="167" fontId="21" fillId="0" borderId="14" xfId="239" applyFont="1" applyBorder="1">
      <alignment/>
      <protection/>
    </xf>
    <xf numFmtId="167" fontId="21" fillId="0" borderId="40" xfId="239" applyFont="1" applyBorder="1">
      <alignment/>
      <protection/>
    </xf>
    <xf numFmtId="168" fontId="24" fillId="0" borderId="13" xfId="239" applyNumberFormat="1" applyFont="1" applyBorder="1" applyAlignment="1">
      <alignment horizontal="center"/>
      <protection/>
    </xf>
    <xf numFmtId="167" fontId="24" fillId="0" borderId="14" xfId="239" applyFont="1" applyBorder="1">
      <alignment/>
      <protection/>
    </xf>
    <xf numFmtId="167" fontId="24" fillId="0" borderId="14" xfId="239" applyFont="1" applyBorder="1" applyAlignment="1">
      <alignment horizontal="right"/>
      <protection/>
    </xf>
    <xf numFmtId="167" fontId="24" fillId="0" borderId="15" xfId="239" applyFont="1" applyBorder="1" applyAlignment="1">
      <alignment horizontal="right"/>
      <protection/>
    </xf>
    <xf numFmtId="168" fontId="21" fillId="0" borderId="13" xfId="239" applyNumberFormat="1" applyFont="1" applyBorder="1" applyAlignment="1">
      <alignment horizontal="left"/>
      <protection/>
    </xf>
    <xf numFmtId="167" fontId="24" fillId="0" borderId="46" xfId="239" applyFont="1" applyBorder="1" applyAlignment="1">
      <alignment horizontal="right"/>
      <protection/>
    </xf>
    <xf numFmtId="167" fontId="24" fillId="0" borderId="32" xfId="239" applyFont="1" applyBorder="1">
      <alignment/>
      <protection/>
    </xf>
    <xf numFmtId="167" fontId="21" fillId="0" borderId="61" xfId="239" applyFont="1" applyBorder="1">
      <alignment/>
      <protection/>
    </xf>
    <xf numFmtId="167" fontId="21" fillId="0" borderId="33" xfId="239" applyFont="1" applyBorder="1" applyAlignment="1">
      <alignment horizontal="right"/>
      <protection/>
    </xf>
    <xf numFmtId="167" fontId="21" fillId="0" borderId="35" xfId="239" applyFont="1" applyBorder="1" applyAlignment="1">
      <alignment horizontal="right"/>
      <protection/>
    </xf>
    <xf numFmtId="167" fontId="24" fillId="0" borderId="0" xfId="295" applyNumberFormat="1" applyFont="1" applyBorder="1">
      <alignment/>
      <protection/>
    </xf>
    <xf numFmtId="167" fontId="21" fillId="0" borderId="0" xfId="295" applyNumberFormat="1" applyFont="1" applyBorder="1">
      <alignment/>
      <protection/>
    </xf>
    <xf numFmtId="167" fontId="21" fillId="0" borderId="0" xfId="295" applyNumberFormat="1" applyFont="1" applyBorder="1" applyAlignment="1">
      <alignment horizontal="right"/>
      <protection/>
    </xf>
    <xf numFmtId="167" fontId="24" fillId="0" borderId="0" xfId="295" applyNumberFormat="1" applyFont="1" applyBorder="1" applyAlignment="1">
      <alignment horizontal="right"/>
      <protection/>
    </xf>
    <xf numFmtId="167" fontId="21" fillId="0" borderId="0" xfId="295" applyNumberFormat="1" applyFont="1" applyBorder="1" applyAlignment="1" quotePrefix="1">
      <alignment horizontal="right"/>
      <protection/>
    </xf>
    <xf numFmtId="0" fontId="7" fillId="0" borderId="0" xfId="161" applyFont="1" applyBorder="1">
      <alignment/>
      <protection/>
    </xf>
    <xf numFmtId="167" fontId="21" fillId="35" borderId="60" xfId="296" applyNumberFormat="1" applyFont="1" applyFill="1" applyBorder="1" applyAlignment="1">
      <alignment horizontal="center"/>
      <protection/>
    </xf>
    <xf numFmtId="167" fontId="21" fillId="35" borderId="49" xfId="296" applyNumberFormat="1" applyFont="1" applyFill="1" applyBorder="1">
      <alignment/>
      <protection/>
    </xf>
    <xf numFmtId="167" fontId="21" fillId="35" borderId="50" xfId="296" applyNumberFormat="1" applyFont="1" applyFill="1" applyBorder="1" applyAlignment="1">
      <alignment horizontal="center"/>
      <protection/>
    </xf>
    <xf numFmtId="167" fontId="21" fillId="35" borderId="18" xfId="296" applyNumberFormat="1" applyFont="1" applyFill="1" applyBorder="1" applyAlignment="1">
      <alignment horizontal="center"/>
      <protection/>
    </xf>
    <xf numFmtId="49" fontId="21" fillId="35" borderId="18" xfId="297" applyNumberFormat="1" applyFont="1" applyFill="1" applyBorder="1" applyAlignment="1" quotePrefix="1">
      <alignment horizontal="center"/>
      <protection/>
    </xf>
    <xf numFmtId="49" fontId="21" fillId="35" borderId="18" xfId="297" applyNumberFormat="1" applyFont="1" applyFill="1" applyBorder="1" applyAlignment="1">
      <alignment horizontal="center"/>
      <protection/>
    </xf>
    <xf numFmtId="0" fontId="24" fillId="0" borderId="15" xfId="239" applyNumberFormat="1" applyFont="1" applyBorder="1" applyAlignment="1">
      <alignment horizontal="right"/>
      <protection/>
    </xf>
    <xf numFmtId="168" fontId="21" fillId="0" borderId="13" xfId="239" applyNumberFormat="1" applyFont="1" applyBorder="1" applyAlignment="1">
      <alignment horizontal="center"/>
      <protection/>
    </xf>
    <xf numFmtId="167" fontId="21" fillId="0" borderId="14" xfId="239" applyFont="1" applyBorder="1" applyAlignment="1">
      <alignment horizontal="right"/>
      <protection/>
    </xf>
    <xf numFmtId="167" fontId="24" fillId="0" borderId="18" xfId="239" applyFont="1" applyBorder="1" applyAlignment="1">
      <alignment horizontal="right"/>
      <protection/>
    </xf>
    <xf numFmtId="168" fontId="21" fillId="0" borderId="32" xfId="239" applyNumberFormat="1" applyFont="1" applyBorder="1" applyAlignment="1">
      <alignment horizontal="center"/>
      <protection/>
    </xf>
    <xf numFmtId="167" fontId="21" fillId="0" borderId="33" xfId="239" applyFont="1" applyBorder="1">
      <alignment/>
      <protection/>
    </xf>
    <xf numFmtId="0" fontId="7" fillId="0" borderId="36" xfId="161" applyFont="1" applyBorder="1">
      <alignment/>
      <protection/>
    </xf>
    <xf numFmtId="167" fontId="24" fillId="0" borderId="36" xfId="296" applyNumberFormat="1" applyFont="1" applyBorder="1">
      <alignment/>
      <protection/>
    </xf>
    <xf numFmtId="164" fontId="7" fillId="0" borderId="0" xfId="161" applyNumberFormat="1" applyFont="1">
      <alignment/>
      <protection/>
    </xf>
    <xf numFmtId="167" fontId="9" fillId="35" borderId="60" xfId="302" applyNumberFormat="1" applyFont="1" applyFill="1" applyBorder="1">
      <alignment/>
      <protection/>
    </xf>
    <xf numFmtId="167" fontId="9" fillId="35" borderId="49" xfId="302" applyNumberFormat="1" applyFont="1" applyFill="1" applyBorder="1">
      <alignment/>
      <protection/>
    </xf>
    <xf numFmtId="167" fontId="9" fillId="35" borderId="50" xfId="302" applyNumberFormat="1" applyFont="1" applyFill="1" applyBorder="1" applyAlignment="1">
      <alignment horizontal="center"/>
      <protection/>
    </xf>
    <xf numFmtId="167" fontId="9" fillId="35" borderId="18" xfId="302" applyNumberFormat="1" applyFont="1" applyFill="1" applyBorder="1" applyAlignment="1">
      <alignment horizontal="center"/>
      <protection/>
    </xf>
    <xf numFmtId="49" fontId="21" fillId="35" borderId="18" xfId="298" applyNumberFormat="1" applyFont="1" applyFill="1" applyBorder="1" applyAlignment="1" quotePrefix="1">
      <alignment horizontal="center"/>
      <protection/>
    </xf>
    <xf numFmtId="49" fontId="21" fillId="35" borderId="18" xfId="298" applyNumberFormat="1" applyFont="1" applyFill="1" applyBorder="1" applyAlignment="1">
      <alignment horizontal="center"/>
      <protection/>
    </xf>
    <xf numFmtId="167" fontId="24" fillId="0" borderId="13" xfId="267" applyFont="1" applyBorder="1">
      <alignment/>
      <protection/>
    </xf>
    <xf numFmtId="167" fontId="21" fillId="0" borderId="14" xfId="267" applyFont="1" applyBorder="1">
      <alignment/>
      <protection/>
    </xf>
    <xf numFmtId="167" fontId="21" fillId="0" borderId="14" xfId="267" applyFont="1" applyBorder="1" applyAlignment="1" quotePrefix="1">
      <alignment horizontal="right"/>
      <protection/>
    </xf>
    <xf numFmtId="167" fontId="21" fillId="0" borderId="40" xfId="267" applyFont="1" applyBorder="1" applyAlignment="1" quotePrefix="1">
      <alignment horizontal="right"/>
      <protection/>
    </xf>
    <xf numFmtId="168" fontId="24" fillId="0" borderId="13" xfId="267" applyNumberFormat="1" applyFont="1" applyBorder="1" applyAlignment="1">
      <alignment horizontal="center"/>
      <protection/>
    </xf>
    <xf numFmtId="167" fontId="24" fillId="0" borderId="14" xfId="267" applyFont="1" applyBorder="1">
      <alignment/>
      <protection/>
    </xf>
    <xf numFmtId="167" fontId="24" fillId="0" borderId="14" xfId="267" applyFont="1" applyBorder="1" applyAlignment="1">
      <alignment horizontal="right"/>
      <protection/>
    </xf>
    <xf numFmtId="167" fontId="24" fillId="0" borderId="14" xfId="267" applyFont="1" applyBorder="1" applyAlignment="1" quotePrefix="1">
      <alignment horizontal="right"/>
      <protection/>
    </xf>
    <xf numFmtId="167" fontId="24" fillId="0" borderId="15" xfId="267" applyFont="1" applyBorder="1" applyAlignment="1">
      <alignment horizontal="right"/>
      <protection/>
    </xf>
    <xf numFmtId="167" fontId="21" fillId="0" borderId="14" xfId="267" applyFont="1" applyBorder="1" applyAlignment="1">
      <alignment horizontal="right"/>
      <protection/>
    </xf>
    <xf numFmtId="167" fontId="24" fillId="0" borderId="32" xfId="267" applyFont="1" applyBorder="1">
      <alignment/>
      <protection/>
    </xf>
    <xf numFmtId="167" fontId="21" fillId="0" borderId="33" xfId="267" applyFont="1" applyBorder="1">
      <alignment/>
      <protection/>
    </xf>
    <xf numFmtId="167" fontId="21" fillId="0" borderId="35" xfId="267" applyFont="1" applyBorder="1">
      <alignment/>
      <protection/>
    </xf>
    <xf numFmtId="182" fontId="7" fillId="0" borderId="0" xfId="161" applyNumberFormat="1" applyFont="1">
      <alignment/>
      <protection/>
    </xf>
    <xf numFmtId="167" fontId="7" fillId="0" borderId="0" xfId="161" applyNumberFormat="1" applyFont="1">
      <alignment/>
      <protection/>
    </xf>
    <xf numFmtId="167" fontId="6" fillId="0" borderId="0" xfId="303" applyNumberFormat="1" applyFont="1" applyAlignment="1" applyProtection="1">
      <alignment horizontal="center"/>
      <protection/>
    </xf>
    <xf numFmtId="167" fontId="10" fillId="0" borderId="0" xfId="303" applyNumberFormat="1" applyFont="1" applyAlignment="1" applyProtection="1">
      <alignment horizontal="right"/>
      <protection/>
    </xf>
    <xf numFmtId="167" fontId="9" fillId="35" borderId="60" xfId="303" applyNumberFormat="1" applyFont="1" applyFill="1" applyBorder="1" applyAlignment="1">
      <alignment horizontal="left"/>
      <protection/>
    </xf>
    <xf numFmtId="167" fontId="9" fillId="35" borderId="62" xfId="303" applyNumberFormat="1" applyFont="1" applyFill="1" applyBorder="1">
      <alignment/>
      <protection/>
    </xf>
    <xf numFmtId="167" fontId="9" fillId="0" borderId="0" xfId="303" applyNumberFormat="1" applyFont="1" applyFill="1" applyBorder="1" applyAlignment="1">
      <alignment horizontal="center"/>
      <protection/>
    </xf>
    <xf numFmtId="167" fontId="9" fillId="35" borderId="50" xfId="303" applyNumberFormat="1" applyFont="1" applyFill="1" applyBorder="1" applyAlignment="1">
      <alignment horizontal="center"/>
      <protection/>
    </xf>
    <xf numFmtId="167" fontId="9" fillId="35" borderId="44" xfId="303" applyNumberFormat="1" applyFont="1" applyFill="1" applyBorder="1" applyAlignment="1">
      <alignment horizontal="center"/>
      <protection/>
    </xf>
    <xf numFmtId="49" fontId="21" fillId="35" borderId="18" xfId="299" applyNumberFormat="1" applyFont="1" applyFill="1" applyBorder="1" applyAlignment="1" quotePrefix="1">
      <alignment horizontal="center"/>
      <protection/>
    </xf>
    <xf numFmtId="49" fontId="21" fillId="35" borderId="18" xfId="299" applyNumberFormat="1" applyFont="1" applyFill="1" applyBorder="1" applyAlignment="1">
      <alignment horizontal="center"/>
      <protection/>
    </xf>
    <xf numFmtId="167" fontId="21" fillId="0" borderId="0" xfId="177" applyNumberFormat="1" applyFont="1" applyFill="1" applyBorder="1" applyAlignment="1" quotePrefix="1">
      <alignment horizontal="center"/>
      <protection/>
    </xf>
    <xf numFmtId="167" fontId="24" fillId="0" borderId="13" xfId="268" applyFont="1" applyBorder="1" applyAlignment="1">
      <alignment horizontal="left"/>
      <protection/>
    </xf>
    <xf numFmtId="167" fontId="21" fillId="0" borderId="14" xfId="268" applyFont="1" applyBorder="1">
      <alignment/>
      <protection/>
    </xf>
    <xf numFmtId="167" fontId="21" fillId="0" borderId="14" xfId="268" applyFont="1" applyBorder="1" applyAlignment="1" quotePrefix="1">
      <alignment/>
      <protection/>
    </xf>
    <xf numFmtId="167" fontId="21" fillId="0" borderId="40" xfId="268" applyFont="1" applyBorder="1" applyAlignment="1" quotePrefix="1">
      <alignment/>
      <protection/>
    </xf>
    <xf numFmtId="167" fontId="21" fillId="0" borderId="0" xfId="268" applyFont="1" applyBorder="1" applyAlignment="1" quotePrefix="1">
      <alignment horizontal="right"/>
      <protection/>
    </xf>
    <xf numFmtId="168" fontId="24" fillId="0" borderId="13" xfId="268" applyNumberFormat="1" applyFont="1" applyBorder="1" applyAlignment="1">
      <alignment horizontal="center"/>
      <protection/>
    </xf>
    <xf numFmtId="168" fontId="24" fillId="0" borderId="14" xfId="268" applyNumberFormat="1" applyFont="1" applyBorder="1" applyAlignment="1">
      <alignment horizontal="left"/>
      <protection/>
    </xf>
    <xf numFmtId="167" fontId="24" fillId="0" borderId="14" xfId="268" applyFont="1" applyBorder="1" applyAlignment="1">
      <alignment/>
      <protection/>
    </xf>
    <xf numFmtId="167" fontId="24" fillId="0" borderId="15" xfId="268" applyFont="1" applyBorder="1" applyAlignment="1">
      <alignment/>
      <protection/>
    </xf>
    <xf numFmtId="167" fontId="24" fillId="0" borderId="0" xfId="268" applyFont="1" applyBorder="1" applyAlignment="1">
      <alignment horizontal="right"/>
      <protection/>
    </xf>
    <xf numFmtId="168" fontId="24" fillId="0" borderId="13" xfId="268" applyNumberFormat="1" applyFont="1" applyBorder="1" applyAlignment="1">
      <alignment horizontal="left"/>
      <protection/>
    </xf>
    <xf numFmtId="168" fontId="21" fillId="0" borderId="14" xfId="268" applyNumberFormat="1" applyFont="1" applyBorder="1" applyAlignment="1">
      <alignment horizontal="left"/>
      <protection/>
    </xf>
    <xf numFmtId="167" fontId="21" fillId="0" borderId="14" xfId="268" applyFont="1" applyBorder="1" applyAlignment="1">
      <alignment/>
      <protection/>
    </xf>
    <xf numFmtId="168" fontId="24" fillId="0" borderId="32" xfId="268" applyNumberFormat="1" applyFont="1" applyBorder="1" applyAlignment="1">
      <alignment horizontal="left"/>
      <protection/>
    </xf>
    <xf numFmtId="168" fontId="21" fillId="0" borderId="33" xfId="268" applyNumberFormat="1" applyFont="1" applyBorder="1" applyAlignment="1">
      <alignment horizontal="left"/>
      <protection/>
    </xf>
    <xf numFmtId="167" fontId="21" fillId="0" borderId="33" xfId="268" applyFont="1" applyBorder="1" applyAlignment="1">
      <alignment/>
      <protection/>
    </xf>
    <xf numFmtId="167" fontId="21" fillId="0" borderId="35" xfId="268" applyFont="1" applyBorder="1" applyAlignment="1">
      <alignment/>
      <protection/>
    </xf>
    <xf numFmtId="167" fontId="9" fillId="35" borderId="60" xfId="308" applyNumberFormat="1" applyFont="1" applyFill="1" applyBorder="1" applyAlignment="1">
      <alignment horizontal="left"/>
      <protection/>
    </xf>
    <xf numFmtId="167" fontId="9" fillId="35" borderId="62" xfId="308" applyNumberFormat="1" applyFont="1" applyFill="1" applyBorder="1">
      <alignment/>
      <protection/>
    </xf>
    <xf numFmtId="167" fontId="9" fillId="35" borderId="50" xfId="308" applyNumberFormat="1" applyFont="1" applyFill="1" applyBorder="1" applyAlignment="1">
      <alignment horizontal="center"/>
      <protection/>
    </xf>
    <xf numFmtId="167" fontId="9" fillId="35" borderId="44" xfId="308" applyNumberFormat="1" applyFont="1" applyFill="1" applyBorder="1" applyAlignment="1">
      <alignment horizontal="center"/>
      <protection/>
    </xf>
    <xf numFmtId="49" fontId="21" fillId="35" borderId="18" xfId="300" applyNumberFormat="1" applyFont="1" applyFill="1" applyBorder="1" applyAlignment="1" quotePrefix="1">
      <alignment horizontal="center"/>
      <protection/>
    </xf>
    <xf numFmtId="49" fontId="21" fillId="35" borderId="18" xfId="300" applyNumberFormat="1" applyFont="1" applyFill="1" applyBorder="1" applyAlignment="1">
      <alignment horizontal="center"/>
      <protection/>
    </xf>
    <xf numFmtId="49" fontId="21" fillId="35" borderId="31" xfId="300" applyNumberFormat="1" applyFont="1" applyFill="1" applyBorder="1" applyAlignment="1">
      <alignment horizontal="center"/>
      <protection/>
    </xf>
    <xf numFmtId="167" fontId="24" fillId="0" borderId="14" xfId="268" applyFont="1" applyBorder="1" applyAlignment="1">
      <alignment horizontal="right"/>
      <protection/>
    </xf>
    <xf numFmtId="167" fontId="24" fillId="0" borderId="15" xfId="268" applyFont="1" applyBorder="1" applyAlignment="1">
      <alignment horizontal="right"/>
      <protection/>
    </xf>
    <xf numFmtId="168" fontId="24" fillId="0" borderId="32" xfId="268" applyNumberFormat="1" applyFont="1" applyBorder="1" applyAlignment="1">
      <alignment horizontal="center"/>
      <protection/>
    </xf>
    <xf numFmtId="167" fontId="24" fillId="0" borderId="36" xfId="268" applyFont="1" applyBorder="1" applyAlignment="1">
      <alignment/>
      <protection/>
    </xf>
    <xf numFmtId="167" fontId="24" fillId="0" borderId="36" xfId="268" applyFont="1" applyBorder="1" applyAlignment="1">
      <alignment horizontal="right"/>
      <protection/>
    </xf>
    <xf numFmtId="168" fontId="24" fillId="0" borderId="0" xfId="268" applyNumberFormat="1" applyFont="1" applyBorder="1" applyAlignment="1">
      <alignment horizontal="center"/>
      <protection/>
    </xf>
    <xf numFmtId="168" fontId="24" fillId="0" borderId="0" xfId="268" applyNumberFormat="1" applyFont="1" applyBorder="1" applyAlignment="1">
      <alignment horizontal="left"/>
      <protection/>
    </xf>
    <xf numFmtId="167" fontId="24" fillId="0" borderId="0" xfId="268" applyFont="1" applyBorder="1" applyAlignment="1">
      <alignment/>
      <protection/>
    </xf>
    <xf numFmtId="167" fontId="24" fillId="0" borderId="0" xfId="268" applyNumberFormat="1" applyFont="1" applyBorder="1" applyAlignment="1">
      <alignment horizontal="left"/>
      <protection/>
    </xf>
    <xf numFmtId="167" fontId="24" fillId="0" borderId="0" xfId="268" applyNumberFormat="1" applyFont="1" applyBorder="1" applyAlignment="1">
      <alignment/>
      <protection/>
    </xf>
    <xf numFmtId="167" fontId="24" fillId="0" borderId="0" xfId="268" applyNumberFormat="1" applyFont="1" applyBorder="1" applyAlignment="1">
      <alignment horizontal="right"/>
      <protection/>
    </xf>
    <xf numFmtId="168" fontId="21" fillId="0" borderId="0" xfId="268" applyNumberFormat="1" applyFont="1" applyBorder="1" applyAlignment="1">
      <alignment horizontal="left"/>
      <protection/>
    </xf>
    <xf numFmtId="167" fontId="21" fillId="0" borderId="0" xfId="268" applyFont="1" applyBorder="1" applyAlignment="1">
      <alignment/>
      <protection/>
    </xf>
    <xf numFmtId="167" fontId="9" fillId="35" borderId="60" xfId="310" applyNumberFormat="1" applyFont="1" applyFill="1" applyBorder="1" applyAlignment="1">
      <alignment horizontal="left"/>
      <protection/>
    </xf>
    <xf numFmtId="167" fontId="9" fillId="35" borderId="49" xfId="310" applyNumberFormat="1" applyFont="1" applyFill="1" applyBorder="1">
      <alignment/>
      <protection/>
    </xf>
    <xf numFmtId="167" fontId="9" fillId="35" borderId="50" xfId="310" applyNumberFormat="1" applyFont="1" applyFill="1" applyBorder="1" applyAlignment="1">
      <alignment horizontal="center"/>
      <protection/>
    </xf>
    <xf numFmtId="167" fontId="9" fillId="35" borderId="18" xfId="310" applyNumberFormat="1" applyFont="1" applyFill="1" applyBorder="1" applyAlignment="1">
      <alignment horizontal="center"/>
      <protection/>
    </xf>
    <xf numFmtId="49" fontId="21" fillId="35" borderId="18" xfId="301" applyNumberFormat="1" applyFont="1" applyFill="1" applyBorder="1" applyAlignment="1" quotePrefix="1">
      <alignment horizontal="center"/>
      <protection/>
    </xf>
    <xf numFmtId="49" fontId="21" fillId="35" borderId="18" xfId="301" applyNumberFormat="1" applyFont="1" applyFill="1" applyBorder="1" applyAlignment="1">
      <alignment horizontal="center"/>
      <protection/>
    </xf>
    <xf numFmtId="167" fontId="21" fillId="35" borderId="18" xfId="177" applyNumberFormat="1" applyFont="1" applyFill="1" applyBorder="1" applyAlignment="1" quotePrefix="1">
      <alignment horizontal="center"/>
      <protection/>
    </xf>
    <xf numFmtId="167" fontId="24" fillId="0" borderId="13" xfId="269" applyFont="1" applyBorder="1" applyAlignment="1">
      <alignment horizontal="left"/>
      <protection/>
    </xf>
    <xf numFmtId="167" fontId="21" fillId="0" borderId="14" xfId="269" applyFont="1" applyBorder="1">
      <alignment/>
      <protection/>
    </xf>
    <xf numFmtId="167" fontId="21" fillId="0" borderId="12" xfId="269" applyFont="1" applyBorder="1" applyAlignment="1" quotePrefix="1">
      <alignment horizontal="right"/>
      <protection/>
    </xf>
    <xf numFmtId="167" fontId="21" fillId="0" borderId="40" xfId="269" applyFont="1" applyBorder="1" applyAlignment="1" quotePrefix="1">
      <alignment horizontal="right"/>
      <protection/>
    </xf>
    <xf numFmtId="168" fontId="24" fillId="0" borderId="13" xfId="269" applyNumberFormat="1" applyFont="1" applyBorder="1" applyAlignment="1">
      <alignment horizontal="center"/>
      <protection/>
    </xf>
    <xf numFmtId="168" fontId="24" fillId="0" borderId="14" xfId="269" applyNumberFormat="1" applyFont="1" applyBorder="1" applyAlignment="1">
      <alignment horizontal="left"/>
      <protection/>
    </xf>
    <xf numFmtId="167" fontId="24" fillId="0" borderId="14" xfId="269" applyFont="1" applyBorder="1" applyAlignment="1">
      <alignment horizontal="right"/>
      <protection/>
    </xf>
    <xf numFmtId="167" fontId="24" fillId="0" borderId="15" xfId="269" applyFont="1" applyBorder="1" applyAlignment="1">
      <alignment horizontal="right"/>
      <protection/>
    </xf>
    <xf numFmtId="168" fontId="24" fillId="0" borderId="13" xfId="269" applyNumberFormat="1" applyFont="1" applyBorder="1" applyAlignment="1">
      <alignment horizontal="left"/>
      <protection/>
    </xf>
    <xf numFmtId="168" fontId="21" fillId="0" borderId="14" xfId="269" applyNumberFormat="1" applyFont="1" applyBorder="1" applyAlignment="1">
      <alignment horizontal="left"/>
      <protection/>
    </xf>
    <xf numFmtId="167" fontId="21" fillId="0" borderId="14" xfId="269" applyFont="1" applyBorder="1" applyAlignment="1">
      <alignment horizontal="right"/>
      <protection/>
    </xf>
    <xf numFmtId="168" fontId="24" fillId="0" borderId="32" xfId="269" applyNumberFormat="1" applyFont="1" applyBorder="1" applyAlignment="1">
      <alignment horizontal="left"/>
      <protection/>
    </xf>
    <xf numFmtId="168" fontId="21" fillId="0" borderId="33" xfId="269" applyNumberFormat="1" applyFont="1" applyBorder="1" applyAlignment="1">
      <alignment horizontal="left"/>
      <protection/>
    </xf>
    <xf numFmtId="167" fontId="21" fillId="0" borderId="33" xfId="269" applyFont="1" applyBorder="1" applyAlignment="1">
      <alignment horizontal="right"/>
      <protection/>
    </xf>
    <xf numFmtId="167" fontId="21" fillId="0" borderId="35" xfId="269" applyFont="1" applyBorder="1" applyAlignment="1">
      <alignment horizontal="right"/>
      <protection/>
    </xf>
    <xf numFmtId="167" fontId="2" fillId="0" borderId="0" xfId="161" applyNumberForma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274" applyFont="1">
      <alignment/>
      <protection/>
    </xf>
    <xf numFmtId="167" fontId="9" fillId="35" borderId="63" xfId="189" applyNumberFormat="1" applyFont="1" applyFill="1" applyBorder="1" applyAlignment="1">
      <alignment horizontal="center"/>
      <protection/>
    </xf>
    <xf numFmtId="167" fontId="9" fillId="35" borderId="49" xfId="189" applyNumberFormat="1" applyFont="1" applyFill="1" applyBorder="1" applyAlignment="1">
      <alignment horizontal="center"/>
      <protection/>
    </xf>
    <xf numFmtId="167" fontId="9" fillId="35" borderId="49" xfId="189" applyNumberFormat="1" applyFont="1" applyFill="1" applyBorder="1" applyAlignment="1" quotePrefix="1">
      <alignment horizontal="center"/>
      <protection/>
    </xf>
    <xf numFmtId="167" fontId="9" fillId="35" borderId="62" xfId="189" applyNumberFormat="1" applyFont="1" applyFill="1" applyBorder="1" applyAlignment="1" quotePrefix="1">
      <alignment horizontal="center"/>
      <protection/>
    </xf>
    <xf numFmtId="0" fontId="9" fillId="35" borderId="64" xfId="274" applyFont="1" applyFill="1" applyBorder="1" applyAlignment="1" quotePrefix="1">
      <alignment horizontal="center"/>
      <protection/>
    </xf>
    <xf numFmtId="167" fontId="7" fillId="0" borderId="41" xfId="189" applyNumberFormat="1" applyFont="1" applyBorder="1" applyAlignment="1">
      <alignment horizontal="left"/>
      <protection/>
    </xf>
    <xf numFmtId="2" fontId="7" fillId="0" borderId="10" xfId="270" applyNumberFormat="1" applyFont="1" applyBorder="1">
      <alignment/>
      <protection/>
    </xf>
    <xf numFmtId="2" fontId="7" fillId="0" borderId="42" xfId="270" applyNumberFormat="1" applyFont="1" applyBorder="1">
      <alignment/>
      <protection/>
    </xf>
    <xf numFmtId="2" fontId="7" fillId="0" borderId="31" xfId="270" applyNumberFormat="1" applyFont="1" applyBorder="1">
      <alignment/>
      <protection/>
    </xf>
    <xf numFmtId="2" fontId="7" fillId="0" borderId="42" xfId="270" applyNumberFormat="1" applyFont="1" applyBorder="1" applyAlignment="1" quotePrefix="1">
      <alignment horizontal="right"/>
      <protection/>
    </xf>
    <xf numFmtId="2" fontId="7" fillId="0" borderId="31" xfId="270" applyNumberFormat="1" applyFont="1" applyBorder="1" applyAlignment="1" quotePrefix="1">
      <alignment horizontal="right"/>
      <protection/>
    </xf>
    <xf numFmtId="2" fontId="7" fillId="0" borderId="10" xfId="270" applyNumberFormat="1" applyFont="1" applyFill="1" applyBorder="1">
      <alignment/>
      <protection/>
    </xf>
    <xf numFmtId="167" fontId="9" fillId="0" borderId="65" xfId="189" applyNumberFormat="1" applyFont="1" applyBorder="1" applyAlignment="1">
      <alignment horizontal="center"/>
      <protection/>
    </xf>
    <xf numFmtId="2" fontId="9" fillId="0" borderId="33" xfId="270" applyNumberFormat="1" applyFont="1" applyBorder="1">
      <alignment/>
      <protection/>
    </xf>
    <xf numFmtId="2" fontId="9" fillId="0" borderId="34" xfId="270" applyNumberFormat="1" applyFont="1" applyBorder="1">
      <alignment/>
      <protection/>
    </xf>
    <xf numFmtId="2" fontId="9" fillId="0" borderId="35" xfId="270" applyNumberFormat="1" applyFont="1" applyBorder="1">
      <alignment/>
      <protection/>
    </xf>
    <xf numFmtId="167" fontId="7" fillId="0" borderId="0" xfId="189" applyNumberFormat="1" applyFont="1">
      <alignment/>
      <protection/>
    </xf>
    <xf numFmtId="164" fontId="7" fillId="0" borderId="0" xfId="189" applyNumberFormat="1" applyFont="1">
      <alignment/>
      <protection/>
    </xf>
    <xf numFmtId="167" fontId="13" fillId="0" borderId="0" xfId="189" applyNumberFormat="1" applyFont="1">
      <alignment/>
      <protection/>
    </xf>
    <xf numFmtId="167" fontId="7" fillId="0" borderId="0" xfId="189" applyNumberFormat="1" applyFont="1" applyFill="1">
      <alignment/>
      <protection/>
    </xf>
    <xf numFmtId="175" fontId="13" fillId="0" borderId="0" xfId="189" applyNumberFormat="1" applyFont="1">
      <alignment/>
      <protection/>
    </xf>
    <xf numFmtId="180" fontId="7" fillId="0" borderId="58" xfId="287" applyNumberFormat="1" applyFont="1" applyFill="1" applyBorder="1">
      <alignment/>
      <protection/>
    </xf>
    <xf numFmtId="0" fontId="2" fillId="0" borderId="58" xfId="161" applyFont="1" applyFill="1" applyBorder="1">
      <alignment/>
      <protection/>
    </xf>
    <xf numFmtId="180" fontId="9" fillId="35" borderId="10" xfId="287" applyNumberFormat="1" applyFont="1" applyFill="1" applyBorder="1" applyAlignment="1" applyProtection="1">
      <alignment horizontal="center" vertical="center" wrapText="1"/>
      <protection/>
    </xf>
    <xf numFmtId="180" fontId="9" fillId="35" borderId="43" xfId="287" applyNumberFormat="1" applyFont="1" applyFill="1" applyBorder="1" applyAlignment="1" applyProtection="1">
      <alignment horizontal="center" vertical="center" wrapText="1"/>
      <protection/>
    </xf>
    <xf numFmtId="180" fontId="9" fillId="35" borderId="31" xfId="287" applyNumberFormat="1" applyFont="1" applyFill="1" applyBorder="1" applyAlignment="1" applyProtection="1">
      <alignment horizontal="center" vertical="center" wrapText="1"/>
      <protection/>
    </xf>
    <xf numFmtId="180" fontId="9" fillId="35" borderId="66" xfId="287" applyNumberFormat="1" applyFont="1" applyFill="1" applyBorder="1" applyAlignment="1" applyProtection="1">
      <alignment horizontal="center" vertical="center" wrapText="1"/>
      <protection/>
    </xf>
    <xf numFmtId="0" fontId="9" fillId="35" borderId="66" xfId="161" applyFont="1" applyFill="1" applyBorder="1" applyAlignment="1">
      <alignment horizontal="center" vertical="center" wrapText="1"/>
      <protection/>
    </xf>
    <xf numFmtId="0" fontId="9" fillId="35" borderId="10" xfId="161" applyFont="1" applyFill="1" applyBorder="1" applyAlignment="1">
      <alignment horizontal="center" vertical="center" wrapText="1"/>
      <protection/>
    </xf>
    <xf numFmtId="0" fontId="9" fillId="35" borderId="43" xfId="161" applyFont="1" applyFill="1" applyBorder="1" applyAlignment="1">
      <alignment horizontal="center" vertical="center" wrapText="1"/>
      <protection/>
    </xf>
    <xf numFmtId="0" fontId="9" fillId="35" borderId="31" xfId="161" applyFont="1" applyFill="1" applyBorder="1" applyAlignment="1">
      <alignment horizontal="center" vertical="center" wrapText="1"/>
      <protection/>
    </xf>
    <xf numFmtId="180" fontId="7" fillId="0" borderId="11" xfId="287" applyNumberFormat="1" applyFont="1" applyFill="1" applyBorder="1" applyAlignment="1" applyProtection="1">
      <alignment horizontal="left"/>
      <protection/>
    </xf>
    <xf numFmtId="164" fontId="7" fillId="0" borderId="12" xfId="161" applyNumberFormat="1" applyFont="1" applyFill="1" applyBorder="1" applyAlignment="1">
      <alignment horizontal="center"/>
      <protection/>
    </xf>
    <xf numFmtId="164" fontId="7" fillId="0" borderId="22" xfId="161" applyNumberFormat="1" applyFont="1" applyFill="1" applyBorder="1" applyAlignment="1">
      <alignment horizontal="center"/>
      <protection/>
    </xf>
    <xf numFmtId="164" fontId="7" fillId="0" borderId="40" xfId="161" applyNumberFormat="1" applyFont="1" applyFill="1" applyBorder="1" applyAlignment="1">
      <alignment horizontal="center"/>
      <protection/>
    </xf>
    <xf numFmtId="164" fontId="7" fillId="0" borderId="11" xfId="161" applyNumberFormat="1" applyFont="1" applyFill="1" applyBorder="1" applyAlignment="1">
      <alignment horizontal="center"/>
      <protection/>
    </xf>
    <xf numFmtId="180" fontId="7" fillId="0" borderId="13" xfId="287" applyNumberFormat="1" applyFont="1" applyFill="1" applyBorder="1" applyAlignment="1" applyProtection="1">
      <alignment horizontal="left"/>
      <protection/>
    </xf>
    <xf numFmtId="164" fontId="7" fillId="0" borderId="14" xfId="161" applyNumberFormat="1" applyFont="1" applyFill="1" applyBorder="1" applyAlignment="1">
      <alignment horizontal="center"/>
      <protection/>
    </xf>
    <xf numFmtId="164" fontId="7" fillId="0" borderId="26" xfId="161" applyNumberFormat="1" applyFont="1" applyFill="1" applyBorder="1" applyAlignment="1">
      <alignment horizontal="center"/>
      <protection/>
    </xf>
    <xf numFmtId="164" fontId="7" fillId="0" borderId="15" xfId="161" applyNumberFormat="1" applyFont="1" applyFill="1" applyBorder="1" applyAlignment="1">
      <alignment horizontal="center"/>
      <protection/>
    </xf>
    <xf numFmtId="164" fontId="7" fillId="0" borderId="13" xfId="161" applyNumberFormat="1" applyFont="1" applyFill="1" applyBorder="1" applyAlignment="1">
      <alignment horizontal="center"/>
      <protection/>
    </xf>
    <xf numFmtId="180" fontId="7" fillId="0" borderId="50" xfId="287" applyNumberFormat="1" applyFont="1" applyFill="1" applyBorder="1" applyAlignment="1" applyProtection="1">
      <alignment horizontal="left"/>
      <protection/>
    </xf>
    <xf numFmtId="164" fontId="7" fillId="0" borderId="18" xfId="161" applyNumberFormat="1" applyFont="1" applyFill="1" applyBorder="1" applyAlignment="1">
      <alignment horizontal="center"/>
      <protection/>
    </xf>
    <xf numFmtId="164" fontId="7" fillId="0" borderId="48" xfId="161" applyNumberFormat="1" applyFont="1" applyFill="1" applyBorder="1" applyAlignment="1">
      <alignment horizontal="center"/>
      <protection/>
    </xf>
    <xf numFmtId="164" fontId="7" fillId="0" borderId="46" xfId="161" applyNumberFormat="1" applyFont="1" applyFill="1" applyBorder="1" applyAlignment="1">
      <alignment horizontal="center"/>
      <protection/>
    </xf>
    <xf numFmtId="164" fontId="7" fillId="0" borderId="50" xfId="161" applyNumberFormat="1" applyFont="1" applyFill="1" applyBorder="1" applyAlignment="1">
      <alignment horizontal="center"/>
      <protection/>
    </xf>
    <xf numFmtId="180" fontId="9" fillId="0" borderId="32" xfId="189" applyNumberFormat="1" applyFont="1" applyFill="1" applyBorder="1" applyAlignment="1" applyProtection="1">
      <alignment horizontal="left"/>
      <protection/>
    </xf>
    <xf numFmtId="164" fontId="9" fillId="0" borderId="33" xfId="161" applyNumberFormat="1" applyFont="1" applyFill="1" applyBorder="1" applyAlignment="1">
      <alignment horizontal="center"/>
      <protection/>
    </xf>
    <xf numFmtId="164" fontId="9" fillId="0" borderId="61" xfId="161" applyNumberFormat="1" applyFont="1" applyFill="1" applyBorder="1" applyAlignment="1">
      <alignment horizontal="center"/>
      <protection/>
    </xf>
    <xf numFmtId="164" fontId="9" fillId="0" borderId="35" xfId="161" applyNumberFormat="1" applyFont="1" applyFill="1" applyBorder="1" applyAlignment="1">
      <alignment horizontal="center"/>
      <protection/>
    </xf>
    <xf numFmtId="164" fontId="9" fillId="0" borderId="32" xfId="161" applyNumberFormat="1" applyFont="1" applyFill="1" applyBorder="1" applyAlignment="1">
      <alignment horizontal="center"/>
      <protection/>
    </xf>
    <xf numFmtId="180" fontId="6" fillId="0" borderId="0" xfId="189" applyNumberFormat="1" applyFont="1" applyFill="1" applyBorder="1" applyAlignment="1" applyProtection="1">
      <alignment horizontal="center" vertical="center"/>
      <protection/>
    </xf>
    <xf numFmtId="0" fontId="9" fillId="34" borderId="10" xfId="191" applyFont="1" applyFill="1" applyBorder="1" applyAlignment="1">
      <alignment horizontal="center" vertical="center"/>
      <protection/>
    </xf>
    <xf numFmtId="0" fontId="9" fillId="34" borderId="10" xfId="191" applyFont="1" applyFill="1" applyBorder="1" applyAlignment="1" quotePrefix="1">
      <alignment horizontal="center" vertical="center"/>
      <protection/>
    </xf>
    <xf numFmtId="0" fontId="9" fillId="34" borderId="31" xfId="191" applyFont="1" applyFill="1" applyBorder="1" applyAlignment="1" quotePrefix="1">
      <alignment horizontal="center" vertical="center"/>
      <protection/>
    </xf>
    <xf numFmtId="0" fontId="7" fillId="0" borderId="41" xfId="277" applyFont="1" applyFill="1" applyBorder="1">
      <alignment/>
      <protection/>
    </xf>
    <xf numFmtId="0" fontId="7" fillId="0" borderId="47" xfId="277" applyFont="1" applyFill="1" applyBorder="1">
      <alignment/>
      <protection/>
    </xf>
    <xf numFmtId="164" fontId="7" fillId="0" borderId="10" xfId="191" applyNumberFormat="1" applyFont="1" applyBorder="1">
      <alignment/>
      <protection/>
    </xf>
    <xf numFmtId="164" fontId="7" fillId="0" borderId="10" xfId="191" applyNumberFormat="1" applyFont="1" applyBorder="1" applyAlignment="1">
      <alignment horizontal="right"/>
      <protection/>
    </xf>
    <xf numFmtId="0" fontId="7" fillId="0" borderId="58" xfId="277" applyFont="1" applyFill="1" applyBorder="1">
      <alignment/>
      <protection/>
    </xf>
    <xf numFmtId="0" fontId="7" fillId="0" borderId="0" xfId="277" applyFont="1" applyFill="1" applyBorder="1">
      <alignment/>
      <protection/>
    </xf>
    <xf numFmtId="164" fontId="7" fillId="0" borderId="14" xfId="191" applyNumberFormat="1" applyFont="1" applyFill="1" applyBorder="1">
      <alignment/>
      <protection/>
    </xf>
    <xf numFmtId="164" fontId="7" fillId="0" borderId="14" xfId="191" applyNumberFormat="1" applyFont="1" applyFill="1" applyBorder="1" applyAlignment="1">
      <alignment horizontal="right"/>
      <protection/>
    </xf>
    <xf numFmtId="164" fontId="7" fillId="0" borderId="10" xfId="191" applyNumberFormat="1" applyFont="1" applyFill="1" applyBorder="1">
      <alignment/>
      <protection/>
    </xf>
    <xf numFmtId="164" fontId="7" fillId="0" borderId="10" xfId="191" applyNumberFormat="1" applyFont="1" applyFill="1" applyBorder="1" applyAlignment="1">
      <alignment horizontal="right"/>
      <protection/>
    </xf>
    <xf numFmtId="0" fontId="7" fillId="0" borderId="26" xfId="277" applyFont="1" applyFill="1" applyBorder="1">
      <alignment/>
      <protection/>
    </xf>
    <xf numFmtId="0" fontId="7" fillId="0" borderId="65" xfId="277" applyFont="1" applyFill="1" applyBorder="1">
      <alignment/>
      <protection/>
    </xf>
    <xf numFmtId="0" fontId="7" fillId="0" borderId="67" xfId="277" applyFont="1" applyFill="1" applyBorder="1">
      <alignment/>
      <protection/>
    </xf>
    <xf numFmtId="164" fontId="7" fillId="0" borderId="33" xfId="191" applyNumberFormat="1" applyFont="1" applyFill="1" applyBorder="1">
      <alignment/>
      <protection/>
    </xf>
    <xf numFmtId="0" fontId="7" fillId="0" borderId="0" xfId="277" applyFont="1" applyFill="1">
      <alignment/>
      <protection/>
    </xf>
    <xf numFmtId="0" fontId="7" fillId="0" borderId="0" xfId="217" applyFont="1" applyFill="1">
      <alignment/>
      <protection/>
    </xf>
    <xf numFmtId="167" fontId="4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7" fontId="28" fillId="33" borderId="68" xfId="0" applyNumberFormat="1" applyFont="1" applyFill="1" applyBorder="1" applyAlignment="1">
      <alignment/>
    </xf>
    <xf numFmtId="167" fontId="7" fillId="33" borderId="49" xfId="0" applyNumberFormat="1" applyFont="1" applyFill="1" applyBorder="1" applyAlignment="1">
      <alignment/>
    </xf>
    <xf numFmtId="167" fontId="7" fillId="33" borderId="62" xfId="0" applyNumberFormat="1" applyFont="1" applyFill="1" applyBorder="1" applyAlignment="1">
      <alignment/>
    </xf>
    <xf numFmtId="167" fontId="9" fillId="33" borderId="36" xfId="0" applyNumberFormat="1" applyFont="1" applyFill="1" applyBorder="1" applyAlignment="1" quotePrefix="1">
      <alignment horizontal="centerContinuous"/>
    </xf>
    <xf numFmtId="167" fontId="9" fillId="33" borderId="69" xfId="0" applyNumberFormat="1" applyFont="1" applyFill="1" applyBorder="1" applyAlignment="1" quotePrefix="1">
      <alignment horizontal="centerContinuous"/>
    </xf>
    <xf numFmtId="167" fontId="4" fillId="33" borderId="58" xfId="0" applyNumberFormat="1" applyFont="1" applyFill="1" applyBorder="1" applyAlignment="1">
      <alignment/>
    </xf>
    <xf numFmtId="167" fontId="9" fillId="33" borderId="14" xfId="0" applyNumberFormat="1" applyFont="1" applyFill="1" applyBorder="1" applyAlignment="1">
      <alignment horizontal="center"/>
    </xf>
    <xf numFmtId="167" fontId="9" fillId="33" borderId="20" xfId="0" applyNumberFormat="1" applyFont="1" applyFill="1" applyBorder="1" applyAlignment="1">
      <alignment horizontal="center"/>
    </xf>
    <xf numFmtId="168" fontId="9" fillId="33" borderId="14" xfId="0" applyNumberFormat="1" applyFont="1" applyFill="1" applyBorder="1" applyAlignment="1" quotePrefix="1">
      <alignment horizontal="center"/>
    </xf>
    <xf numFmtId="168" fontId="9" fillId="33" borderId="20" xfId="0" applyNumberFormat="1" applyFont="1" applyFill="1" applyBorder="1" applyAlignment="1" quotePrefix="1">
      <alignment horizontal="center"/>
    </xf>
    <xf numFmtId="168" fontId="9" fillId="33" borderId="10" xfId="0" applyNumberFormat="1" applyFont="1" applyFill="1" applyBorder="1" applyAlignment="1" quotePrefix="1">
      <alignment horizontal="center"/>
    </xf>
    <xf numFmtId="168" fontId="9" fillId="33" borderId="70" xfId="0" applyNumberFormat="1" applyFont="1" applyFill="1" applyBorder="1" applyAlignment="1" quotePrefix="1">
      <alignment horizontal="center"/>
    </xf>
    <xf numFmtId="167" fontId="9" fillId="0" borderId="71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/>
    </xf>
    <xf numFmtId="167" fontId="7" fillId="0" borderId="40" xfId="0" applyNumberFormat="1" applyFont="1" applyFill="1" applyBorder="1" applyAlignment="1">
      <alignment/>
    </xf>
    <xf numFmtId="167" fontId="9" fillId="0" borderId="58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 horizontal="right"/>
    </xf>
    <xf numFmtId="167" fontId="9" fillId="0" borderId="15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167" fontId="7" fillId="0" borderId="15" xfId="0" applyNumberFormat="1" applyFont="1" applyFill="1" applyBorder="1" applyAlignment="1">
      <alignment horizontal="right"/>
    </xf>
    <xf numFmtId="167" fontId="4" fillId="0" borderId="58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 horizontal="right"/>
    </xf>
    <xf numFmtId="167" fontId="4" fillId="0" borderId="71" xfId="0" applyNumberFormat="1" applyFont="1" applyFill="1" applyBorder="1" applyAlignment="1">
      <alignment/>
    </xf>
    <xf numFmtId="167" fontId="7" fillId="0" borderId="12" xfId="0" applyNumberFormat="1" applyFont="1" applyFill="1" applyBorder="1" applyAlignment="1">
      <alignment horizontal="right"/>
    </xf>
    <xf numFmtId="167" fontId="7" fillId="0" borderId="22" xfId="0" applyNumberFormat="1" applyFont="1" applyFill="1" applyBorder="1" applyAlignment="1">
      <alignment horizontal="right"/>
    </xf>
    <xf numFmtId="167" fontId="7" fillId="0" borderId="40" xfId="0" applyNumberFormat="1" applyFont="1" applyFill="1" applyBorder="1" applyAlignment="1">
      <alignment horizontal="right"/>
    </xf>
    <xf numFmtId="167" fontId="7" fillId="0" borderId="58" xfId="0" applyNumberFormat="1" applyFont="1" applyFill="1" applyBorder="1" applyAlignment="1">
      <alignment horizontal="left" indent="3"/>
    </xf>
    <xf numFmtId="167" fontId="7" fillId="0" borderId="58" xfId="0" applyNumberFormat="1" applyFont="1" applyFill="1" applyBorder="1" applyAlignment="1" quotePrefix="1">
      <alignment horizontal="left" indent="3"/>
    </xf>
    <xf numFmtId="167" fontId="4" fillId="0" borderId="72" xfId="0" applyNumberFormat="1" applyFont="1" applyFill="1" applyBorder="1" applyAlignment="1">
      <alignment/>
    </xf>
    <xf numFmtId="167" fontId="4" fillId="0" borderId="48" xfId="0" applyNumberFormat="1" applyFont="1" applyFill="1" applyBorder="1" applyAlignment="1">
      <alignment/>
    </xf>
    <xf numFmtId="167" fontId="7" fillId="0" borderId="73" xfId="0" applyNumberFormat="1" applyFont="1" applyFill="1" applyBorder="1" applyAlignment="1">
      <alignment horizontal="right"/>
    </xf>
    <xf numFmtId="167" fontId="9" fillId="0" borderId="58" xfId="0" applyNumberFormat="1" applyFont="1" applyFill="1" applyBorder="1" applyAlignment="1">
      <alignment horizontal="left"/>
    </xf>
    <xf numFmtId="167" fontId="9" fillId="0" borderId="12" xfId="0" applyNumberFormat="1" applyFont="1" applyFill="1" applyBorder="1" applyAlignment="1">
      <alignment horizontal="right"/>
    </xf>
    <xf numFmtId="167" fontId="9" fillId="0" borderId="40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center"/>
    </xf>
    <xf numFmtId="167" fontId="7" fillId="0" borderId="15" xfId="0" applyNumberFormat="1" applyFont="1" applyFill="1" applyBorder="1" applyAlignment="1">
      <alignment horizontal="center"/>
    </xf>
    <xf numFmtId="167" fontId="7" fillId="0" borderId="72" xfId="0" applyNumberFormat="1" applyFont="1" applyFill="1" applyBorder="1" applyAlignment="1">
      <alignment/>
    </xf>
    <xf numFmtId="167" fontId="7" fillId="0" borderId="18" xfId="0" applyNumberFormat="1" applyFont="1" applyFill="1" applyBorder="1" applyAlignment="1">
      <alignment horizontal="right"/>
    </xf>
    <xf numFmtId="167" fontId="7" fillId="0" borderId="46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7" fontId="9" fillId="0" borderId="72" xfId="0" applyNumberFormat="1" applyFont="1" applyFill="1" applyBorder="1" applyAlignment="1">
      <alignment horizontal="left"/>
    </xf>
    <xf numFmtId="167" fontId="9" fillId="0" borderId="18" xfId="0" applyNumberFormat="1" applyFont="1" applyFill="1" applyBorder="1" applyAlignment="1">
      <alignment horizontal="right"/>
    </xf>
    <xf numFmtId="167" fontId="9" fillId="0" borderId="46" xfId="0" applyNumberFormat="1" applyFont="1" applyFill="1" applyBorder="1" applyAlignment="1">
      <alignment horizontal="right"/>
    </xf>
    <xf numFmtId="167" fontId="9" fillId="0" borderId="71" xfId="0" applyNumberFormat="1" applyFont="1" applyFill="1" applyBorder="1" applyAlignment="1">
      <alignment vertical="center"/>
    </xf>
    <xf numFmtId="167" fontId="4" fillId="0" borderId="40" xfId="0" applyNumberFormat="1" applyFont="1" applyFill="1" applyBorder="1" applyAlignment="1">
      <alignment/>
    </xf>
    <xf numFmtId="167" fontId="9" fillId="0" borderId="58" xfId="0" applyNumberFormat="1" applyFont="1" applyFill="1" applyBorder="1" applyAlignment="1">
      <alignment vertical="center"/>
    </xf>
    <xf numFmtId="167" fontId="4" fillId="0" borderId="15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67" fontId="7" fillId="0" borderId="54" xfId="0" applyNumberFormat="1" applyFont="1" applyFill="1" applyBorder="1" applyAlignment="1">
      <alignment horizontal="center"/>
    </xf>
    <xf numFmtId="167" fontId="9" fillId="0" borderId="72" xfId="0" applyNumberFormat="1" applyFont="1" applyFill="1" applyBorder="1" applyAlignment="1" quotePrefix="1">
      <alignment horizontal="left"/>
    </xf>
    <xf numFmtId="167" fontId="0" fillId="0" borderId="58" xfId="0" applyNumberFormat="1" applyFill="1" applyBorder="1" applyAlignment="1">
      <alignment/>
    </xf>
    <xf numFmtId="167" fontId="97" fillId="0" borderId="14" xfId="0" applyNumberFormat="1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7" fillId="0" borderId="58" xfId="0" applyNumberFormat="1" applyFont="1" applyFill="1" applyBorder="1" applyAlignment="1" quotePrefix="1">
      <alignment horizontal="left"/>
    </xf>
    <xf numFmtId="167" fontId="9" fillId="0" borderId="74" xfId="0" applyNumberFormat="1" applyFont="1" applyFill="1" applyBorder="1" applyAlignment="1" quotePrefix="1">
      <alignment horizontal="left"/>
    </xf>
    <xf numFmtId="167" fontId="9" fillId="0" borderId="17" xfId="0" applyNumberFormat="1" applyFont="1" applyFill="1" applyBorder="1" applyAlignment="1">
      <alignment horizontal="right"/>
    </xf>
    <xf numFmtId="167" fontId="9" fillId="0" borderId="75" xfId="0" applyNumberFormat="1" applyFont="1" applyFill="1" applyBorder="1" applyAlignment="1">
      <alignment horizontal="right"/>
    </xf>
    <xf numFmtId="167" fontId="9" fillId="0" borderId="19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 quotePrefix="1">
      <alignment horizontal="left"/>
    </xf>
    <xf numFmtId="167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Alignment="1" quotePrefix="1">
      <alignment/>
    </xf>
    <xf numFmtId="167" fontId="7" fillId="0" borderId="0" xfId="0" applyNumberFormat="1" applyFont="1" applyFill="1" applyBorder="1" applyAlignment="1" quotePrefix="1">
      <alignment/>
    </xf>
    <xf numFmtId="167" fontId="7" fillId="0" borderId="0" xfId="0" applyNumberFormat="1" applyFont="1" applyFill="1" applyAlignment="1">
      <alignment horizontal="left"/>
    </xf>
    <xf numFmtId="175" fontId="7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7" fillId="33" borderId="58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21" fillId="0" borderId="58" xfId="0" applyNumberFormat="1" applyFont="1" applyFill="1" applyBorder="1" applyAlignment="1">
      <alignment horizontal="left"/>
    </xf>
    <xf numFmtId="167" fontId="7" fillId="36" borderId="18" xfId="0" applyNumberFormat="1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167" fontId="4" fillId="0" borderId="14" xfId="0" applyNumberFormat="1" applyFont="1" applyFill="1" applyBorder="1" applyAlignment="1">
      <alignment/>
    </xf>
    <xf numFmtId="167" fontId="97" fillId="0" borderId="58" xfId="0" applyNumberFormat="1" applyFont="1" applyFill="1" applyBorder="1" applyAlignment="1">
      <alignment/>
    </xf>
    <xf numFmtId="167" fontId="4" fillId="36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9" fillId="33" borderId="76" xfId="161" applyFont="1" applyFill="1" applyBorder="1" applyAlignment="1">
      <alignment horizontal="center" vertical="center"/>
      <protection/>
    </xf>
    <xf numFmtId="0" fontId="9" fillId="33" borderId="77" xfId="161" applyFont="1" applyFill="1" applyBorder="1" applyAlignment="1">
      <alignment horizontal="center" vertical="center"/>
      <protection/>
    </xf>
    <xf numFmtId="167" fontId="7" fillId="37" borderId="14" xfId="217" applyNumberFormat="1" applyFont="1" applyFill="1" applyBorder="1" applyAlignment="1" applyProtection="1">
      <alignment horizontal="left" indent="2"/>
      <protection/>
    </xf>
    <xf numFmtId="2" fontId="7" fillId="37" borderId="14" xfId="217" applyNumberFormat="1" applyFont="1" applyFill="1" applyBorder="1">
      <alignment/>
      <protection/>
    </xf>
    <xf numFmtId="2" fontId="7" fillId="37" borderId="15" xfId="217" applyNumberFormat="1" applyFont="1" applyFill="1" applyBorder="1">
      <alignment/>
      <protection/>
    </xf>
    <xf numFmtId="2" fontId="7" fillId="37" borderId="0" xfId="217" applyNumberFormat="1" applyFont="1" applyFill="1" applyBorder="1">
      <alignment/>
      <protection/>
    </xf>
    <xf numFmtId="167" fontId="7" fillId="37" borderId="18" xfId="217" applyNumberFormat="1" applyFont="1" applyFill="1" applyBorder="1" applyAlignment="1" applyProtection="1">
      <alignment horizontal="left" indent="2"/>
      <protection/>
    </xf>
    <xf numFmtId="2" fontId="7" fillId="37" borderId="18" xfId="217" applyNumberFormat="1" applyFont="1" applyFill="1" applyBorder="1">
      <alignment/>
      <protection/>
    </xf>
    <xf numFmtId="2" fontId="7" fillId="37" borderId="46" xfId="217" applyNumberFormat="1" applyFont="1" applyFill="1" applyBorder="1">
      <alignment/>
      <protection/>
    </xf>
    <xf numFmtId="167" fontId="9" fillId="37" borderId="10" xfId="217" applyNumberFormat="1" applyFont="1" applyFill="1" applyBorder="1" applyAlignment="1">
      <alignment horizontal="left"/>
      <protection/>
    </xf>
    <xf numFmtId="2" fontId="9" fillId="37" borderId="10" xfId="217" applyNumberFormat="1" applyFont="1" applyFill="1" applyBorder="1">
      <alignment/>
      <protection/>
    </xf>
    <xf numFmtId="2" fontId="9" fillId="37" borderId="31" xfId="217" applyNumberFormat="1" applyFont="1" applyFill="1" applyBorder="1">
      <alignment/>
      <protection/>
    </xf>
    <xf numFmtId="2" fontId="7" fillId="0" borderId="14" xfId="161" applyNumberFormat="1" applyFont="1" applyBorder="1">
      <alignment/>
      <protection/>
    </xf>
    <xf numFmtId="2" fontId="7" fillId="0" borderId="26" xfId="161" applyNumberFormat="1" applyFont="1" applyBorder="1">
      <alignment/>
      <protection/>
    </xf>
    <xf numFmtId="2" fontId="7" fillId="0" borderId="15" xfId="161" applyNumberFormat="1" applyFont="1" applyBorder="1">
      <alignment/>
      <protection/>
    </xf>
    <xf numFmtId="167" fontId="9" fillId="0" borderId="10" xfId="161" applyNumberFormat="1" applyFont="1" applyBorder="1" applyAlignment="1">
      <alignment horizontal="left"/>
      <protection/>
    </xf>
    <xf numFmtId="2" fontId="9" fillId="0" borderId="10" xfId="161" applyNumberFormat="1" applyFont="1" applyBorder="1">
      <alignment/>
      <protection/>
    </xf>
    <xf numFmtId="2" fontId="9" fillId="0" borderId="43" xfId="161" applyNumberFormat="1" applyFont="1" applyBorder="1">
      <alignment/>
      <protection/>
    </xf>
    <xf numFmtId="2" fontId="9" fillId="0" borderId="31" xfId="161" applyNumberFormat="1" applyFont="1" applyBorder="1">
      <alignment/>
      <protection/>
    </xf>
    <xf numFmtId="2" fontId="7" fillId="0" borderId="12" xfId="161" applyNumberFormat="1" applyFont="1" applyBorder="1">
      <alignment/>
      <protection/>
    </xf>
    <xf numFmtId="2" fontId="7" fillId="0" borderId="40" xfId="161" applyNumberFormat="1" applyFont="1" applyBorder="1">
      <alignment/>
      <protection/>
    </xf>
    <xf numFmtId="167" fontId="7" fillId="0" borderId="14" xfId="217" applyNumberFormat="1" applyFont="1" applyFill="1" applyBorder="1" applyAlignment="1" applyProtection="1">
      <alignment horizontal="left" indent="2"/>
      <protection/>
    </xf>
    <xf numFmtId="2" fontId="7" fillId="0" borderId="14" xfId="161" applyNumberFormat="1" applyFont="1" applyFill="1" applyBorder="1">
      <alignment/>
      <protection/>
    </xf>
    <xf numFmtId="2" fontId="7" fillId="0" borderId="18" xfId="161" applyNumberFormat="1" applyFont="1" applyBorder="1">
      <alignment/>
      <protection/>
    </xf>
    <xf numFmtId="2" fontId="7" fillId="0" borderId="46" xfId="161" applyNumberFormat="1" applyFont="1" applyBorder="1">
      <alignment/>
      <protection/>
    </xf>
    <xf numFmtId="0" fontId="9" fillId="0" borderId="10" xfId="161" applyFont="1" applyBorder="1">
      <alignment/>
      <protection/>
    </xf>
    <xf numFmtId="2" fontId="9" fillId="0" borderId="12" xfId="161" applyNumberFormat="1" applyFont="1" applyBorder="1">
      <alignment/>
      <protection/>
    </xf>
    <xf numFmtId="2" fontId="9" fillId="0" borderId="40" xfId="161" applyNumberFormat="1" applyFont="1" applyBorder="1">
      <alignment/>
      <protection/>
    </xf>
    <xf numFmtId="2" fontId="7" fillId="0" borderId="22" xfId="161" applyNumberFormat="1" applyFont="1" applyBorder="1">
      <alignment/>
      <protection/>
    </xf>
    <xf numFmtId="2" fontId="7" fillId="0" borderId="70" xfId="161" applyNumberFormat="1" applyFont="1" applyBorder="1">
      <alignment/>
      <protection/>
    </xf>
    <xf numFmtId="2" fontId="7" fillId="0" borderId="54" xfId="161" applyNumberFormat="1" applyFont="1" applyBorder="1">
      <alignment/>
      <protection/>
    </xf>
    <xf numFmtId="167" fontId="7" fillId="37" borderId="12" xfId="217" applyNumberFormat="1" applyFont="1" applyFill="1" applyBorder="1" applyAlignment="1" applyProtection="1">
      <alignment horizontal="left" indent="2"/>
      <protection/>
    </xf>
    <xf numFmtId="167" fontId="7" fillId="37" borderId="17" xfId="217" applyNumberFormat="1" applyFont="1" applyFill="1" applyBorder="1" applyAlignment="1" applyProtection="1">
      <alignment horizontal="left" indent="2"/>
      <protection/>
    </xf>
    <xf numFmtId="2" fontId="7" fillId="0" borderId="17" xfId="161" applyNumberFormat="1" applyFont="1" applyBorder="1">
      <alignment/>
      <protection/>
    </xf>
    <xf numFmtId="2" fontId="7" fillId="0" borderId="19" xfId="161" applyNumberFormat="1" applyFont="1" applyBorder="1">
      <alignment/>
      <protection/>
    </xf>
    <xf numFmtId="0" fontId="24" fillId="0" borderId="0" xfId="161" applyFont="1">
      <alignment/>
      <protection/>
    </xf>
    <xf numFmtId="0" fontId="7" fillId="34" borderId="66" xfId="161" applyFont="1" applyFill="1" applyBorder="1">
      <alignment/>
      <protection/>
    </xf>
    <xf numFmtId="1" fontId="9" fillId="34" borderId="10" xfId="177" applyNumberFormat="1" applyFont="1" applyFill="1" applyBorder="1" applyAlignment="1" applyProtection="1" quotePrefix="1">
      <alignment horizontal="center" vertical="center"/>
      <protection/>
    </xf>
    <xf numFmtId="1" fontId="9" fillId="34" borderId="10" xfId="177" applyNumberFormat="1" applyFont="1" applyFill="1" applyBorder="1" applyAlignment="1" applyProtection="1">
      <alignment horizontal="center" vertical="center"/>
      <protection/>
    </xf>
    <xf numFmtId="1" fontId="9" fillId="34" borderId="31" xfId="177" applyNumberFormat="1" applyFont="1" applyFill="1" applyBorder="1" applyAlignment="1" applyProtection="1">
      <alignment horizontal="center" vertical="center"/>
      <protection/>
    </xf>
    <xf numFmtId="0" fontId="9" fillId="0" borderId="66" xfId="161" applyFont="1" applyBorder="1" applyAlignment="1">
      <alignment horizontal="left"/>
      <protection/>
    </xf>
    <xf numFmtId="2" fontId="7" fillId="0" borderId="10" xfId="177" applyNumberFormat="1" applyFont="1" applyFill="1" applyBorder="1">
      <alignment/>
      <protection/>
    </xf>
    <xf numFmtId="2" fontId="7" fillId="0" borderId="10" xfId="277" applyNumberFormat="1" applyFont="1" applyFill="1" applyBorder="1">
      <alignment/>
      <protection/>
    </xf>
    <xf numFmtId="0" fontId="98" fillId="0" borderId="0" xfId="0" applyFont="1" applyAlignment="1">
      <alignment/>
    </xf>
    <xf numFmtId="164" fontId="7" fillId="0" borderId="10" xfId="277" applyNumberFormat="1" applyFont="1" applyFill="1" applyBorder="1" applyAlignment="1">
      <alignment horizontal="center"/>
      <protection/>
    </xf>
    <xf numFmtId="164" fontId="7" fillId="0" borderId="10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0" fontId="9" fillId="0" borderId="32" xfId="161" applyFont="1" applyBorder="1" applyAlignment="1">
      <alignment horizontal="left"/>
      <protection/>
    </xf>
    <xf numFmtId="2" fontId="7" fillId="0" borderId="33" xfId="177" applyNumberFormat="1" applyFont="1" applyFill="1" applyBorder="1">
      <alignment/>
      <protection/>
    </xf>
    <xf numFmtId="164" fontId="7" fillId="0" borderId="33" xfId="177" applyNumberFormat="1" applyFont="1" applyFill="1" applyBorder="1" applyAlignment="1">
      <alignment horizontal="center"/>
      <protection/>
    </xf>
    <xf numFmtId="164" fontId="7" fillId="0" borderId="33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29" fillId="0" borderId="0" xfId="161" applyFont="1">
      <alignment/>
      <protection/>
    </xf>
    <xf numFmtId="0" fontId="99" fillId="0" borderId="0" xfId="156" applyFont="1" applyAlignment="1" applyProtection="1">
      <alignment/>
      <protection/>
    </xf>
    <xf numFmtId="0" fontId="0" fillId="0" borderId="0" xfId="0" applyAlignment="1">
      <alignment horizontal="right"/>
    </xf>
    <xf numFmtId="0" fontId="9" fillId="33" borderId="29" xfId="161" applyFont="1" applyFill="1" applyBorder="1" applyAlignment="1">
      <alignment horizontal="center" vertical="center"/>
      <protection/>
    </xf>
    <xf numFmtId="0" fontId="9" fillId="33" borderId="44" xfId="161" applyFont="1" applyFill="1" applyBorder="1" applyAlignment="1">
      <alignment horizontal="center" vertical="center"/>
      <protection/>
    </xf>
    <xf numFmtId="0" fontId="9" fillId="0" borderId="0" xfId="161" applyFont="1" applyBorder="1" applyAlignment="1">
      <alignment horizontal="center"/>
      <protection/>
    </xf>
    <xf numFmtId="0" fontId="9" fillId="0" borderId="78" xfId="161" applyFont="1" applyBorder="1" applyAlignment="1">
      <alignment horizontal="center"/>
      <protection/>
    </xf>
    <xf numFmtId="0" fontId="9" fillId="34" borderId="39" xfId="161" applyFont="1" applyFill="1" applyBorder="1">
      <alignment/>
      <protection/>
    </xf>
    <xf numFmtId="0" fontId="8" fillId="34" borderId="24" xfId="161" applyFont="1" applyFill="1" applyBorder="1" applyAlignment="1">
      <alignment horizontal="center"/>
      <protection/>
    </xf>
    <xf numFmtId="164" fontId="7" fillId="0" borderId="12" xfId="161" applyNumberFormat="1" applyFont="1" applyFill="1" applyBorder="1">
      <alignment/>
      <protection/>
    </xf>
    <xf numFmtId="164" fontId="7" fillId="0" borderId="12" xfId="161" applyNumberFormat="1" applyFont="1" applyBorder="1">
      <alignment/>
      <protection/>
    </xf>
    <xf numFmtId="164" fontId="7" fillId="0" borderId="14" xfId="161" applyNumberFormat="1" applyFont="1" applyFill="1" applyBorder="1">
      <alignment/>
      <protection/>
    </xf>
    <xf numFmtId="164" fontId="7" fillId="0" borderId="14" xfId="161" applyNumberFormat="1" applyFont="1" applyBorder="1">
      <alignment/>
      <protection/>
    </xf>
    <xf numFmtId="164" fontId="7" fillId="0" borderId="26" xfId="161" applyNumberFormat="1" applyFont="1" applyFill="1" applyBorder="1" applyAlignment="1">
      <alignment horizontal="right"/>
      <protection/>
    </xf>
    <xf numFmtId="164" fontId="9" fillId="0" borderId="29" xfId="161" applyNumberFormat="1" applyFont="1" applyBorder="1">
      <alignment/>
      <protection/>
    </xf>
    <xf numFmtId="164" fontId="7" fillId="0" borderId="79" xfId="161" applyNumberFormat="1" applyFont="1" applyBorder="1" applyAlignment="1">
      <alignment horizontal="center"/>
      <protection/>
    </xf>
    <xf numFmtId="164" fontId="9" fillId="0" borderId="30" xfId="161" applyNumberFormat="1" applyFont="1" applyBorder="1">
      <alignment/>
      <protection/>
    </xf>
    <xf numFmtId="164" fontId="0" fillId="0" borderId="10" xfId="0" applyNumberFormat="1" applyFont="1" applyBorder="1" applyAlignment="1">
      <alignment horizontal="right" wrapText="1"/>
    </xf>
    <xf numFmtId="0" fontId="93" fillId="0" borderId="10" xfId="173" applyFont="1" applyBorder="1">
      <alignment/>
      <protection/>
    </xf>
    <xf numFmtId="0" fontId="93" fillId="0" borderId="10" xfId="173" applyFont="1" applyBorder="1" applyAlignment="1">
      <alignment/>
      <protection/>
    </xf>
    <xf numFmtId="164" fontId="91" fillId="0" borderId="10" xfId="0" applyNumberFormat="1" applyFont="1" applyBorder="1" applyAlignment="1">
      <alignment horizontal="right" vertical="center" wrapText="1"/>
    </xf>
    <xf numFmtId="2" fontId="100" fillId="0" borderId="10" xfId="173" applyNumberFormat="1" applyFont="1" applyBorder="1">
      <alignment/>
      <protection/>
    </xf>
    <xf numFmtId="0" fontId="100" fillId="0" borderId="10" xfId="173" applyFont="1" applyBorder="1" applyAlignment="1">
      <alignment/>
      <protection/>
    </xf>
    <xf numFmtId="164" fontId="93" fillId="0" borderId="10" xfId="173" applyNumberFormat="1" applyFont="1" applyBorder="1">
      <alignment/>
      <protection/>
    </xf>
    <xf numFmtId="164" fontId="93" fillId="0" borderId="10" xfId="173" applyNumberFormat="1" applyFont="1" applyBorder="1" applyAlignment="1">
      <alignment/>
      <protection/>
    </xf>
    <xf numFmtId="164" fontId="100" fillId="0" borderId="10" xfId="173" applyNumberFormat="1" applyFont="1" applyBorder="1" applyAlignment="1">
      <alignment/>
      <protection/>
    </xf>
    <xf numFmtId="164" fontId="100" fillId="0" borderId="43" xfId="173" applyNumberFormat="1" applyFont="1" applyBorder="1" applyAlignment="1">
      <alignment/>
      <protection/>
    </xf>
    <xf numFmtId="164" fontId="100" fillId="0" borderId="47" xfId="173" applyNumberFormat="1" applyFont="1" applyBorder="1" applyAlignment="1">
      <alignment/>
      <protection/>
    </xf>
    <xf numFmtId="0" fontId="100" fillId="0" borderId="47" xfId="173" applyFont="1" applyBorder="1" applyAlignment="1">
      <alignment/>
      <protection/>
    </xf>
    <xf numFmtId="0" fontId="93" fillId="0" borderId="42" xfId="173" applyFont="1" applyBorder="1" applyAlignment="1">
      <alignment/>
      <protection/>
    </xf>
    <xf numFmtId="164" fontId="100" fillId="0" borderId="10" xfId="173" applyNumberFormat="1" applyFont="1" applyBorder="1">
      <alignment/>
      <protection/>
    </xf>
    <xf numFmtId="0" fontId="100" fillId="0" borderId="10" xfId="173" applyFont="1" applyBorder="1">
      <alignment/>
      <protection/>
    </xf>
    <xf numFmtId="0" fontId="101" fillId="33" borderId="10" xfId="173" applyFont="1" applyFill="1" applyBorder="1" applyAlignment="1">
      <alignment horizontal="center" vertical="center"/>
      <protection/>
    </xf>
    <xf numFmtId="0" fontId="101" fillId="33" borderId="10" xfId="173" applyFont="1" applyFill="1" applyBorder="1" applyAlignment="1">
      <alignment horizontal="center"/>
      <protection/>
    </xf>
    <xf numFmtId="0" fontId="101" fillId="33" borderId="42" xfId="0" applyFont="1" applyFill="1" applyBorder="1" applyAlignment="1">
      <alignment horizontal="center" wrapText="1"/>
    </xf>
    <xf numFmtId="2" fontId="7" fillId="0" borderId="10" xfId="289" applyNumberFormat="1" applyFont="1" applyBorder="1" applyAlignment="1">
      <alignment horizontal="center" vertical="center"/>
      <protection/>
    </xf>
    <xf numFmtId="0" fontId="7" fillId="0" borderId="10" xfId="289" applyFont="1" applyBorder="1">
      <alignment/>
      <protection/>
    </xf>
    <xf numFmtId="0" fontId="9" fillId="0" borderId="10" xfId="289" applyFont="1" applyBorder="1">
      <alignment/>
      <protection/>
    </xf>
    <xf numFmtId="164" fontId="21" fillId="0" borderId="35" xfId="288" applyNumberFormat="1" applyFont="1" applyBorder="1" applyAlignment="1">
      <alignment horizontal="center" vertical="center"/>
      <protection/>
    </xf>
    <xf numFmtId="164" fontId="21" fillId="0" borderId="61" xfId="288" applyNumberFormat="1" applyFont="1" applyBorder="1" applyAlignment="1">
      <alignment horizontal="center" vertical="center"/>
      <protection/>
    </xf>
    <xf numFmtId="164" fontId="21" fillId="0" borderId="33" xfId="288" applyNumberFormat="1" applyFont="1" applyBorder="1" applyAlignment="1">
      <alignment horizontal="center" vertical="center"/>
      <protection/>
    </xf>
    <xf numFmtId="164" fontId="21" fillId="0" borderId="34" xfId="288" applyNumberFormat="1" applyFont="1" applyBorder="1" applyAlignment="1">
      <alignment horizontal="center" vertical="center"/>
      <protection/>
    </xf>
    <xf numFmtId="180" fontId="21" fillId="0" borderId="32" xfId="288" applyNumberFormat="1" applyFont="1" applyBorder="1" applyAlignment="1" applyProtection="1">
      <alignment horizontal="center" vertical="center"/>
      <protection/>
    </xf>
    <xf numFmtId="164" fontId="24" fillId="0" borderId="15" xfId="288" applyNumberFormat="1" applyFont="1" applyBorder="1" applyAlignment="1">
      <alignment horizontal="center" vertical="center"/>
      <protection/>
    </xf>
    <xf numFmtId="164" fontId="24" fillId="0" borderId="26" xfId="288" applyNumberFormat="1" applyFont="1" applyBorder="1" applyAlignment="1">
      <alignment horizontal="center" vertical="center"/>
      <protection/>
    </xf>
    <xf numFmtId="164" fontId="24" fillId="0" borderId="18" xfId="288" applyNumberFormat="1" applyFont="1" applyBorder="1" applyAlignment="1">
      <alignment horizontal="center" vertical="center"/>
      <protection/>
    </xf>
    <xf numFmtId="164" fontId="24" fillId="0" borderId="14" xfId="288" applyNumberFormat="1" applyFont="1" applyBorder="1" applyAlignment="1">
      <alignment horizontal="center" vertical="center"/>
      <protection/>
    </xf>
    <xf numFmtId="180" fontId="24" fillId="0" borderId="13" xfId="288" applyNumberFormat="1" applyFont="1" applyBorder="1" applyAlignment="1" applyProtection="1">
      <alignment horizontal="left" vertical="center"/>
      <protection/>
    </xf>
    <xf numFmtId="164" fontId="24" fillId="0" borderId="12" xfId="288" applyNumberFormat="1" applyFont="1" applyBorder="1" applyAlignment="1">
      <alignment horizontal="center" vertical="center"/>
      <protection/>
    </xf>
    <xf numFmtId="180" fontId="21" fillId="35" borderId="46" xfId="288" applyNumberFormat="1" applyFont="1" applyFill="1" applyBorder="1" applyAlignment="1" applyProtection="1">
      <alignment horizontal="center" vertical="center"/>
      <protection/>
    </xf>
    <xf numFmtId="180" fontId="21" fillId="35" borderId="43" xfId="288" applyNumberFormat="1" applyFont="1" applyFill="1" applyBorder="1" applyAlignment="1" applyProtection="1">
      <alignment horizontal="center" vertical="center"/>
      <protection/>
    </xf>
    <xf numFmtId="180" fontId="21" fillId="35" borderId="10" xfId="288" applyNumberFormat="1" applyFont="1" applyFill="1" applyBorder="1" applyAlignment="1" applyProtection="1">
      <alignment horizontal="center" vertical="center"/>
      <protection/>
    </xf>
    <xf numFmtId="180" fontId="21" fillId="35" borderId="18" xfId="288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80" xfId="0" applyFont="1" applyFill="1" applyBorder="1" applyAlignment="1">
      <alignment horizontal="center" vertical="center"/>
    </xf>
    <xf numFmtId="1" fontId="35" fillId="0" borderId="58" xfId="0" applyNumberFormat="1" applyFont="1" applyFill="1" applyBorder="1" applyAlignment="1">
      <alignment horizontal="center"/>
    </xf>
    <xf numFmtId="164" fontId="35" fillId="0" borderId="12" xfId="0" applyNumberFormat="1" applyFont="1" applyFill="1" applyBorder="1" applyAlignment="1">
      <alignment/>
    </xf>
    <xf numFmtId="164" fontId="35" fillId="0" borderId="14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164" fontId="35" fillId="0" borderId="54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vertical="center"/>
    </xf>
    <xf numFmtId="164" fontId="0" fillId="0" borderId="54" xfId="0" applyNumberFormat="1" applyFill="1" applyBorder="1" applyAlignment="1">
      <alignment horizontal="right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/>
    </xf>
    <xf numFmtId="164" fontId="35" fillId="0" borderId="81" xfId="0" applyNumberFormat="1" applyFont="1" applyFill="1" applyBorder="1" applyAlignment="1">
      <alignment/>
    </xf>
    <xf numFmtId="164" fontId="35" fillId="0" borderId="54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164" fontId="34" fillId="0" borderId="61" xfId="0" applyNumberFormat="1" applyFont="1" applyFill="1" applyBorder="1" applyAlignment="1">
      <alignment/>
    </xf>
    <xf numFmtId="164" fontId="34" fillId="0" borderId="33" xfId="0" applyNumberFormat="1" applyFont="1" applyFill="1" applyBorder="1" applyAlignment="1">
      <alignment/>
    </xf>
    <xf numFmtId="164" fontId="34" fillId="0" borderId="82" xfId="0" applyNumberFormat="1" applyFont="1" applyFill="1" applyBorder="1" applyAlignment="1">
      <alignment/>
    </xf>
    <xf numFmtId="164" fontId="34" fillId="0" borderId="83" xfId="0" applyNumberFormat="1" applyFont="1" applyFill="1" applyBorder="1" applyAlignment="1">
      <alignment/>
    </xf>
    <xf numFmtId="164" fontId="34" fillId="0" borderId="84" xfId="0" applyNumberFormat="1" applyFont="1" applyFill="1" applyBorder="1" applyAlignment="1">
      <alignment/>
    </xf>
    <xf numFmtId="164" fontId="7" fillId="0" borderId="10" xfId="191" applyNumberFormat="1" applyFont="1" applyBorder="1" applyAlignment="1">
      <alignment horizontal="center"/>
      <protection/>
    </xf>
    <xf numFmtId="164" fontId="7" fillId="0" borderId="31" xfId="191" applyNumberFormat="1" applyFont="1" applyBorder="1" applyAlignment="1">
      <alignment horizontal="center"/>
      <protection/>
    </xf>
    <xf numFmtId="164" fontId="7" fillId="0" borderId="14" xfId="191" applyNumberFormat="1" applyFont="1" applyFill="1" applyBorder="1" applyAlignment="1">
      <alignment horizontal="center"/>
      <protection/>
    </xf>
    <xf numFmtId="164" fontId="7" fillId="0" borderId="15" xfId="191" applyNumberFormat="1" applyFont="1" applyFill="1" applyBorder="1" applyAlignment="1">
      <alignment horizontal="center"/>
      <protection/>
    </xf>
    <xf numFmtId="164" fontId="7" fillId="0" borderId="10" xfId="191" applyNumberFormat="1" applyFont="1" applyFill="1" applyBorder="1" applyAlignment="1">
      <alignment horizontal="center"/>
      <protection/>
    </xf>
    <xf numFmtId="164" fontId="7" fillId="0" borderId="31" xfId="191" applyNumberFormat="1" applyFont="1" applyFill="1" applyBorder="1" applyAlignment="1">
      <alignment horizontal="center"/>
      <protection/>
    </xf>
    <xf numFmtId="164" fontId="7" fillId="0" borderId="33" xfId="191" applyNumberFormat="1" applyFont="1" applyFill="1" applyBorder="1" applyAlignment="1">
      <alignment horizontal="center"/>
      <protection/>
    </xf>
    <xf numFmtId="164" fontId="7" fillId="0" borderId="35" xfId="191" applyNumberFormat="1" applyFont="1" applyFill="1" applyBorder="1" applyAlignment="1">
      <alignment horizontal="center"/>
      <protection/>
    </xf>
    <xf numFmtId="167" fontId="4" fillId="0" borderId="12" xfId="0" applyNumberFormat="1" applyFont="1" applyFill="1" applyBorder="1" applyAlignment="1">
      <alignment/>
    </xf>
    <xf numFmtId="167" fontId="4" fillId="0" borderId="22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167" fontId="24" fillId="0" borderId="14" xfId="0" applyNumberFormat="1" applyFont="1" applyFill="1" applyBorder="1" applyAlignment="1">
      <alignment horizontal="right"/>
    </xf>
    <xf numFmtId="167" fontId="21" fillId="0" borderId="14" xfId="0" applyNumberFormat="1" applyFont="1" applyFill="1" applyBorder="1" applyAlignment="1">
      <alignment horizontal="right"/>
    </xf>
    <xf numFmtId="167" fontId="7" fillId="0" borderId="26" xfId="0" applyNumberFormat="1" applyFont="1" applyFill="1" applyBorder="1" applyAlignment="1">
      <alignment horizontal="center"/>
    </xf>
    <xf numFmtId="167" fontId="9" fillId="0" borderId="75" xfId="0" applyNumberFormat="1" applyFont="1" applyFill="1" applyBorder="1" applyAlignment="1">
      <alignment horizontal="center"/>
    </xf>
    <xf numFmtId="0" fontId="9" fillId="0" borderId="0" xfId="161" applyFont="1" applyAlignment="1">
      <alignment horizontal="center" vertical="center"/>
      <protection/>
    </xf>
    <xf numFmtId="0" fontId="7" fillId="0" borderId="0" xfId="222" applyFont="1">
      <alignment/>
      <protection/>
    </xf>
    <xf numFmtId="0" fontId="7" fillId="0" borderId="0" xfId="222" applyFont="1" applyFill="1" applyBorder="1">
      <alignment/>
      <protection/>
    </xf>
    <xf numFmtId="0" fontId="9" fillId="0" borderId="0" xfId="222" applyFont="1" applyFill="1" applyBorder="1" applyAlignment="1">
      <alignment horizontal="center"/>
      <protection/>
    </xf>
    <xf numFmtId="0" fontId="9" fillId="0" borderId="60" xfId="222" applyFont="1" applyFill="1" applyBorder="1">
      <alignment/>
      <protection/>
    </xf>
    <xf numFmtId="0" fontId="9" fillId="0" borderId="36" xfId="222" applyFont="1" applyFill="1" applyBorder="1" applyAlignment="1" applyProtection="1">
      <alignment horizontal="center"/>
      <protection/>
    </xf>
    <xf numFmtId="168" fontId="9" fillId="0" borderId="36" xfId="222" applyNumberFormat="1" applyFont="1" applyFill="1" applyBorder="1" applyAlignment="1">
      <alignment horizontal="center"/>
      <protection/>
    </xf>
    <xf numFmtId="168" fontId="9" fillId="0" borderId="85" xfId="222" applyNumberFormat="1" applyFont="1" applyFill="1" applyBorder="1" applyAlignment="1">
      <alignment horizontal="center"/>
      <protection/>
    </xf>
    <xf numFmtId="0" fontId="9" fillId="0" borderId="13" xfId="222" applyFont="1" applyFill="1" applyBorder="1" applyAlignment="1" quotePrefix="1">
      <alignment horizontal="left"/>
      <protection/>
    </xf>
    <xf numFmtId="168" fontId="9" fillId="0" borderId="0" xfId="222" applyNumberFormat="1" applyFont="1" applyFill="1" applyBorder="1" applyAlignment="1">
      <alignment horizontal="center"/>
      <protection/>
    </xf>
    <xf numFmtId="168" fontId="9" fillId="0" borderId="26" xfId="222" applyNumberFormat="1" applyFont="1" applyFill="1" applyBorder="1" applyAlignment="1">
      <alignment horizontal="center"/>
      <protection/>
    </xf>
    <xf numFmtId="168" fontId="9" fillId="0" borderId="47" xfId="222" applyNumberFormat="1" applyFont="1" applyFill="1" applyBorder="1" applyAlignment="1" applyProtection="1" quotePrefix="1">
      <alignment horizontal="center"/>
      <protection/>
    </xf>
    <xf numFmtId="0" fontId="9" fillId="0" borderId="50" xfId="222" applyFont="1" applyFill="1" applyBorder="1">
      <alignment/>
      <protection/>
    </xf>
    <xf numFmtId="0" fontId="9" fillId="0" borderId="44" xfId="222" applyFont="1" applyFill="1" applyBorder="1" applyAlignment="1" applyProtection="1">
      <alignment horizontal="center"/>
      <protection/>
    </xf>
    <xf numFmtId="0" fontId="9" fillId="0" borderId="45" xfId="222" applyFont="1" applyFill="1" applyBorder="1" applyAlignment="1" applyProtection="1">
      <alignment horizontal="center"/>
      <protection/>
    </xf>
    <xf numFmtId="0" fontId="9" fillId="0" borderId="48" xfId="222" applyFont="1" applyFill="1" applyBorder="1" applyAlignment="1" applyProtection="1" quotePrefix="1">
      <alignment horizontal="center"/>
      <protection/>
    </xf>
    <xf numFmtId="168" fontId="9" fillId="0" borderId="43" xfId="222" applyNumberFormat="1" applyFont="1" applyFill="1" applyBorder="1" applyAlignment="1" applyProtection="1">
      <alignment horizontal="right"/>
      <protection/>
    </xf>
    <xf numFmtId="168" fontId="9" fillId="0" borderId="48" xfId="222" applyNumberFormat="1" applyFont="1" applyFill="1" applyBorder="1" applyAlignment="1" applyProtection="1">
      <alignment horizontal="center"/>
      <protection/>
    </xf>
    <xf numFmtId="168" fontId="9" fillId="0" borderId="73" xfId="222" applyNumberFormat="1" applyFont="1" applyFill="1" applyBorder="1" applyAlignment="1" applyProtection="1">
      <alignment horizontal="center"/>
      <protection/>
    </xf>
    <xf numFmtId="175" fontId="7" fillId="0" borderId="66" xfId="222" applyNumberFormat="1" applyFont="1" applyFill="1" applyBorder="1" applyAlignment="1" applyProtection="1">
      <alignment horizontal="left"/>
      <protection/>
    </xf>
    <xf numFmtId="167" fontId="7" fillId="0" borderId="47" xfId="222" applyNumberFormat="1" applyFont="1" applyFill="1" applyBorder="1" applyProtection="1">
      <alignment/>
      <protection/>
    </xf>
    <xf numFmtId="167" fontId="7" fillId="0" borderId="43" xfId="222" applyNumberFormat="1" applyFont="1" applyFill="1" applyBorder="1" applyProtection="1">
      <alignment/>
      <protection/>
    </xf>
    <xf numFmtId="167" fontId="7" fillId="0" borderId="42" xfId="222" applyNumberFormat="1" applyFont="1" applyFill="1" applyBorder="1" applyProtection="1">
      <alignment/>
      <protection/>
    </xf>
    <xf numFmtId="168" fontId="23" fillId="0" borderId="43" xfId="222" applyNumberFormat="1" applyFont="1" applyFill="1" applyBorder="1" applyAlignment="1" applyProtection="1">
      <alignment horizontal="left"/>
      <protection/>
    </xf>
    <xf numFmtId="168" fontId="23" fillId="0" borderId="43" xfId="222" applyNumberFormat="1" applyFont="1" applyFill="1" applyBorder="1" applyAlignment="1" applyProtection="1" quotePrefix="1">
      <alignment/>
      <protection/>
    </xf>
    <xf numFmtId="167" fontId="7" fillId="0" borderId="80" xfId="222" applyNumberFormat="1" applyFont="1" applyFill="1" applyBorder="1" applyProtection="1">
      <alignment/>
      <protection/>
    </xf>
    <xf numFmtId="164" fontId="7" fillId="0" borderId="0" xfId="222" applyNumberFormat="1" applyFont="1">
      <alignment/>
      <protection/>
    </xf>
    <xf numFmtId="175" fontId="7" fillId="0" borderId="13" xfId="222" applyNumberFormat="1" applyFont="1" applyFill="1" applyBorder="1" applyAlignment="1" applyProtection="1" quotePrefix="1">
      <alignment horizontal="left"/>
      <protection/>
    </xf>
    <xf numFmtId="167" fontId="7" fillId="0" borderId="0" xfId="222" applyNumberFormat="1" applyFont="1" applyFill="1" applyBorder="1" applyProtection="1">
      <alignment/>
      <protection/>
    </xf>
    <xf numFmtId="167" fontId="7" fillId="0" borderId="26" xfId="222" applyNumberFormat="1" applyFont="1" applyFill="1" applyBorder="1" applyProtection="1">
      <alignment/>
      <protection/>
    </xf>
    <xf numFmtId="167" fontId="7" fillId="0" borderId="20" xfId="222" applyNumberFormat="1" applyFont="1" applyFill="1" applyBorder="1" applyProtection="1">
      <alignment/>
      <protection/>
    </xf>
    <xf numFmtId="168" fontId="7" fillId="0" borderId="26" xfId="222" applyNumberFormat="1" applyFont="1" applyFill="1" applyBorder="1" applyProtection="1">
      <alignment/>
      <protection/>
    </xf>
    <xf numFmtId="167" fontId="7" fillId="0" borderId="54" xfId="222" applyNumberFormat="1" applyFont="1" applyFill="1" applyBorder="1" applyProtection="1">
      <alignment/>
      <protection/>
    </xf>
    <xf numFmtId="175" fontId="7" fillId="0" borderId="13" xfId="222" applyNumberFormat="1" applyFont="1" applyFill="1" applyBorder="1" applyAlignment="1" applyProtection="1">
      <alignment horizontal="left"/>
      <protection/>
    </xf>
    <xf numFmtId="0" fontId="7" fillId="0" borderId="0" xfId="222" applyFont="1" applyBorder="1">
      <alignment/>
      <protection/>
    </xf>
    <xf numFmtId="168" fontId="23" fillId="0" borderId="43" xfId="222" applyNumberFormat="1" applyFont="1" applyFill="1" applyBorder="1" applyAlignment="1" applyProtection="1" quotePrefix="1">
      <alignment horizontal="left"/>
      <protection/>
    </xf>
    <xf numFmtId="167" fontId="12" fillId="0" borderId="0" xfId="222" applyNumberFormat="1" applyFont="1" applyFill="1" applyBorder="1" applyProtection="1">
      <alignment/>
      <protection/>
    </xf>
    <xf numFmtId="167" fontId="12" fillId="0" borderId="26" xfId="222" applyNumberFormat="1" applyFont="1" applyFill="1" applyBorder="1" applyProtection="1">
      <alignment/>
      <protection/>
    </xf>
    <xf numFmtId="167" fontId="12" fillId="0" borderId="54" xfId="222" applyNumberFormat="1" applyFont="1" applyFill="1" applyBorder="1" applyProtection="1">
      <alignment/>
      <protection/>
    </xf>
    <xf numFmtId="0" fontId="7" fillId="0" borderId="26" xfId="222" applyFont="1" applyFill="1" applyBorder="1">
      <alignment/>
      <protection/>
    </xf>
    <xf numFmtId="168" fontId="17" fillId="0" borderId="26" xfId="222" applyNumberFormat="1" applyFont="1" applyFill="1" applyBorder="1" applyAlignment="1" applyProtection="1" quotePrefix="1">
      <alignment horizontal="left"/>
      <protection/>
    </xf>
    <xf numFmtId="168" fontId="23" fillId="0" borderId="26" xfId="222" applyNumberFormat="1" applyFont="1" applyFill="1" applyBorder="1" applyAlignment="1" applyProtection="1">
      <alignment horizontal="left"/>
      <protection/>
    </xf>
    <xf numFmtId="168" fontId="23" fillId="0" borderId="26" xfId="222" applyNumberFormat="1" applyFont="1" applyFill="1" applyBorder="1" applyAlignment="1" applyProtection="1" quotePrefix="1">
      <alignment horizontal="left"/>
      <protection/>
    </xf>
    <xf numFmtId="168" fontId="7" fillId="0" borderId="43" xfId="222" applyNumberFormat="1" applyFont="1" applyFill="1" applyBorder="1" applyProtection="1">
      <alignment/>
      <protection/>
    </xf>
    <xf numFmtId="164" fontId="7" fillId="0" borderId="54" xfId="222" applyNumberFormat="1" applyFont="1" applyFill="1" applyBorder="1" applyProtection="1">
      <alignment/>
      <protection/>
    </xf>
    <xf numFmtId="175" fontId="7" fillId="0" borderId="50" xfId="222" applyNumberFormat="1" applyFont="1" applyFill="1" applyBorder="1" applyAlignment="1" applyProtection="1" quotePrefix="1">
      <alignment horizontal="left"/>
      <protection/>
    </xf>
    <xf numFmtId="167" fontId="7" fillId="0" borderId="45" xfId="222" applyNumberFormat="1" applyFont="1" applyFill="1" applyBorder="1" applyProtection="1">
      <alignment/>
      <protection/>
    </xf>
    <xf numFmtId="167" fontId="7" fillId="0" borderId="48" xfId="222" applyNumberFormat="1" applyFont="1" applyFill="1" applyBorder="1" applyProtection="1">
      <alignment/>
      <protection/>
    </xf>
    <xf numFmtId="167" fontId="7" fillId="0" borderId="44" xfId="222" applyNumberFormat="1" applyFont="1" applyFill="1" applyBorder="1" applyProtection="1">
      <alignment/>
      <protection/>
    </xf>
    <xf numFmtId="167" fontId="7" fillId="0" borderId="73" xfId="222" applyNumberFormat="1" applyFont="1" applyFill="1" applyBorder="1" applyProtection="1">
      <alignment/>
      <protection/>
    </xf>
    <xf numFmtId="175" fontId="7" fillId="0" borderId="16" xfId="222" applyNumberFormat="1" applyFont="1" applyFill="1" applyBorder="1" applyAlignment="1" applyProtection="1">
      <alignment horizontal="left"/>
      <protection/>
    </xf>
    <xf numFmtId="167" fontId="7" fillId="0" borderId="56" xfId="222" applyNumberFormat="1" applyFont="1" applyFill="1" applyBorder="1" applyProtection="1">
      <alignment/>
      <protection/>
    </xf>
    <xf numFmtId="167" fontId="7" fillId="0" borderId="75" xfId="222" applyNumberFormat="1" applyFont="1" applyFill="1" applyBorder="1" applyProtection="1">
      <alignment/>
      <protection/>
    </xf>
    <xf numFmtId="167" fontId="7" fillId="0" borderId="55" xfId="222" applyNumberFormat="1" applyFont="1" applyFill="1" applyBorder="1" applyProtection="1">
      <alignment/>
      <protection/>
    </xf>
    <xf numFmtId="167" fontId="7" fillId="0" borderId="57" xfId="222" applyNumberFormat="1" applyFont="1" applyFill="1" applyBorder="1" applyProtection="1">
      <alignment/>
      <protection/>
    </xf>
    <xf numFmtId="0" fontId="7" fillId="0" borderId="0" xfId="222" applyFont="1" applyFill="1" applyBorder="1" applyAlignment="1" quotePrefix="1">
      <alignment horizontal="left"/>
      <protection/>
    </xf>
    <xf numFmtId="167" fontId="7" fillId="0" borderId="0" xfId="222" applyNumberFormat="1" applyFont="1" applyFill="1" applyBorder="1" applyAlignment="1">
      <alignment horizontal="right"/>
      <protection/>
    </xf>
    <xf numFmtId="167" fontId="38" fillId="0" borderId="0" xfId="222" applyNumberFormat="1" applyFont="1" applyFill="1" applyBorder="1" applyProtection="1">
      <alignment/>
      <protection/>
    </xf>
    <xf numFmtId="168" fontId="38" fillId="0" borderId="0" xfId="222" applyNumberFormat="1" applyFont="1" applyFill="1" applyBorder="1" applyAlignment="1" applyProtection="1">
      <alignment horizontal="left"/>
      <protection/>
    </xf>
    <xf numFmtId="0" fontId="38" fillId="0" borderId="0" xfId="222" applyFont="1" applyFill="1" applyBorder="1" applyAlignment="1" applyProtection="1">
      <alignment horizontal="left"/>
      <protection/>
    </xf>
    <xf numFmtId="0" fontId="39" fillId="0" borderId="0" xfId="222" applyFont="1" applyFill="1" applyBorder="1" applyAlignment="1" applyProtection="1">
      <alignment horizontal="left"/>
      <protection/>
    </xf>
    <xf numFmtId="0" fontId="5" fillId="0" borderId="0" xfId="222" applyFont="1" applyFill="1" applyBorder="1" applyAlignment="1" quotePrefix="1">
      <alignment horizontal="left"/>
      <protection/>
    </xf>
    <xf numFmtId="175" fontId="7" fillId="0" borderId="0" xfId="222" applyNumberFormat="1" applyFont="1" applyFill="1" applyBorder="1" applyAlignment="1" applyProtection="1">
      <alignment horizontal="left"/>
      <protection/>
    </xf>
    <xf numFmtId="175" fontId="8" fillId="0" borderId="0" xfId="222" applyNumberFormat="1" applyFont="1" applyFill="1" applyBorder="1" applyAlignment="1" applyProtection="1" quotePrefix="1">
      <alignment horizontal="left"/>
      <protection/>
    </xf>
    <xf numFmtId="0" fontId="10" fillId="0" borderId="0" xfId="222" applyFont="1" applyFill="1" applyBorder="1">
      <alignment/>
      <protection/>
    </xf>
    <xf numFmtId="173" fontId="10" fillId="0" borderId="0" xfId="222" applyNumberFormat="1" applyFont="1" applyFill="1" applyBorder="1" applyAlignment="1" applyProtection="1">
      <alignment horizontal="right"/>
      <protection/>
    </xf>
    <xf numFmtId="173" fontId="10" fillId="0" borderId="0" xfId="222" applyNumberFormat="1" applyFont="1" applyFill="1" applyBorder="1" applyProtection="1">
      <alignment/>
      <protection/>
    </xf>
    <xf numFmtId="167" fontId="10" fillId="0" borderId="0" xfId="222" applyNumberFormat="1" applyFont="1" applyFill="1" applyBorder="1" applyProtection="1">
      <alignment/>
      <protection/>
    </xf>
    <xf numFmtId="168" fontId="10" fillId="0" borderId="0" xfId="222" applyNumberFormat="1" applyFont="1" applyFill="1" applyBorder="1" applyProtection="1">
      <alignment/>
      <protection/>
    </xf>
    <xf numFmtId="173" fontId="10" fillId="0" borderId="0" xfId="222" applyNumberFormat="1" applyFont="1" applyFill="1" applyBorder="1" applyAlignment="1">
      <alignment horizontal="right"/>
      <protection/>
    </xf>
    <xf numFmtId="173" fontId="10" fillId="0" borderId="0" xfId="222" applyNumberFormat="1" applyFont="1" applyFill="1" applyBorder="1">
      <alignment/>
      <protection/>
    </xf>
    <xf numFmtId="175" fontId="10" fillId="0" borderId="0" xfId="222" applyNumberFormat="1" applyFont="1" applyFill="1" applyBorder="1" applyAlignment="1" applyProtection="1">
      <alignment horizontal="left"/>
      <protection/>
    </xf>
    <xf numFmtId="0" fontId="7" fillId="0" borderId="0" xfId="222" applyFont="1" applyFill="1">
      <alignment/>
      <protection/>
    </xf>
    <xf numFmtId="164" fontId="7" fillId="0" borderId="0" xfId="222" applyNumberFormat="1" applyFont="1" applyFill="1">
      <alignment/>
      <protection/>
    </xf>
    <xf numFmtId="168" fontId="9" fillId="0" borderId="36" xfId="222" applyNumberFormat="1" applyFont="1" applyFill="1" applyBorder="1" applyAlignment="1" applyProtection="1">
      <alignment horizontal="center"/>
      <protection/>
    </xf>
    <xf numFmtId="168" fontId="9" fillId="0" borderId="85" xfId="222" applyNumberFormat="1" applyFont="1" applyFill="1" applyBorder="1" applyAlignment="1" applyProtection="1">
      <alignment horizontal="center"/>
      <protection/>
    </xf>
    <xf numFmtId="0" fontId="9" fillId="0" borderId="13" xfId="222" applyFont="1" applyFill="1" applyBorder="1">
      <alignment/>
      <protection/>
    </xf>
    <xf numFmtId="168" fontId="9" fillId="0" borderId="0" xfId="222" applyNumberFormat="1" applyFont="1" applyFill="1" applyBorder="1" applyAlignment="1" applyProtection="1" quotePrefix="1">
      <alignment horizontal="center"/>
      <protection/>
    </xf>
    <xf numFmtId="0" fontId="9" fillId="0" borderId="0" xfId="222" applyFont="1" applyFill="1" applyBorder="1" applyAlignment="1" applyProtection="1">
      <alignment horizontal="center"/>
      <protection/>
    </xf>
    <xf numFmtId="0" fontId="9" fillId="0" borderId="0" xfId="222" applyFont="1" applyFill="1" applyBorder="1" applyAlignment="1" applyProtection="1" quotePrefix="1">
      <alignment horizontal="center"/>
      <protection/>
    </xf>
    <xf numFmtId="0" fontId="9" fillId="0" borderId="26" xfId="222" applyFont="1" applyFill="1" applyBorder="1" applyAlignment="1" applyProtection="1" quotePrefix="1">
      <alignment horizontal="center"/>
      <protection/>
    </xf>
    <xf numFmtId="0" fontId="9" fillId="0" borderId="20" xfId="222" applyFont="1" applyFill="1" applyBorder="1" applyAlignment="1" applyProtection="1">
      <alignment horizontal="center"/>
      <protection/>
    </xf>
    <xf numFmtId="168" fontId="9" fillId="0" borderId="22" xfId="222" applyNumberFormat="1" applyFont="1" applyFill="1" applyBorder="1" applyAlignment="1" applyProtection="1">
      <alignment horizontal="right"/>
      <protection/>
    </xf>
    <xf numFmtId="168" fontId="9" fillId="0" borderId="26" xfId="222" applyNumberFormat="1" applyFont="1" applyFill="1" applyBorder="1" applyAlignment="1" applyProtection="1">
      <alignment horizontal="center"/>
      <protection/>
    </xf>
    <xf numFmtId="168" fontId="9" fillId="0" borderId="54" xfId="222" applyNumberFormat="1" applyFont="1" applyFill="1" applyBorder="1" applyAlignment="1" applyProtection="1">
      <alignment horizontal="center"/>
      <protection/>
    </xf>
    <xf numFmtId="168" fontId="17" fillId="0" borderId="43" xfId="222" applyNumberFormat="1" applyFont="1" applyFill="1" applyBorder="1" applyProtection="1">
      <alignment/>
      <protection/>
    </xf>
    <xf numFmtId="168" fontId="17" fillId="0" borderId="43" xfId="222" applyNumberFormat="1" applyFont="1" applyFill="1" applyBorder="1" applyAlignment="1" applyProtection="1" quotePrefix="1">
      <alignment horizontal="left"/>
      <protection/>
    </xf>
    <xf numFmtId="168" fontId="17" fillId="0" borderId="26" xfId="222" applyNumberFormat="1" applyFont="1" applyFill="1" applyBorder="1" applyProtection="1">
      <alignment/>
      <protection/>
    </xf>
    <xf numFmtId="175" fontId="7" fillId="0" borderId="66" xfId="222" applyNumberFormat="1" applyFont="1" applyFill="1" applyBorder="1" applyAlignment="1" applyProtection="1" quotePrefix="1">
      <alignment horizontal="left"/>
      <protection/>
    </xf>
    <xf numFmtId="175" fontId="9" fillId="0" borderId="13" xfId="222" applyNumberFormat="1" applyFont="1" applyFill="1" applyBorder="1" applyAlignment="1" applyProtection="1">
      <alignment horizontal="left"/>
      <protection/>
    </xf>
    <xf numFmtId="167" fontId="9" fillId="0" borderId="0" xfId="222" applyNumberFormat="1" applyFont="1" applyFill="1" applyBorder="1" applyProtection="1">
      <alignment/>
      <protection/>
    </xf>
    <xf numFmtId="167" fontId="9" fillId="0" borderId="26" xfId="222" applyNumberFormat="1" applyFont="1" applyFill="1" applyBorder="1" applyProtection="1">
      <alignment/>
      <protection/>
    </xf>
    <xf numFmtId="167" fontId="9" fillId="0" borderId="20" xfId="222" applyNumberFormat="1" applyFont="1" applyFill="1" applyBorder="1" applyProtection="1">
      <alignment/>
      <protection/>
    </xf>
    <xf numFmtId="168" fontId="16" fillId="0" borderId="26" xfId="222" applyNumberFormat="1" applyFont="1" applyFill="1" applyBorder="1" applyProtection="1">
      <alignment/>
      <protection/>
    </xf>
    <xf numFmtId="167" fontId="9" fillId="0" borderId="54" xfId="222" applyNumberFormat="1" applyFont="1" applyFill="1" applyBorder="1" applyProtection="1">
      <alignment/>
      <protection/>
    </xf>
    <xf numFmtId="0" fontId="7" fillId="0" borderId="43" xfId="222" applyFont="1" applyFill="1" applyBorder="1">
      <alignment/>
      <protection/>
    </xf>
    <xf numFmtId="168" fontId="17" fillId="0" borderId="75" xfId="222" applyNumberFormat="1" applyFont="1" applyFill="1" applyBorder="1" applyProtection="1">
      <alignment/>
      <protection/>
    </xf>
    <xf numFmtId="0" fontId="7" fillId="0" borderId="75" xfId="222" applyFont="1" applyFill="1" applyBorder="1">
      <alignment/>
      <protection/>
    </xf>
    <xf numFmtId="175" fontId="8" fillId="0" borderId="0" xfId="222" applyNumberFormat="1" applyFont="1" applyFill="1" applyBorder="1" applyAlignment="1" applyProtection="1">
      <alignment horizontal="left"/>
      <protection/>
    </xf>
    <xf numFmtId="167" fontId="40" fillId="0" borderId="0" xfId="222" applyNumberFormat="1" applyFont="1" applyFill="1" applyBorder="1" applyProtection="1">
      <alignment/>
      <protection/>
    </xf>
    <xf numFmtId="167" fontId="7" fillId="0" borderId="0" xfId="222" applyNumberFormat="1" applyFont="1">
      <alignment/>
      <protection/>
    </xf>
    <xf numFmtId="167" fontId="10" fillId="0" borderId="0" xfId="222" applyNumberFormat="1" applyFont="1" applyFill="1" applyBorder="1" applyAlignment="1">
      <alignment horizontal="right"/>
      <protection/>
    </xf>
    <xf numFmtId="167" fontId="10" fillId="0" borderId="0" xfId="222" applyNumberFormat="1" applyFont="1" applyFill="1" applyBorder="1">
      <alignment/>
      <protection/>
    </xf>
    <xf numFmtId="0" fontId="10" fillId="0" borderId="0" xfId="222" applyFont="1" applyFill="1" applyBorder="1" applyAlignment="1" quotePrefix="1">
      <alignment horizontal="left"/>
      <protection/>
    </xf>
    <xf numFmtId="167" fontId="7" fillId="0" borderId="0" xfId="222" applyNumberFormat="1" applyFont="1" applyFill="1" applyBorder="1" applyAlignment="1">
      <alignment horizontal="center"/>
      <protection/>
    </xf>
    <xf numFmtId="0" fontId="41" fillId="0" borderId="0" xfId="222" applyFont="1" applyFill="1">
      <alignment/>
      <protection/>
    </xf>
    <xf numFmtId="167" fontId="41" fillId="0" borderId="0" xfId="222" applyNumberFormat="1" applyFont="1" applyFill="1" applyBorder="1" applyProtection="1">
      <alignment/>
      <protection/>
    </xf>
    <xf numFmtId="167" fontId="41" fillId="0" borderId="0" xfId="222" applyNumberFormat="1" applyFont="1" applyFill="1" applyBorder="1">
      <alignment/>
      <protection/>
    </xf>
    <xf numFmtId="1" fontId="7" fillId="0" borderId="12" xfId="222" applyNumberFormat="1" applyFont="1" applyFill="1" applyBorder="1" applyAlignment="1">
      <alignment horizontal="center"/>
      <protection/>
    </xf>
    <xf numFmtId="0" fontId="7" fillId="0" borderId="14" xfId="222" applyFont="1" applyFill="1" applyBorder="1" applyAlignment="1">
      <alignment horizontal="center"/>
      <protection/>
    </xf>
    <xf numFmtId="0" fontId="7" fillId="0" borderId="14" xfId="222" applyFont="1" applyFill="1" applyBorder="1">
      <alignment/>
      <protection/>
    </xf>
    <xf numFmtId="2" fontId="7" fillId="0" borderId="12" xfId="222" applyNumberFormat="1" applyFont="1" applyFill="1" applyBorder="1">
      <alignment/>
      <protection/>
    </xf>
    <xf numFmtId="2" fontId="7" fillId="0" borderId="14" xfId="222" applyNumberFormat="1" applyFont="1" applyFill="1" applyBorder="1">
      <alignment/>
      <protection/>
    </xf>
    <xf numFmtId="0" fontId="7" fillId="0" borderId="48" xfId="222" applyFont="1" applyFill="1" applyBorder="1">
      <alignment/>
      <protection/>
    </xf>
    <xf numFmtId="2" fontId="7" fillId="0" borderId="18" xfId="222" applyNumberFormat="1" applyFont="1" applyFill="1" applyBorder="1">
      <alignment/>
      <protection/>
    </xf>
    <xf numFmtId="168" fontId="9" fillId="0" borderId="0" xfId="222" applyNumberFormat="1" applyFont="1" applyFill="1" applyBorder="1" applyAlignment="1">
      <alignment horizontal="centerContinuous"/>
      <protection/>
    </xf>
    <xf numFmtId="168" fontId="9" fillId="0" borderId="26" xfId="222" applyNumberFormat="1" applyFont="1" applyFill="1" applyBorder="1" applyAlignment="1">
      <alignment horizontal="centerContinuous"/>
      <protection/>
    </xf>
    <xf numFmtId="168" fontId="9" fillId="0" borderId="47" xfId="222" applyNumberFormat="1" applyFont="1" applyFill="1" applyBorder="1" applyAlignment="1" applyProtection="1" quotePrefix="1">
      <alignment horizontal="centerContinuous"/>
      <protection/>
    </xf>
    <xf numFmtId="0" fontId="9" fillId="0" borderId="80" xfId="222" applyFont="1" applyFill="1" applyBorder="1" applyAlignment="1" applyProtection="1" quotePrefix="1">
      <alignment horizontal="centerContinuous"/>
      <protection/>
    </xf>
    <xf numFmtId="167" fontId="7" fillId="0" borderId="66" xfId="222" applyNumberFormat="1" applyFont="1" applyFill="1" applyBorder="1" applyAlignment="1" applyProtection="1" quotePrefix="1">
      <alignment horizontal="left"/>
      <protection/>
    </xf>
    <xf numFmtId="167" fontId="7" fillId="0" borderId="13" xfId="222" applyNumberFormat="1" applyFont="1" applyFill="1" applyBorder="1" applyAlignment="1" applyProtection="1">
      <alignment horizontal="left"/>
      <protection/>
    </xf>
    <xf numFmtId="167" fontId="9" fillId="0" borderId="66" xfId="222" applyNumberFormat="1" applyFont="1" applyFill="1" applyBorder="1" applyAlignment="1" applyProtection="1" quotePrefix="1">
      <alignment horizontal="left"/>
      <protection/>
    </xf>
    <xf numFmtId="167" fontId="9" fillId="0" borderId="47" xfId="222" applyNumberFormat="1" applyFont="1" applyFill="1" applyBorder="1" applyProtection="1">
      <alignment/>
      <protection/>
    </xf>
    <xf numFmtId="167" fontId="9" fillId="0" borderId="43" xfId="222" applyNumberFormat="1" applyFont="1" applyFill="1" applyBorder="1" applyProtection="1">
      <alignment/>
      <protection/>
    </xf>
    <xf numFmtId="167" fontId="9" fillId="0" borderId="42" xfId="222" applyNumberFormat="1" applyFont="1" applyFill="1" applyBorder="1" applyProtection="1">
      <alignment/>
      <protection/>
    </xf>
    <xf numFmtId="168" fontId="16" fillId="0" borderId="43" xfId="222" applyNumberFormat="1" applyFont="1" applyFill="1" applyBorder="1" applyProtection="1">
      <alignment/>
      <protection/>
    </xf>
    <xf numFmtId="167" fontId="9" fillId="0" borderId="80" xfId="222" applyNumberFormat="1" applyFont="1" applyFill="1" applyBorder="1" applyProtection="1">
      <alignment/>
      <protection/>
    </xf>
    <xf numFmtId="175" fontId="7" fillId="0" borderId="13" xfId="222" applyNumberFormat="1" applyFont="1" applyFill="1" applyBorder="1" applyAlignment="1" applyProtection="1">
      <alignment horizontal="left" indent="3"/>
      <protection/>
    </xf>
    <xf numFmtId="167" fontId="7" fillId="0" borderId="66" xfId="222" applyNumberFormat="1" applyFont="1" applyFill="1" applyBorder="1" applyAlignment="1" applyProtection="1">
      <alignment horizontal="left"/>
      <protection/>
    </xf>
    <xf numFmtId="167" fontId="7" fillId="0" borderId="10" xfId="222" applyNumberFormat="1" applyFont="1" applyFill="1" applyBorder="1" applyProtection="1">
      <alignment/>
      <protection/>
    </xf>
    <xf numFmtId="167" fontId="7" fillId="0" borderId="16" xfId="222" applyNumberFormat="1" applyFont="1" applyFill="1" applyBorder="1" applyAlignment="1" applyProtection="1">
      <alignment horizontal="left"/>
      <protection/>
    </xf>
    <xf numFmtId="175" fontId="10" fillId="0" borderId="0" xfId="222" applyNumberFormat="1" applyFont="1" applyFill="1" applyBorder="1" applyAlignment="1" applyProtection="1" quotePrefix="1">
      <alignment horizontal="left"/>
      <protection/>
    </xf>
    <xf numFmtId="164" fontId="7" fillId="0" borderId="0" xfId="222" applyNumberFormat="1" applyFont="1" applyFill="1" applyBorder="1">
      <alignment/>
      <protection/>
    </xf>
    <xf numFmtId="168" fontId="17" fillId="0" borderId="48" xfId="222" applyNumberFormat="1" applyFont="1" applyFill="1" applyBorder="1" applyProtection="1">
      <alignment/>
      <protection/>
    </xf>
    <xf numFmtId="168" fontId="9" fillId="0" borderId="36" xfId="222" applyNumberFormat="1" applyFont="1" applyFill="1" applyBorder="1" applyAlignment="1">
      <alignment horizontal="centerContinuous"/>
      <protection/>
    </xf>
    <xf numFmtId="168" fontId="9" fillId="0" borderId="85" xfId="222" applyNumberFormat="1" applyFont="1" applyFill="1" applyBorder="1" applyAlignment="1">
      <alignment horizontal="centerContinuous"/>
      <protection/>
    </xf>
    <xf numFmtId="164" fontId="9" fillId="0" borderId="0" xfId="222" applyNumberFormat="1" applyFont="1" applyFill="1" applyAlignment="1">
      <alignment horizontal="center"/>
      <protection/>
    </xf>
    <xf numFmtId="2" fontId="7" fillId="0" borderId="0" xfId="222" applyNumberFormat="1" applyFont="1" applyFill="1">
      <alignment/>
      <protection/>
    </xf>
    <xf numFmtId="164" fontId="9" fillId="0" borderId="60" xfId="222" applyNumberFormat="1" applyFont="1" applyFill="1" applyBorder="1" applyAlignment="1" applyProtection="1">
      <alignment horizontal="left"/>
      <protection/>
    </xf>
    <xf numFmtId="164" fontId="9" fillId="0" borderId="13" xfId="222" applyNumberFormat="1" applyFont="1" applyFill="1" applyBorder="1" applyAlignment="1" applyProtection="1">
      <alignment horizontal="left"/>
      <protection/>
    </xf>
    <xf numFmtId="164" fontId="9" fillId="0" borderId="13" xfId="222" applyNumberFormat="1" applyFont="1" applyFill="1" applyBorder="1" applyAlignment="1">
      <alignment horizontal="left"/>
      <protection/>
    </xf>
    <xf numFmtId="164" fontId="9" fillId="0" borderId="18" xfId="44" applyNumberFormat="1" applyFont="1" applyFill="1" applyBorder="1" applyAlignment="1" quotePrefix="1">
      <alignment horizontal="center"/>
    </xf>
    <xf numFmtId="164" fontId="9" fillId="0" borderId="18" xfId="44" applyNumberFormat="1" applyFont="1" applyFill="1" applyBorder="1" applyAlignment="1">
      <alignment horizontal="right"/>
    </xf>
    <xf numFmtId="2" fontId="9" fillId="0" borderId="18" xfId="44" applyNumberFormat="1" applyFont="1" applyFill="1" applyBorder="1" applyAlignment="1">
      <alignment horizontal="right"/>
    </xf>
    <xf numFmtId="2" fontId="9" fillId="0" borderId="46" xfId="44" applyNumberFormat="1" applyFont="1" applyFill="1" applyBorder="1" applyAlignment="1">
      <alignment horizontal="right"/>
    </xf>
    <xf numFmtId="164" fontId="9" fillId="0" borderId="0" xfId="222" applyNumberFormat="1" applyFont="1" applyFill="1" applyBorder="1" applyAlignment="1">
      <alignment horizontal="center"/>
      <protection/>
    </xf>
    <xf numFmtId="164" fontId="7" fillId="0" borderId="66" xfId="222" applyNumberFormat="1" applyFont="1" applyFill="1" applyBorder="1" applyAlignment="1" applyProtection="1">
      <alignment horizontal="left"/>
      <protection/>
    </xf>
    <xf numFmtId="164" fontId="7" fillId="0" borderId="18" xfId="44" applyNumberFormat="1" applyFont="1" applyFill="1" applyBorder="1" applyAlignment="1">
      <alignment/>
    </xf>
    <xf numFmtId="164" fontId="7" fillId="0" borderId="46" xfId="44" applyNumberFormat="1" applyFont="1" applyFill="1" applyBorder="1" applyAlignment="1">
      <alignment/>
    </xf>
    <xf numFmtId="164" fontId="7" fillId="0" borderId="0" xfId="222" applyNumberFormat="1" applyFont="1" applyFill="1" applyBorder="1" applyAlignment="1" applyProtection="1">
      <alignment horizontal="left" vertical="center"/>
      <protection/>
    </xf>
    <xf numFmtId="164" fontId="7" fillId="0" borderId="50" xfId="222" applyNumberFormat="1" applyFont="1" applyFill="1" applyBorder="1" applyAlignment="1" applyProtection="1">
      <alignment horizontal="left"/>
      <protection/>
    </xf>
    <xf numFmtId="164" fontId="7" fillId="0" borderId="10" xfId="44" applyNumberFormat="1" applyFont="1" applyFill="1" applyBorder="1" applyAlignment="1">
      <alignment/>
    </xf>
    <xf numFmtId="164" fontId="7" fillId="0" borderId="31" xfId="44" applyNumberFormat="1" applyFont="1" applyFill="1" applyBorder="1" applyAlignment="1">
      <alignment/>
    </xf>
    <xf numFmtId="164" fontId="7" fillId="0" borderId="13" xfId="222" applyNumberFormat="1" applyFont="1" applyFill="1" applyBorder="1" applyAlignment="1" applyProtection="1">
      <alignment horizontal="left"/>
      <protection/>
    </xf>
    <xf numFmtId="164" fontId="7" fillId="0" borderId="14" xfId="44" applyNumberFormat="1" applyFont="1" applyFill="1" applyBorder="1" applyAlignment="1">
      <alignment/>
    </xf>
    <xf numFmtId="164" fontId="7" fillId="0" borderId="15" xfId="44" applyNumberFormat="1" applyFont="1" applyFill="1" applyBorder="1" applyAlignment="1">
      <alignment/>
    </xf>
    <xf numFmtId="164" fontId="9" fillId="0" borderId="32" xfId="222" applyNumberFormat="1" applyFont="1" applyFill="1" applyBorder="1" applyAlignment="1" applyProtection="1">
      <alignment horizontal="left"/>
      <protection/>
    </xf>
    <xf numFmtId="164" fontId="9" fillId="0" borderId="33" xfId="44" applyNumberFormat="1" applyFont="1" applyFill="1" applyBorder="1" applyAlignment="1">
      <alignment/>
    </xf>
    <xf numFmtId="164" fontId="9" fillId="0" borderId="35" xfId="44" applyNumberFormat="1" applyFont="1" applyFill="1" applyBorder="1" applyAlignment="1">
      <alignment/>
    </xf>
    <xf numFmtId="164" fontId="9" fillId="0" borderId="0" xfId="222" applyNumberFormat="1" applyFont="1" applyFill="1" applyBorder="1" applyAlignment="1" applyProtection="1">
      <alignment horizontal="left" vertical="center"/>
      <protection/>
    </xf>
    <xf numFmtId="164" fontId="7" fillId="0" borderId="0" xfId="222" applyNumberFormat="1" applyFont="1" applyFill="1" applyBorder="1" applyAlignment="1" applyProtection="1">
      <alignment horizontal="left"/>
      <protection/>
    </xf>
    <xf numFmtId="164" fontId="9" fillId="0" borderId="0" xfId="44" applyNumberFormat="1" applyFont="1" applyFill="1" applyBorder="1" applyAlignment="1">
      <alignment/>
    </xf>
    <xf numFmtId="2" fontId="9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164" fontId="9" fillId="0" borderId="0" xfId="222" applyNumberFormat="1" applyFont="1" applyFill="1" applyBorder="1" applyAlignment="1" applyProtection="1">
      <alignment horizontal="left"/>
      <protection/>
    </xf>
    <xf numFmtId="164" fontId="9" fillId="0" borderId="0" xfId="222" applyNumberFormat="1" applyFont="1" applyFill="1">
      <alignment/>
      <protection/>
    </xf>
    <xf numFmtId="0" fontId="7" fillId="0" borderId="0" xfId="222" applyFont="1" applyFill="1" applyBorder="1" applyAlignment="1">
      <alignment horizontal="left"/>
      <protection/>
    </xf>
    <xf numFmtId="164" fontId="10" fillId="0" borderId="0" xfId="222" applyNumberFormat="1" applyFont="1" applyFill="1">
      <alignment/>
      <protection/>
    </xf>
    <xf numFmtId="2" fontId="10" fillId="0" borderId="0" xfId="222" applyNumberFormat="1" applyFont="1" applyFill="1">
      <alignment/>
      <protection/>
    </xf>
    <xf numFmtId="2" fontId="10" fillId="0" borderId="0" xfId="44" applyNumberFormat="1" applyFont="1" applyFill="1" applyBorder="1" applyAlignment="1">
      <alignment/>
    </xf>
    <xf numFmtId="164" fontId="10" fillId="0" borderId="0" xfId="222" applyNumberFormat="1" applyFont="1" applyFill="1" applyBorder="1">
      <alignment/>
      <protection/>
    </xf>
    <xf numFmtId="2" fontId="7" fillId="0" borderId="0" xfId="222" applyNumberFormat="1" applyFont="1" applyFill="1" applyBorder="1">
      <alignment/>
      <protection/>
    </xf>
    <xf numFmtId="0" fontId="9" fillId="0" borderId="0" xfId="222" applyFont="1" applyFill="1">
      <alignment/>
      <protection/>
    </xf>
    <xf numFmtId="0" fontId="9" fillId="0" borderId="60" xfId="222" applyFont="1" applyFill="1" applyBorder="1" applyAlignment="1">
      <alignment horizontal="center"/>
      <protection/>
    </xf>
    <xf numFmtId="0" fontId="9" fillId="0" borderId="13" xfId="222" applyFont="1" applyFill="1" applyBorder="1" applyAlignment="1">
      <alignment horizontal="left"/>
      <protection/>
    </xf>
    <xf numFmtId="0" fontId="7" fillId="0" borderId="13" xfId="222" applyFont="1" applyFill="1" applyBorder="1" applyAlignment="1">
      <alignment horizontal="center"/>
      <protection/>
    </xf>
    <xf numFmtId="0" fontId="9" fillId="0" borderId="26" xfId="222" applyFont="1" applyFill="1" applyBorder="1" applyAlignment="1">
      <alignment horizontal="center"/>
      <protection/>
    </xf>
    <xf numFmtId="0" fontId="9" fillId="0" borderId="14" xfId="222" applyFont="1" applyFill="1" applyBorder="1" applyAlignment="1">
      <alignment horizontal="center"/>
      <protection/>
    </xf>
    <xf numFmtId="0" fontId="9" fillId="0" borderId="66" xfId="222" applyFont="1" applyFill="1" applyBorder="1">
      <alignment/>
      <protection/>
    </xf>
    <xf numFmtId="164" fontId="9" fillId="0" borderId="43" xfId="198" applyNumberFormat="1" applyFont="1" applyFill="1" applyBorder="1">
      <alignment/>
      <protection/>
    </xf>
    <xf numFmtId="164" fontId="9" fillId="0" borderId="10" xfId="198" applyNumberFormat="1" applyFont="1" applyFill="1" applyBorder="1">
      <alignment/>
      <protection/>
    </xf>
    <xf numFmtId="164" fontId="9" fillId="0" borderId="31" xfId="198" applyNumberFormat="1" applyFont="1" applyFill="1" applyBorder="1" applyAlignment="1">
      <alignment vertical="center"/>
      <protection/>
    </xf>
    <xf numFmtId="164" fontId="9" fillId="0" borderId="43" xfId="200" applyNumberFormat="1" applyFont="1" applyFill="1" applyBorder="1">
      <alignment/>
      <protection/>
    </xf>
    <xf numFmtId="164" fontId="9" fillId="0" borderId="10" xfId="200" applyNumberFormat="1" applyFont="1" applyFill="1" applyBorder="1">
      <alignment/>
      <protection/>
    </xf>
    <xf numFmtId="164" fontId="21" fillId="0" borderId="31" xfId="200" applyNumberFormat="1" applyFont="1" applyFill="1" applyBorder="1" applyAlignment="1">
      <alignment vertical="center"/>
      <protection/>
    </xf>
    <xf numFmtId="0" fontId="7" fillId="0" borderId="13" xfId="222" applyFont="1" applyFill="1" applyBorder="1">
      <alignment/>
      <protection/>
    </xf>
    <xf numFmtId="164" fontId="7" fillId="0" borderId="22" xfId="198" applyNumberFormat="1" applyFont="1" applyFill="1" applyBorder="1">
      <alignment/>
      <protection/>
    </xf>
    <xf numFmtId="164" fontId="7" fillId="0" borderId="12" xfId="198" applyNumberFormat="1" applyFont="1" applyFill="1" applyBorder="1">
      <alignment/>
      <protection/>
    </xf>
    <xf numFmtId="164" fontId="7" fillId="0" borderId="14" xfId="198" applyNumberFormat="1" applyFont="1" applyFill="1" applyBorder="1">
      <alignment/>
      <protection/>
    </xf>
    <xf numFmtId="164" fontId="24" fillId="0" borderId="15" xfId="198" applyNumberFormat="1" applyFont="1" applyFill="1" applyBorder="1" applyAlignment="1">
      <alignment vertical="center"/>
      <protection/>
    </xf>
    <xf numFmtId="164" fontId="7" fillId="0" borderId="22" xfId="200" applyNumberFormat="1" applyFont="1" applyFill="1" applyBorder="1">
      <alignment/>
      <protection/>
    </xf>
    <xf numFmtId="164" fontId="7" fillId="0" borderId="12" xfId="200" applyNumberFormat="1" applyFont="1" applyFill="1" applyBorder="1">
      <alignment/>
      <protection/>
    </xf>
    <xf numFmtId="164" fontId="7" fillId="0" borderId="14" xfId="200" applyNumberFormat="1" applyFont="1" applyFill="1" applyBorder="1">
      <alignment/>
      <protection/>
    </xf>
    <xf numFmtId="164" fontId="24" fillId="0" borderId="15" xfId="200" applyNumberFormat="1" applyFont="1" applyFill="1" applyBorder="1" applyAlignment="1">
      <alignment vertical="center"/>
      <protection/>
    </xf>
    <xf numFmtId="164" fontId="7" fillId="0" borderId="26" xfId="198" applyNumberFormat="1" applyFont="1" applyFill="1" applyBorder="1">
      <alignment/>
      <protection/>
    </xf>
    <xf numFmtId="164" fontId="7" fillId="0" borderId="26" xfId="200" applyNumberFormat="1" applyFont="1" applyFill="1" applyBorder="1">
      <alignment/>
      <protection/>
    </xf>
    <xf numFmtId="164" fontId="7" fillId="0" borderId="48" xfId="200" applyNumberFormat="1" applyFont="1" applyFill="1" applyBorder="1">
      <alignment/>
      <protection/>
    </xf>
    <xf numFmtId="164" fontId="7" fillId="0" borderId="18" xfId="200" applyNumberFormat="1" applyFont="1" applyFill="1" applyBorder="1">
      <alignment/>
      <protection/>
    </xf>
    <xf numFmtId="164" fontId="7" fillId="0" borderId="48" xfId="198" applyNumberFormat="1" applyFont="1" applyFill="1" applyBorder="1">
      <alignment/>
      <protection/>
    </xf>
    <xf numFmtId="164" fontId="7" fillId="0" borderId="18" xfId="198" applyNumberFormat="1" applyFont="1" applyFill="1" applyBorder="1">
      <alignment/>
      <protection/>
    </xf>
    <xf numFmtId="164" fontId="7" fillId="0" borderId="26" xfId="200" applyNumberFormat="1" applyFont="1" applyFill="1" applyBorder="1" applyAlignment="1" quotePrefix="1">
      <alignment horizontal="right"/>
      <protection/>
    </xf>
    <xf numFmtId="164" fontId="7" fillId="0" borderId="14" xfId="200" applyNumberFormat="1" applyFont="1" applyFill="1" applyBorder="1" applyAlignment="1" quotePrefix="1">
      <alignment horizontal="right"/>
      <protection/>
    </xf>
    <xf numFmtId="164" fontId="24" fillId="0" borderId="15" xfId="200" applyNumberFormat="1" applyFont="1" applyFill="1" applyBorder="1" applyAlignment="1" quotePrefix="1">
      <alignment horizontal="right" vertical="center"/>
      <protection/>
    </xf>
    <xf numFmtId="164" fontId="7" fillId="0" borderId="14" xfId="200" applyNumberFormat="1" applyFont="1" applyFill="1" applyBorder="1" applyAlignment="1">
      <alignment horizontal="right"/>
      <protection/>
    </xf>
    <xf numFmtId="164" fontId="24" fillId="0" borderId="15" xfId="200" applyNumberFormat="1" applyFont="1" applyFill="1" applyBorder="1" applyAlignment="1">
      <alignment horizontal="right" vertical="center"/>
      <protection/>
    </xf>
    <xf numFmtId="164" fontId="9" fillId="0" borderId="10" xfId="200" applyNumberFormat="1" applyFont="1" applyFill="1" applyBorder="1" applyAlignment="1">
      <alignment horizontal="right"/>
      <protection/>
    </xf>
    <xf numFmtId="164" fontId="21" fillId="0" borderId="31" xfId="200" applyNumberFormat="1" applyFont="1" applyFill="1" applyBorder="1" applyAlignment="1">
      <alignment horizontal="right" vertical="center"/>
      <protection/>
    </xf>
    <xf numFmtId="164" fontId="7" fillId="0" borderId="15" xfId="198" applyNumberFormat="1" applyFont="1" applyFill="1" applyBorder="1" applyAlignment="1">
      <alignment vertical="center"/>
      <protection/>
    </xf>
    <xf numFmtId="164" fontId="7" fillId="0" borderId="26" xfId="198" applyNumberFormat="1" applyFont="1" applyFill="1" applyBorder="1" applyAlignment="1" quotePrefix="1">
      <alignment horizontal="right"/>
      <protection/>
    </xf>
    <xf numFmtId="164" fontId="7" fillId="0" borderId="14" xfId="198" applyNumberFormat="1" applyFont="1" applyFill="1" applyBorder="1" applyAlignment="1" quotePrefix="1">
      <alignment horizontal="right"/>
      <protection/>
    </xf>
    <xf numFmtId="164" fontId="7" fillId="0" borderId="15" xfId="198" applyNumberFormat="1" applyFont="1" applyFill="1" applyBorder="1" applyAlignment="1" quotePrefix="1">
      <alignment horizontal="right"/>
      <protection/>
    </xf>
    <xf numFmtId="164" fontId="7" fillId="0" borderId="13" xfId="222" applyNumberFormat="1" applyFont="1" applyFill="1" applyBorder="1">
      <alignment/>
      <protection/>
    </xf>
    <xf numFmtId="164" fontId="7" fillId="0" borderId="14" xfId="198" applyNumberFormat="1" applyFont="1" applyFill="1" applyBorder="1" applyAlignment="1">
      <alignment horizontal="right"/>
      <protection/>
    </xf>
    <xf numFmtId="164" fontId="7" fillId="0" borderId="15" xfId="198" applyNumberFormat="1" applyFont="1" applyFill="1" applyBorder="1" applyAlignment="1">
      <alignment horizontal="right"/>
      <protection/>
    </xf>
    <xf numFmtId="0" fontId="9" fillId="0" borderId="16" xfId="222" applyFont="1" applyFill="1" applyBorder="1">
      <alignment/>
      <protection/>
    </xf>
    <xf numFmtId="164" fontId="9" fillId="0" borderId="17" xfId="109" applyNumberFormat="1" applyFont="1" applyFill="1" applyBorder="1" applyAlignment="1">
      <alignment/>
    </xf>
    <xf numFmtId="164" fontId="9" fillId="0" borderId="17" xfId="109" applyNumberFormat="1" applyFont="1" applyFill="1" applyBorder="1" applyAlignment="1">
      <alignment horizontal="right"/>
    </xf>
    <xf numFmtId="164" fontId="9" fillId="0" borderId="19" xfId="109" applyNumberFormat="1" applyFont="1" applyFill="1" applyBorder="1" applyAlignment="1">
      <alignment horizontal="right"/>
    </xf>
    <xf numFmtId="175" fontId="7" fillId="0" borderId="0" xfId="222" applyNumberFormat="1" applyFont="1" applyFill="1" applyAlignment="1" applyProtection="1" quotePrefix="1">
      <alignment horizontal="left"/>
      <protection/>
    </xf>
    <xf numFmtId="0" fontId="7" fillId="0" borderId="16" xfId="222" applyFont="1" applyFill="1" applyBorder="1">
      <alignment/>
      <protection/>
    </xf>
    <xf numFmtId="164" fontId="7" fillId="0" borderId="17" xfId="198" applyNumberFormat="1" applyFont="1" applyFill="1" applyBorder="1">
      <alignment/>
      <protection/>
    </xf>
    <xf numFmtId="164" fontId="24" fillId="0" borderId="19" xfId="198" applyNumberFormat="1" applyFont="1" applyFill="1" applyBorder="1" applyAlignment="1" quotePrefix="1">
      <alignment horizontal="right" vertical="center"/>
      <protection/>
    </xf>
    <xf numFmtId="0" fontId="9" fillId="0" borderId="49" xfId="222" applyFont="1" applyBorder="1" applyAlignment="1" applyProtection="1">
      <alignment horizontal="center"/>
      <protection/>
    </xf>
    <xf numFmtId="168" fontId="9" fillId="0" borderId="49" xfId="222" applyNumberFormat="1" applyFont="1" applyBorder="1" applyAlignment="1">
      <alignment horizontal="center"/>
      <protection/>
    </xf>
    <xf numFmtId="168" fontId="9" fillId="0" borderId="49" xfId="222" applyNumberFormat="1" applyFont="1" applyFill="1" applyBorder="1" applyAlignment="1">
      <alignment horizontal="center"/>
      <protection/>
    </xf>
    <xf numFmtId="0" fontId="9" fillId="0" borderId="15" xfId="222" applyFont="1" applyFill="1" applyBorder="1" applyAlignment="1">
      <alignment horizontal="center"/>
      <protection/>
    </xf>
    <xf numFmtId="164" fontId="9" fillId="0" borderId="10" xfId="202" applyNumberFormat="1" applyFont="1" applyFill="1" applyBorder="1">
      <alignment/>
      <protection/>
    </xf>
    <xf numFmtId="164" fontId="9" fillId="0" borderId="31" xfId="202" applyNumberFormat="1" applyFont="1" applyFill="1" applyBorder="1">
      <alignment/>
      <protection/>
    </xf>
    <xf numFmtId="164" fontId="7" fillId="0" borderId="14" xfId="202" applyNumberFormat="1" applyFont="1" applyFill="1" applyBorder="1">
      <alignment/>
      <protection/>
    </xf>
    <xf numFmtId="164" fontId="7" fillId="0" borderId="15" xfId="202" applyNumberFormat="1" applyFont="1" applyFill="1" applyBorder="1">
      <alignment/>
      <protection/>
    </xf>
    <xf numFmtId="164" fontId="9" fillId="0" borderId="10" xfId="202" applyNumberFormat="1" applyFont="1" applyFill="1" applyBorder="1" applyAlignment="1">
      <alignment vertical="center"/>
      <protection/>
    </xf>
    <xf numFmtId="164" fontId="9" fillId="0" borderId="31" xfId="202" applyNumberFormat="1" applyFont="1" applyFill="1" applyBorder="1" applyAlignment="1">
      <alignment vertical="center"/>
      <protection/>
    </xf>
    <xf numFmtId="164" fontId="9" fillId="0" borderId="10" xfId="202" applyNumberFormat="1" applyFont="1" applyFill="1" applyBorder="1" applyAlignment="1" quotePrefix="1">
      <alignment horizontal="right"/>
      <protection/>
    </xf>
    <xf numFmtId="164" fontId="9" fillId="0" borderId="31" xfId="202" applyNumberFormat="1" applyFont="1" applyFill="1" applyBorder="1" applyAlignment="1" quotePrefix="1">
      <alignment horizontal="right"/>
      <protection/>
    </xf>
    <xf numFmtId="0" fontId="9" fillId="0" borderId="16" xfId="222" applyFont="1" applyFill="1" applyBorder="1" applyAlignment="1">
      <alignment horizontal="left"/>
      <protection/>
    </xf>
    <xf numFmtId="164" fontId="9" fillId="0" borderId="17" xfId="202" applyNumberFormat="1" applyFont="1" applyFill="1" applyBorder="1">
      <alignment/>
      <protection/>
    </xf>
    <xf numFmtId="164" fontId="9" fillId="0" borderId="19" xfId="202" applyNumberFormat="1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9" fillId="0" borderId="60" xfId="222" applyNumberFormat="1" applyFont="1" applyFill="1" applyBorder="1">
      <alignment/>
      <protection/>
    </xf>
    <xf numFmtId="164" fontId="9" fillId="0" borderId="0" xfId="222" applyNumberFormat="1" applyFont="1" applyFill="1" applyBorder="1">
      <alignment/>
      <protection/>
    </xf>
    <xf numFmtId="164" fontId="9" fillId="0" borderId="13" xfId="222" applyNumberFormat="1" applyFont="1" applyFill="1" applyBorder="1">
      <alignment/>
      <protection/>
    </xf>
    <xf numFmtId="1" fontId="9" fillId="0" borderId="18" xfId="222" applyNumberFormat="1" applyFont="1" applyFill="1" applyBorder="1" applyAlignment="1">
      <alignment horizontal="center" vertical="center"/>
      <protection/>
    </xf>
    <xf numFmtId="164" fontId="9" fillId="0" borderId="14" xfId="222" applyNumberFormat="1" applyFont="1" applyFill="1" applyBorder="1" applyAlignment="1">
      <alignment horizontal="center"/>
      <protection/>
    </xf>
    <xf numFmtId="164" fontId="9" fillId="0" borderId="15" xfId="222" applyNumberFormat="1" applyFont="1" applyFill="1" applyBorder="1" applyAlignment="1">
      <alignment horizontal="center"/>
      <protection/>
    </xf>
    <xf numFmtId="164" fontId="9" fillId="0" borderId="66" xfId="222" applyNumberFormat="1" applyFont="1" applyFill="1" applyBorder="1">
      <alignment/>
      <protection/>
    </xf>
    <xf numFmtId="164" fontId="9" fillId="0" borderId="10" xfId="204" applyNumberFormat="1" applyFont="1" applyFill="1" applyBorder="1">
      <alignment/>
      <protection/>
    </xf>
    <xf numFmtId="164" fontId="9" fillId="0" borderId="31" xfId="204" applyNumberFormat="1" applyFont="1" applyFill="1" applyBorder="1">
      <alignment/>
      <protection/>
    </xf>
    <xf numFmtId="164" fontId="7" fillId="0" borderId="14" xfId="204" applyNumberFormat="1" applyFont="1" applyFill="1" applyBorder="1">
      <alignment/>
      <protection/>
    </xf>
    <xf numFmtId="164" fontId="7" fillId="0" borderId="15" xfId="204" applyNumberFormat="1" applyFont="1" applyFill="1" applyBorder="1">
      <alignment/>
      <protection/>
    </xf>
    <xf numFmtId="164" fontId="7" fillId="0" borderId="16" xfId="222" applyNumberFormat="1" applyFont="1" applyFill="1" applyBorder="1">
      <alignment/>
      <protection/>
    </xf>
    <xf numFmtId="164" fontId="7" fillId="0" borderId="17" xfId="204" applyNumberFormat="1" applyFont="1" applyFill="1" applyBorder="1">
      <alignment/>
      <protection/>
    </xf>
    <xf numFmtId="164" fontId="7" fillId="0" borderId="19" xfId="204" applyNumberFormat="1" applyFont="1" applyFill="1" applyBorder="1">
      <alignment/>
      <protection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7" fillId="33" borderId="60" xfId="277" applyFont="1" applyFill="1" applyBorder="1">
      <alignment/>
      <protection/>
    </xf>
    <xf numFmtId="0" fontId="9" fillId="33" borderId="72" xfId="277" applyNumberFormat="1" applyFont="1" applyFill="1" applyBorder="1" applyAlignment="1">
      <alignment horizontal="center"/>
      <protection/>
    </xf>
    <xf numFmtId="0" fontId="9" fillId="33" borderId="44" xfId="277" applyNumberFormat="1" applyFont="1" applyFill="1" applyBorder="1" applyAlignment="1" quotePrefix="1">
      <alignment horizontal="center"/>
      <protection/>
    </xf>
    <xf numFmtId="39" fontId="9" fillId="33" borderId="15" xfId="277" applyNumberFormat="1" applyFont="1" applyFill="1" applyBorder="1" applyAlignment="1" quotePrefix="1">
      <alignment horizontal="center"/>
      <protection/>
    </xf>
    <xf numFmtId="0" fontId="9" fillId="33" borderId="10" xfId="277" applyFont="1" applyFill="1" applyBorder="1" applyAlignment="1">
      <alignment horizontal="center"/>
      <protection/>
    </xf>
    <xf numFmtId="0" fontId="9" fillId="33" borderId="43" xfId="277" applyFont="1" applyFill="1" applyBorder="1" applyAlignment="1">
      <alignment horizontal="center" wrapText="1"/>
      <protection/>
    </xf>
    <xf numFmtId="0" fontId="9" fillId="33" borderId="42" xfId="277" applyFont="1" applyFill="1" applyBorder="1" applyAlignment="1">
      <alignment horizontal="center"/>
      <protection/>
    </xf>
    <xf numFmtId="0" fontId="9" fillId="33" borderId="42" xfId="277" applyFont="1" applyFill="1" applyBorder="1" applyAlignment="1">
      <alignment horizontal="center" wrapText="1"/>
      <protection/>
    </xf>
    <xf numFmtId="0" fontId="9" fillId="33" borderId="10" xfId="277" applyFont="1" applyFill="1" applyBorder="1" applyAlignment="1">
      <alignment horizontal="center" wrapText="1"/>
      <protection/>
    </xf>
    <xf numFmtId="0" fontId="9" fillId="33" borderId="66" xfId="277" applyFont="1" applyFill="1" applyBorder="1" applyAlignment="1">
      <alignment horizontal="center"/>
      <protection/>
    </xf>
    <xf numFmtId="39" fontId="9" fillId="33" borderId="31" xfId="277" applyNumberFormat="1" applyFont="1" applyFill="1" applyBorder="1" applyAlignment="1">
      <alignment horizontal="center"/>
      <protection/>
    </xf>
    <xf numFmtId="0" fontId="7" fillId="0" borderId="13" xfId="0" applyFont="1" applyBorder="1" applyAlignment="1">
      <alignment/>
    </xf>
    <xf numFmtId="185" fontId="7" fillId="0" borderId="14" xfId="205" applyNumberFormat="1" applyFont="1" applyFill="1" applyBorder="1">
      <alignment/>
      <protection/>
    </xf>
    <xf numFmtId="179" fontId="7" fillId="0" borderId="26" xfId="205" applyNumberFormat="1" applyFont="1" applyFill="1" applyBorder="1">
      <alignment/>
      <protection/>
    </xf>
    <xf numFmtId="185" fontId="7" fillId="0" borderId="20" xfId="205" applyNumberFormat="1" applyFont="1" applyFill="1" applyBorder="1">
      <alignment/>
      <protection/>
    </xf>
    <xf numFmtId="179" fontId="7" fillId="0" borderId="20" xfId="205" applyNumberFormat="1" applyFont="1" applyFill="1" applyBorder="1">
      <alignment/>
      <protection/>
    </xf>
    <xf numFmtId="185" fontId="7" fillId="0" borderId="14" xfId="205" applyNumberFormat="1" applyFont="1" applyFill="1" applyBorder="1" applyAlignment="1">
      <alignment horizontal="right" indent="1"/>
      <protection/>
    </xf>
    <xf numFmtId="185" fontId="7" fillId="0" borderId="13" xfId="209" applyNumberFormat="1" applyFont="1" applyFill="1" applyBorder="1">
      <alignment/>
      <protection/>
    </xf>
    <xf numFmtId="179" fontId="7" fillId="0" borderId="20" xfId="209" applyNumberFormat="1" applyFont="1" applyFill="1" applyBorder="1">
      <alignment/>
      <protection/>
    </xf>
    <xf numFmtId="179" fontId="7" fillId="0" borderId="15" xfId="209" applyNumberFormat="1" applyFont="1" applyFill="1" applyBorder="1">
      <alignment/>
      <protection/>
    </xf>
    <xf numFmtId="179" fontId="7" fillId="0" borderId="20" xfId="205" applyNumberFormat="1" applyFont="1" applyFill="1" applyBorder="1" quotePrefix="1">
      <alignment/>
      <protection/>
    </xf>
    <xf numFmtId="179" fontId="7" fillId="0" borderId="14" xfId="205" applyNumberFormat="1" applyFont="1" applyFill="1" applyBorder="1">
      <alignment/>
      <protection/>
    </xf>
    <xf numFmtId="179" fontId="7" fillId="0" borderId="13" xfId="209" applyNumberFormat="1" applyFont="1" applyFill="1" applyBorder="1">
      <alignment/>
      <protection/>
    </xf>
    <xf numFmtId="185" fontId="7" fillId="0" borderId="20" xfId="209" applyNumberFormat="1" applyFont="1" applyFill="1" applyBorder="1">
      <alignment/>
      <protection/>
    </xf>
    <xf numFmtId="185" fontId="7" fillId="0" borderId="15" xfId="209" applyNumberFormat="1" applyFont="1" applyFill="1" applyBorder="1" applyAlignment="1">
      <alignment horizontal="center"/>
      <protection/>
    </xf>
    <xf numFmtId="0" fontId="7" fillId="0" borderId="50" xfId="0" applyFont="1" applyBorder="1" applyAlignment="1">
      <alignment/>
    </xf>
    <xf numFmtId="185" fontId="7" fillId="0" borderId="20" xfId="205" applyNumberFormat="1" applyFont="1" applyFill="1" applyBorder="1" applyAlignment="1">
      <alignment horizontal="center"/>
      <protection/>
    </xf>
    <xf numFmtId="179" fontId="7" fillId="0" borderId="20" xfId="205" applyNumberFormat="1" applyFont="1" applyFill="1" applyBorder="1" applyAlignment="1">
      <alignment horizontal="center"/>
      <protection/>
    </xf>
    <xf numFmtId="185" fontId="7" fillId="0" borderId="50" xfId="209" applyNumberFormat="1" applyFont="1" applyFill="1" applyBorder="1">
      <alignment/>
      <protection/>
    </xf>
    <xf numFmtId="185" fontId="7" fillId="0" borderId="44" xfId="209" applyNumberFormat="1" applyFont="1" applyFill="1" applyBorder="1">
      <alignment/>
      <protection/>
    </xf>
    <xf numFmtId="0" fontId="9" fillId="0" borderId="32" xfId="0" applyFont="1" applyBorder="1" applyAlignment="1">
      <alignment horizontal="center" vertical="center"/>
    </xf>
    <xf numFmtId="185" fontId="21" fillId="0" borderId="33" xfId="205" applyNumberFormat="1" applyFont="1" applyFill="1" applyBorder="1" applyAlignment="1">
      <alignment vertical="center"/>
      <protection/>
    </xf>
    <xf numFmtId="179" fontId="21" fillId="0" borderId="61" xfId="205" applyNumberFormat="1" applyFont="1" applyFill="1" applyBorder="1" applyAlignment="1">
      <alignment vertical="center"/>
      <protection/>
    </xf>
    <xf numFmtId="185" fontId="21" fillId="0" borderId="34" xfId="205" applyNumberFormat="1" applyFont="1" applyFill="1" applyBorder="1" applyAlignment="1">
      <alignment vertical="center"/>
      <protection/>
    </xf>
    <xf numFmtId="179" fontId="21" fillId="0" borderId="34" xfId="205" applyNumberFormat="1" applyFont="1" applyFill="1" applyBorder="1" applyAlignment="1">
      <alignment vertical="center"/>
      <protection/>
    </xf>
    <xf numFmtId="186" fontId="21" fillId="0" borderId="35" xfId="205" applyNumberFormat="1" applyFont="1" applyFill="1" applyBorder="1" applyAlignment="1">
      <alignment horizontal="right" vertical="center"/>
      <protection/>
    </xf>
    <xf numFmtId="185" fontId="9" fillId="0" borderId="32" xfId="209" applyNumberFormat="1" applyFont="1" applyFill="1" applyBorder="1" applyAlignment="1">
      <alignment vertical="center"/>
      <protection/>
    </xf>
    <xf numFmtId="185" fontId="9" fillId="0" borderId="33" xfId="209" applyNumberFormat="1" applyFont="1" applyFill="1" applyBorder="1" applyAlignment="1">
      <alignment vertical="center"/>
      <protection/>
    </xf>
    <xf numFmtId="185" fontId="9" fillId="0" borderId="35" xfId="209" applyNumberFormat="1" applyFont="1" applyFill="1" applyBorder="1" applyAlignment="1">
      <alignment vertical="center"/>
      <protection/>
    </xf>
    <xf numFmtId="0" fontId="9" fillId="38" borderId="13" xfId="0" applyFont="1" applyFill="1" applyBorder="1" applyAlignment="1">
      <alignment horizontal="center" vertical="center"/>
    </xf>
    <xf numFmtId="0" fontId="9" fillId="33" borderId="31" xfId="277" applyFont="1" applyFill="1" applyBorder="1" applyAlignment="1">
      <alignment horizontal="center" wrapText="1"/>
      <protection/>
    </xf>
    <xf numFmtId="0" fontId="9" fillId="33" borderId="11" xfId="277" applyFont="1" applyFill="1" applyBorder="1" applyAlignment="1">
      <alignment horizontal="center" wrapText="1"/>
      <protection/>
    </xf>
    <xf numFmtId="0" fontId="9" fillId="33" borderId="70" xfId="277" applyFont="1" applyFill="1" applyBorder="1" applyAlignment="1">
      <alignment horizontal="center" wrapText="1"/>
      <protection/>
    </xf>
    <xf numFmtId="185" fontId="7" fillId="0" borderId="12" xfId="207" applyNumberFormat="1" applyFont="1" applyFill="1" applyBorder="1">
      <alignment/>
      <protection/>
    </xf>
    <xf numFmtId="179" fontId="7" fillId="0" borderId="26" xfId="207" applyNumberFormat="1" applyFont="1" applyFill="1" applyBorder="1">
      <alignment/>
      <protection/>
    </xf>
    <xf numFmtId="185" fontId="7" fillId="0" borderId="20" xfId="207" applyNumberFormat="1" applyFont="1" applyFill="1" applyBorder="1">
      <alignment/>
      <protection/>
    </xf>
    <xf numFmtId="179" fontId="7" fillId="0" borderId="20" xfId="207" applyNumberFormat="1" applyFont="1" applyFill="1" applyBorder="1">
      <alignment/>
      <protection/>
    </xf>
    <xf numFmtId="185" fontId="7" fillId="0" borderId="14" xfId="0" applyNumberFormat="1" applyFont="1" applyFill="1" applyBorder="1" applyAlignment="1">
      <alignment/>
    </xf>
    <xf numFmtId="179" fontId="7" fillId="0" borderId="40" xfId="207" applyNumberFormat="1" applyFont="1" applyFill="1" applyBorder="1">
      <alignment/>
      <protection/>
    </xf>
    <xf numFmtId="185" fontId="7" fillId="0" borderId="68" xfId="209" applyNumberFormat="1" applyFont="1" applyFill="1" applyBorder="1">
      <alignment/>
      <protection/>
    </xf>
    <xf numFmtId="185" fontId="7" fillId="0" borderId="64" xfId="209" applyNumberFormat="1" applyFont="1" applyFill="1" applyBorder="1">
      <alignment/>
      <protection/>
    </xf>
    <xf numFmtId="185" fontId="7" fillId="0" borderId="14" xfId="207" applyNumberFormat="1" applyFont="1" applyFill="1" applyBorder="1">
      <alignment/>
      <protection/>
    </xf>
    <xf numFmtId="179" fontId="7" fillId="0" borderId="15" xfId="207" applyNumberFormat="1" applyFont="1" applyFill="1" applyBorder="1">
      <alignment/>
      <protection/>
    </xf>
    <xf numFmtId="185" fontId="7" fillId="0" borderId="58" xfId="209" applyNumberFormat="1" applyFont="1" applyFill="1" applyBorder="1">
      <alignment/>
      <protection/>
    </xf>
    <xf numFmtId="185" fontId="7" fillId="0" borderId="15" xfId="209" applyNumberFormat="1" applyFont="1" applyFill="1" applyBorder="1">
      <alignment/>
      <protection/>
    </xf>
    <xf numFmtId="0" fontId="2" fillId="0" borderId="58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187" fontId="7" fillId="0" borderId="15" xfId="207" applyNumberFormat="1" applyFont="1" applyFill="1" applyBorder="1">
      <alignment/>
      <protection/>
    </xf>
    <xf numFmtId="0" fontId="2" fillId="0" borderId="15" xfId="0" applyFont="1" applyFill="1" applyBorder="1" applyAlignment="1">
      <alignment/>
    </xf>
    <xf numFmtId="179" fontId="7" fillId="0" borderId="14" xfId="0" applyNumberFormat="1" applyFont="1" applyFill="1" applyBorder="1" applyAlignment="1">
      <alignment/>
    </xf>
    <xf numFmtId="185" fontId="7" fillId="0" borderId="18" xfId="207" applyNumberFormat="1" applyFont="1" applyFill="1" applyBorder="1">
      <alignment/>
      <protection/>
    </xf>
    <xf numFmtId="179" fontId="7" fillId="0" borderId="48" xfId="207" applyNumberFormat="1" applyFont="1" applyFill="1" applyBorder="1">
      <alignment/>
      <protection/>
    </xf>
    <xf numFmtId="185" fontId="7" fillId="0" borderId="44" xfId="207" applyNumberFormat="1" applyFont="1" applyFill="1" applyBorder="1">
      <alignment/>
      <protection/>
    </xf>
    <xf numFmtId="179" fontId="7" fillId="0" borderId="44" xfId="207" applyNumberFormat="1" applyFont="1" applyFill="1" applyBorder="1" applyAlignment="1">
      <alignment/>
      <protection/>
    </xf>
    <xf numFmtId="179" fontId="7" fillId="0" borderId="18" xfId="0" applyNumberFormat="1" applyFont="1" applyFill="1" applyBorder="1" applyAlignment="1">
      <alignment/>
    </xf>
    <xf numFmtId="179" fontId="7" fillId="0" borderId="46" xfId="207" applyNumberFormat="1" applyFont="1" applyFill="1" applyBorder="1" applyAlignment="1">
      <alignment/>
      <protection/>
    </xf>
    <xf numFmtId="0" fontId="9" fillId="0" borderId="11" xfId="0" applyFont="1" applyBorder="1" applyAlignment="1">
      <alignment horizontal="center" vertical="center"/>
    </xf>
    <xf numFmtId="185" fontId="9" fillId="0" borderId="33" xfId="207" applyNumberFormat="1" applyFont="1" applyFill="1" applyBorder="1" applyAlignment="1">
      <alignment horizontal="center" vertical="center"/>
      <protection/>
    </xf>
    <xf numFmtId="179" fontId="21" fillId="0" borderId="61" xfId="207" applyNumberFormat="1" applyFont="1" applyFill="1" applyBorder="1" applyAlignment="1">
      <alignment vertical="center"/>
      <protection/>
    </xf>
    <xf numFmtId="185" fontId="21" fillId="0" borderId="34" xfId="207" applyNumberFormat="1" applyFont="1" applyFill="1" applyBorder="1" applyAlignment="1">
      <alignment vertical="center"/>
      <protection/>
    </xf>
    <xf numFmtId="179" fontId="21" fillId="0" borderId="34" xfId="207" applyNumberFormat="1" applyFont="1" applyFill="1" applyBorder="1" applyAlignment="1">
      <alignment/>
      <protection/>
    </xf>
    <xf numFmtId="185" fontId="21" fillId="0" borderId="17" xfId="0" applyNumberFormat="1" applyFont="1" applyFill="1" applyBorder="1" applyAlignment="1">
      <alignment vertical="center"/>
    </xf>
    <xf numFmtId="179" fontId="21" fillId="0" borderId="35" xfId="207" applyNumberFormat="1" applyFont="1" applyFill="1" applyBorder="1" applyAlignment="1">
      <alignment/>
      <protection/>
    </xf>
    <xf numFmtId="0" fontId="2" fillId="0" borderId="6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9" fillId="33" borderId="10" xfId="278" applyFont="1" applyFill="1" applyBorder="1" applyAlignment="1">
      <alignment horizontal="center" vertical="center" wrapText="1"/>
      <protection/>
    </xf>
    <xf numFmtId="0" fontId="9" fillId="33" borderId="10" xfId="278" applyFont="1" applyFill="1" applyBorder="1" applyAlignment="1">
      <alignment horizontal="center" vertical="center"/>
      <protection/>
    </xf>
    <xf numFmtId="0" fontId="7" fillId="0" borderId="14" xfId="226" applyFont="1" applyFill="1" applyBorder="1" applyAlignment="1">
      <alignment horizontal="right"/>
      <protection/>
    </xf>
    <xf numFmtId="0" fontId="7" fillId="0" borderId="26" xfId="226" applyFont="1" applyFill="1" applyBorder="1" applyAlignment="1">
      <alignment horizontal="right"/>
      <protection/>
    </xf>
    <xf numFmtId="185" fontId="7" fillId="0" borderId="14" xfId="226" applyNumberFormat="1" applyFont="1" applyFill="1" applyBorder="1" applyAlignment="1" quotePrefix="1">
      <alignment/>
      <protection/>
    </xf>
    <xf numFmtId="0" fontId="7" fillId="0" borderId="20" xfId="226" applyFont="1" applyFill="1" applyBorder="1" applyAlignment="1">
      <alignment horizontal="right"/>
      <protection/>
    </xf>
    <xf numFmtId="179" fontId="7" fillId="0" borderId="54" xfId="226" applyNumberFormat="1" applyFont="1" applyFill="1" applyBorder="1" applyAlignment="1" quotePrefix="1">
      <alignment/>
      <protection/>
    </xf>
    <xf numFmtId="164" fontId="7" fillId="0" borderId="14" xfId="226" applyNumberFormat="1" applyFont="1" applyFill="1" applyBorder="1" applyAlignment="1">
      <alignment horizontal="right"/>
      <protection/>
    </xf>
    <xf numFmtId="2" fontId="7" fillId="0" borderId="26" xfId="226" applyNumberFormat="1" applyFont="1" applyFill="1" applyBorder="1" applyAlignment="1">
      <alignment horizontal="right"/>
      <protection/>
    </xf>
    <xf numFmtId="185" fontId="7" fillId="0" borderId="14" xfId="226" applyNumberFormat="1" applyFont="1" applyFill="1" applyBorder="1" applyAlignment="1" quotePrefix="1">
      <alignment horizontal="right"/>
      <protection/>
    </xf>
    <xf numFmtId="2" fontId="7" fillId="0" borderId="20" xfId="226" applyNumberFormat="1" applyFont="1" applyFill="1" applyBorder="1" applyAlignment="1">
      <alignment horizontal="right"/>
      <protection/>
    </xf>
    <xf numFmtId="1" fontId="7" fillId="0" borderId="14" xfId="226" applyNumberFormat="1" applyFont="1" applyFill="1" applyBorder="1" applyAlignment="1">
      <alignment horizontal="right"/>
      <protection/>
    </xf>
    <xf numFmtId="179" fontId="7" fillId="0" borderId="54" xfId="226" applyNumberFormat="1" applyFont="1" applyFill="1" applyBorder="1" applyAlignment="1" quotePrefix="1">
      <alignment horizontal="right"/>
      <protection/>
    </xf>
    <xf numFmtId="2" fontId="7" fillId="0" borderId="14" xfId="226" applyNumberFormat="1" applyFont="1" applyFill="1" applyBorder="1" applyAlignment="1">
      <alignment horizontal="right"/>
      <protection/>
    </xf>
    <xf numFmtId="179" fontId="7" fillId="0" borderId="54" xfId="226" applyNumberFormat="1" applyFont="1" applyFill="1" applyBorder="1" applyAlignment="1">
      <alignment horizontal="right"/>
      <protection/>
    </xf>
    <xf numFmtId="164" fontId="7" fillId="0" borderId="14" xfId="226" applyNumberFormat="1" applyFont="1" applyFill="1" applyBorder="1" applyAlignment="1" quotePrefix="1">
      <alignment horizontal="right"/>
      <protection/>
    </xf>
    <xf numFmtId="185" fontId="7" fillId="0" borderId="14" xfId="226" applyNumberFormat="1" applyFont="1" applyFill="1" applyBorder="1" applyAlignment="1">
      <alignment horizontal="right"/>
      <protection/>
    </xf>
    <xf numFmtId="185" fontId="7" fillId="0" borderId="14" xfId="226" applyNumberFormat="1" applyFont="1" applyFill="1" applyBorder="1">
      <alignment/>
      <protection/>
    </xf>
    <xf numFmtId="179" fontId="7" fillId="0" borderId="54" xfId="226" applyNumberFormat="1" applyFont="1" applyFill="1" applyBorder="1">
      <alignment/>
      <protection/>
    </xf>
    <xf numFmtId="0" fontId="7" fillId="0" borderId="16" xfId="0" applyFont="1" applyBorder="1" applyAlignment="1">
      <alignment/>
    </xf>
    <xf numFmtId="164" fontId="7" fillId="0" borderId="17" xfId="226" applyNumberFormat="1" applyFont="1" applyFill="1" applyBorder="1" applyAlignment="1">
      <alignment horizontal="right"/>
      <protection/>
    </xf>
    <xf numFmtId="2" fontId="7" fillId="0" borderId="75" xfId="226" applyNumberFormat="1" applyFont="1" applyFill="1" applyBorder="1" applyAlignment="1">
      <alignment horizontal="right"/>
      <protection/>
    </xf>
    <xf numFmtId="185" fontId="7" fillId="0" borderId="17" xfId="226" applyNumberFormat="1" applyFont="1" applyFill="1" applyBorder="1" applyAlignment="1">
      <alignment horizontal="right"/>
      <protection/>
    </xf>
    <xf numFmtId="2" fontId="7" fillId="0" borderId="55" xfId="226" applyNumberFormat="1" applyFont="1" applyFill="1" applyBorder="1" applyAlignment="1">
      <alignment horizontal="right"/>
      <protection/>
    </xf>
    <xf numFmtId="2" fontId="7" fillId="0" borderId="17" xfId="226" applyNumberFormat="1" applyFont="1" applyFill="1" applyBorder="1" applyAlignment="1">
      <alignment horizontal="right"/>
      <protection/>
    </xf>
    <xf numFmtId="179" fontId="7" fillId="0" borderId="57" xfId="226" applyNumberFormat="1" applyFont="1" applyFill="1" applyBorder="1" applyAlignment="1">
      <alignment horizontal="right"/>
      <protection/>
    </xf>
    <xf numFmtId="185" fontId="9" fillId="0" borderId="16" xfId="226" applyNumberFormat="1" applyFont="1" applyFill="1" applyBorder="1" applyAlignment="1">
      <alignment vertical="center"/>
      <protection/>
    </xf>
    <xf numFmtId="2" fontId="9" fillId="0" borderId="17" xfId="226" applyNumberFormat="1" applyFont="1" applyFill="1" applyBorder="1" applyAlignment="1">
      <alignment horizontal="right"/>
      <protection/>
    </xf>
    <xf numFmtId="179" fontId="9" fillId="0" borderId="57" xfId="226" applyNumberFormat="1" applyFont="1" applyFill="1" applyBorder="1" applyAlignment="1">
      <alignment vertical="center"/>
      <protection/>
    </xf>
    <xf numFmtId="185" fontId="9" fillId="0" borderId="0" xfId="209" applyNumberFormat="1" applyFont="1" applyFill="1" applyBorder="1" applyAlignment="1">
      <alignment vertical="center"/>
      <protection/>
    </xf>
    <xf numFmtId="0" fontId="9" fillId="0" borderId="0" xfId="278" applyFont="1" applyFill="1" applyBorder="1" applyAlignment="1">
      <alignment horizontal="center" vertical="center" wrapText="1"/>
      <protection/>
    </xf>
    <xf numFmtId="0" fontId="9" fillId="0" borderId="0" xfId="278" applyFont="1" applyFill="1" applyBorder="1" applyAlignment="1">
      <alignment horizontal="center" vertical="center"/>
      <protection/>
    </xf>
    <xf numFmtId="0" fontId="9" fillId="33" borderId="31" xfId="278" applyFont="1" applyFill="1" applyBorder="1" applyAlignment="1">
      <alignment horizontal="center" vertical="center" wrapText="1"/>
      <protection/>
    </xf>
    <xf numFmtId="0" fontId="7" fillId="0" borderId="15" xfId="226" applyFont="1" applyFill="1" applyBorder="1" applyAlignment="1">
      <alignment horizontal="right"/>
      <protection/>
    </xf>
    <xf numFmtId="0" fontId="7" fillId="0" borderId="0" xfId="226" applyFont="1" applyFill="1" applyBorder="1" applyAlignment="1">
      <alignment horizontal="right"/>
      <protection/>
    </xf>
    <xf numFmtId="179" fontId="7" fillId="0" borderId="0" xfId="226" applyNumberFormat="1" applyFont="1" applyFill="1" applyBorder="1" applyAlignment="1" quotePrefix="1">
      <alignment/>
      <protection/>
    </xf>
    <xf numFmtId="2" fontId="7" fillId="0" borderId="15" xfId="226" applyNumberFormat="1" applyFont="1" applyFill="1" applyBorder="1" applyAlignment="1">
      <alignment horizontal="right"/>
      <protection/>
    </xf>
    <xf numFmtId="1" fontId="7" fillId="0" borderId="0" xfId="226" applyNumberFormat="1" applyFont="1" applyFill="1" applyBorder="1" applyAlignment="1">
      <alignment horizontal="right"/>
      <protection/>
    </xf>
    <xf numFmtId="179" fontId="7" fillId="0" borderId="0" xfId="226" applyNumberFormat="1" applyFont="1" applyFill="1" applyBorder="1" applyAlignment="1" quotePrefix="1">
      <alignment horizontal="right"/>
      <protection/>
    </xf>
    <xf numFmtId="2" fontId="7" fillId="0" borderId="0" xfId="226" applyNumberFormat="1" applyFont="1" applyFill="1" applyBorder="1" applyAlignment="1">
      <alignment horizontal="right"/>
      <protection/>
    </xf>
    <xf numFmtId="179" fontId="7" fillId="0" borderId="0" xfId="226" applyNumberFormat="1" applyFont="1" applyFill="1" applyBorder="1" applyAlignment="1">
      <alignment horizontal="right"/>
      <protection/>
    </xf>
    <xf numFmtId="179" fontId="7" fillId="0" borderId="0" xfId="226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7" fillId="0" borderId="14" xfId="226" applyFont="1" applyFill="1" applyBorder="1" applyAlignment="1" quotePrefix="1">
      <alignment horizontal="right"/>
      <protection/>
    </xf>
    <xf numFmtId="2" fontId="7" fillId="0" borderId="19" xfId="226" applyNumberFormat="1" applyFont="1" applyFill="1" applyBorder="1" applyAlignment="1">
      <alignment horizontal="right"/>
      <protection/>
    </xf>
    <xf numFmtId="2" fontId="9" fillId="0" borderId="19" xfId="226" applyNumberFormat="1" applyFont="1" applyFill="1" applyBorder="1" applyAlignment="1">
      <alignment horizontal="right"/>
      <protection/>
    </xf>
    <xf numFmtId="2" fontId="9" fillId="0" borderId="0" xfId="226" applyNumberFormat="1" applyFont="1" applyFill="1" applyBorder="1" applyAlignment="1">
      <alignment horizontal="right"/>
      <protection/>
    </xf>
    <xf numFmtId="179" fontId="9" fillId="0" borderId="0" xfId="226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4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69" fontId="9" fillId="0" borderId="84" xfId="124" applyNumberFormat="1" applyFont="1" applyFill="1" applyBorder="1" applyAlignment="1">
      <alignment horizontal="right" vertical="center"/>
    </xf>
    <xf numFmtId="169" fontId="9" fillId="0" borderId="33" xfId="124" applyNumberFormat="1" applyFont="1" applyFill="1" applyBorder="1" applyAlignment="1">
      <alignment horizontal="right" vertical="center"/>
    </xf>
    <xf numFmtId="185" fontId="9" fillId="0" borderId="33" xfId="224" applyNumberFormat="1" applyFont="1" applyFill="1" applyBorder="1" applyAlignment="1">
      <alignment vertical="center"/>
      <protection/>
    </xf>
    <xf numFmtId="185" fontId="9" fillId="0" borderId="61" xfId="224" applyNumberFormat="1" applyFont="1" applyFill="1" applyBorder="1" applyAlignment="1">
      <alignment vertical="center"/>
      <protection/>
    </xf>
    <xf numFmtId="185" fontId="9" fillId="0" borderId="55" xfId="224" applyNumberFormat="1" applyFont="1" applyFill="1" applyBorder="1">
      <alignment/>
      <protection/>
    </xf>
    <xf numFmtId="185" fontId="9" fillId="0" borderId="17" xfId="224" applyNumberFormat="1" applyFont="1" applyFill="1" applyBorder="1">
      <alignment/>
      <protection/>
    </xf>
    <xf numFmtId="0" fontId="9" fillId="0" borderId="16" xfId="0" applyFont="1" applyFill="1" applyBorder="1" applyAlignment="1">
      <alignment horizontal="center" vertical="center"/>
    </xf>
    <xf numFmtId="169" fontId="7" fillId="0" borderId="73" xfId="124" applyNumberFormat="1" applyFont="1" applyFill="1" applyBorder="1" applyAlignment="1">
      <alignment horizontal="right" vertical="center"/>
    </xf>
    <xf numFmtId="169" fontId="7" fillId="0" borderId="18" xfId="124" applyNumberFormat="1" applyFont="1" applyFill="1" applyBorder="1" applyAlignment="1">
      <alignment horizontal="right" vertical="center"/>
    </xf>
    <xf numFmtId="169" fontId="7" fillId="0" borderId="45" xfId="124" applyNumberFormat="1" applyFont="1" applyFill="1" applyBorder="1" applyAlignment="1">
      <alignment horizontal="right" vertical="center"/>
    </xf>
    <xf numFmtId="169" fontId="7" fillId="0" borderId="50" xfId="124" applyNumberFormat="1" applyFont="1" applyFill="1" applyBorder="1" applyAlignment="1">
      <alignment horizontal="right" vertical="center"/>
    </xf>
    <xf numFmtId="185" fontId="7" fillId="0" borderId="0" xfId="224" applyNumberFormat="1" applyFont="1" applyFill="1" applyBorder="1">
      <alignment/>
      <protection/>
    </xf>
    <xf numFmtId="185" fontId="7" fillId="0" borderId="14" xfId="224" applyNumberFormat="1" applyFont="1" applyFill="1" applyBorder="1">
      <alignment/>
      <protection/>
    </xf>
    <xf numFmtId="185" fontId="7" fillId="0" borderId="18" xfId="224" applyNumberFormat="1" applyFont="1" applyFill="1" applyBorder="1">
      <alignment/>
      <protection/>
    </xf>
    <xf numFmtId="185" fontId="7" fillId="0" borderId="14" xfId="113" applyNumberFormat="1" applyFont="1" applyBorder="1" applyAlignment="1">
      <alignment/>
    </xf>
    <xf numFmtId="185" fontId="7" fillId="0" borderId="44" xfId="224" applyNumberFormat="1" applyFont="1" applyFill="1" applyBorder="1">
      <alignment/>
      <protection/>
    </xf>
    <xf numFmtId="179" fontId="7" fillId="0" borderId="26" xfId="224" applyNumberFormat="1" applyFont="1" applyFill="1" applyBorder="1">
      <alignment/>
      <protection/>
    </xf>
    <xf numFmtId="179" fontId="7" fillId="0" borderId="18" xfId="224" applyNumberFormat="1" applyFont="1" applyFill="1" applyBorder="1" applyAlignment="1">
      <alignment/>
      <protection/>
    </xf>
    <xf numFmtId="169" fontId="7" fillId="0" borderId="54" xfId="124" applyNumberFormat="1" applyFont="1" applyFill="1" applyBorder="1" applyAlignment="1">
      <alignment horizontal="right" vertical="center"/>
    </xf>
    <xf numFmtId="169" fontId="7" fillId="0" borderId="14" xfId="124" applyNumberFormat="1" applyFont="1" applyFill="1" applyBorder="1" applyAlignment="1">
      <alignment horizontal="right" vertical="center"/>
    </xf>
    <xf numFmtId="169" fontId="7" fillId="0" borderId="0" xfId="124" applyNumberFormat="1" applyFont="1" applyFill="1" applyBorder="1" applyAlignment="1">
      <alignment horizontal="right" vertical="center"/>
    </xf>
    <xf numFmtId="169" fontId="7" fillId="0" borderId="13" xfId="124" applyNumberFormat="1" applyFont="1" applyFill="1" applyBorder="1" applyAlignment="1">
      <alignment horizontal="right" vertical="center"/>
    </xf>
    <xf numFmtId="185" fontId="7" fillId="0" borderId="20" xfId="224" applyNumberFormat="1" applyFont="1" applyFill="1" applyBorder="1">
      <alignment/>
      <protection/>
    </xf>
    <xf numFmtId="179" fontId="7" fillId="0" borderId="14" xfId="224" applyNumberFormat="1" applyFont="1" applyFill="1" applyBorder="1" applyAlignment="1">
      <alignment/>
      <protection/>
    </xf>
    <xf numFmtId="169" fontId="7" fillId="0" borderId="20" xfId="124" applyNumberFormat="1" applyFont="1" applyFill="1" applyBorder="1" applyAlignment="1">
      <alignment horizontal="right" vertical="center"/>
    </xf>
    <xf numFmtId="169" fontId="7" fillId="0" borderId="58" xfId="124" applyNumberFormat="1" applyFont="1" applyFill="1" applyBorder="1" applyAlignment="1">
      <alignment horizontal="right" vertical="center"/>
    </xf>
    <xf numFmtId="185" fontId="24" fillId="0" borderId="20" xfId="224" applyNumberFormat="1" applyFont="1" applyFill="1" applyBorder="1">
      <alignment/>
      <protection/>
    </xf>
    <xf numFmtId="185" fontId="24" fillId="0" borderId="14" xfId="224" applyNumberFormat="1" applyFont="1" applyFill="1" applyBorder="1">
      <alignment/>
      <protection/>
    </xf>
    <xf numFmtId="185" fontId="7" fillId="0" borderId="14" xfId="44" applyNumberFormat="1" applyFont="1" applyBorder="1" applyAlignment="1">
      <alignment/>
    </xf>
    <xf numFmtId="185" fontId="7" fillId="0" borderId="14" xfId="224" applyNumberFormat="1" applyFont="1" applyBorder="1">
      <alignment/>
      <protection/>
    </xf>
    <xf numFmtId="185" fontId="7" fillId="0" borderId="26" xfId="224" applyNumberFormat="1" applyFont="1" applyFill="1" applyBorder="1">
      <alignment/>
      <protection/>
    </xf>
    <xf numFmtId="43" fontId="7" fillId="0" borderId="0" xfId="0" applyNumberFormat="1" applyFont="1" applyFill="1" applyAlignment="1">
      <alignment/>
    </xf>
    <xf numFmtId="169" fontId="7" fillId="0" borderId="54" xfId="124" applyNumberFormat="1" applyFont="1" applyBorder="1" applyAlignment="1">
      <alignment horizontal="right" vertical="center"/>
    </xf>
    <xf numFmtId="169" fontId="7" fillId="0" borderId="14" xfId="124" applyNumberFormat="1" applyFont="1" applyBorder="1" applyAlignment="1">
      <alignment horizontal="right" vertical="center"/>
    </xf>
    <xf numFmtId="169" fontId="7" fillId="0" borderId="0" xfId="124" applyNumberFormat="1" applyFont="1" applyBorder="1" applyAlignment="1">
      <alignment horizontal="right" vertical="center"/>
    </xf>
    <xf numFmtId="169" fontId="7" fillId="0" borderId="13" xfId="124" applyNumberFormat="1" applyFont="1" applyBorder="1" applyAlignment="1">
      <alignment horizontal="right" vertical="center"/>
    </xf>
    <xf numFmtId="185" fontId="7" fillId="0" borderId="12" xfId="224" applyNumberFormat="1" applyFont="1" applyFill="1" applyBorder="1">
      <alignment/>
      <protection/>
    </xf>
    <xf numFmtId="185" fontId="7" fillId="0" borderId="14" xfId="224" applyNumberFormat="1" applyFont="1" applyFill="1" applyBorder="1" applyAlignment="1">
      <alignment/>
      <protection/>
    </xf>
    <xf numFmtId="0" fontId="9" fillId="39" borderId="80" xfId="0" applyFont="1" applyFill="1" applyBorder="1" applyAlignment="1">
      <alignment horizontal="right"/>
    </xf>
    <xf numFmtId="0" fontId="9" fillId="39" borderId="10" xfId="0" applyFont="1" applyFill="1" applyBorder="1" applyAlignment="1">
      <alignment horizontal="right"/>
    </xf>
    <xf numFmtId="0" fontId="9" fillId="39" borderId="47" xfId="0" applyFont="1" applyFill="1" applyBorder="1" applyAlignment="1">
      <alignment horizontal="right"/>
    </xf>
    <xf numFmtId="0" fontId="9" fillId="39" borderId="43" xfId="0" applyFont="1" applyFill="1" applyBorder="1" applyAlignment="1">
      <alignment horizontal="right"/>
    </xf>
    <xf numFmtId="39" fontId="9" fillId="39" borderId="31" xfId="0" applyNumberFormat="1" applyFont="1" applyFill="1" applyBorder="1" applyAlignment="1" applyProtection="1">
      <alignment horizontal="center" vertical="center" wrapText="1"/>
      <protection/>
    </xf>
    <xf numFmtId="39" fontId="9" fillId="39" borderId="10" xfId="0" applyNumberFormat="1" applyFont="1" applyFill="1" applyBorder="1" applyAlignment="1" applyProtection="1">
      <alignment horizontal="center" vertical="center"/>
      <protection/>
    </xf>
    <xf numFmtId="39" fontId="9" fillId="39" borderId="4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right"/>
    </xf>
    <xf numFmtId="39" fontId="9" fillId="0" borderId="0" xfId="0" applyNumberFormat="1" applyFont="1" applyAlignment="1" applyProtection="1">
      <alignment horizontal="center"/>
      <protection/>
    </xf>
    <xf numFmtId="43" fontId="2" fillId="0" borderId="0" xfId="161" applyNumberFormat="1">
      <alignment/>
      <protection/>
    </xf>
    <xf numFmtId="43" fontId="9" fillId="0" borderId="35" xfId="44" applyFont="1" applyBorder="1" applyAlignment="1" quotePrefix="1">
      <alignment horizontal="center"/>
    </xf>
    <xf numFmtId="169" fontId="9" fillId="0" borderId="33" xfId="44" applyNumberFormat="1" applyFont="1" applyBorder="1" applyAlignment="1">
      <alignment/>
    </xf>
    <xf numFmtId="2" fontId="9" fillId="0" borderId="56" xfId="213" applyNumberFormat="1" applyFont="1" applyBorder="1">
      <alignment/>
      <protection/>
    </xf>
    <xf numFmtId="185" fontId="9" fillId="0" borderId="33" xfId="213" applyNumberFormat="1" applyFont="1" applyFill="1" applyBorder="1">
      <alignment/>
      <protection/>
    </xf>
    <xf numFmtId="169" fontId="9" fillId="0" borderId="17" xfId="44" applyNumberFormat="1" applyFont="1" applyBorder="1" applyAlignment="1">
      <alignment/>
    </xf>
    <xf numFmtId="179" fontId="9" fillId="0" borderId="75" xfId="213" applyNumberFormat="1" applyFont="1" applyBorder="1">
      <alignment/>
      <protection/>
    </xf>
    <xf numFmtId="185" fontId="9" fillId="0" borderId="17" xfId="213" applyNumberFormat="1" applyFont="1" applyFill="1" applyBorder="1">
      <alignment/>
      <protection/>
    </xf>
    <xf numFmtId="0" fontId="9" fillId="0" borderId="16" xfId="161" applyFont="1" applyBorder="1" applyAlignment="1" applyProtection="1">
      <alignment horizontal="left" vertical="center"/>
      <protection/>
    </xf>
    <xf numFmtId="179" fontId="7" fillId="0" borderId="15" xfId="161" applyNumberFormat="1" applyFont="1" applyBorder="1">
      <alignment/>
      <protection/>
    </xf>
    <xf numFmtId="185" fontId="7" fillId="0" borderId="14" xfId="161" applyNumberFormat="1" applyFont="1" applyBorder="1">
      <alignment/>
      <protection/>
    </xf>
    <xf numFmtId="179" fontId="7" fillId="0" borderId="45" xfId="213" applyNumberFormat="1" applyFont="1" applyBorder="1">
      <alignment/>
      <protection/>
    </xf>
    <xf numFmtId="185" fontId="7" fillId="0" borderId="18" xfId="213" applyNumberFormat="1" applyFont="1" applyBorder="1">
      <alignment/>
      <protection/>
    </xf>
    <xf numFmtId="179" fontId="7" fillId="0" borderId="46" xfId="213" applyNumberFormat="1" applyFont="1" applyFill="1" applyBorder="1">
      <alignment/>
      <protection/>
    </xf>
    <xf numFmtId="185" fontId="7" fillId="0" borderId="18" xfId="213" applyNumberFormat="1" applyFont="1" applyFill="1" applyBorder="1">
      <alignment/>
      <protection/>
    </xf>
    <xf numFmtId="179" fontId="7" fillId="0" borderId="18" xfId="213" applyNumberFormat="1" applyFont="1" applyFill="1" applyBorder="1">
      <alignment/>
      <protection/>
    </xf>
    <xf numFmtId="0" fontId="7" fillId="0" borderId="50" xfId="161" applyFont="1" applyFill="1" applyBorder="1">
      <alignment/>
      <protection/>
    </xf>
    <xf numFmtId="179" fontId="7" fillId="0" borderId="0" xfId="213" applyNumberFormat="1" applyFont="1" applyBorder="1">
      <alignment/>
      <protection/>
    </xf>
    <xf numFmtId="185" fontId="7" fillId="0" borderId="14" xfId="213" applyNumberFormat="1" applyFont="1" applyBorder="1">
      <alignment/>
      <protection/>
    </xf>
    <xf numFmtId="179" fontId="7" fillId="0" borderId="15" xfId="213" applyNumberFormat="1" applyFont="1" applyFill="1" applyBorder="1">
      <alignment/>
      <protection/>
    </xf>
    <xf numFmtId="185" fontId="7" fillId="0" borderId="14" xfId="213" applyNumberFormat="1" applyFont="1" applyFill="1" applyBorder="1">
      <alignment/>
      <protection/>
    </xf>
    <xf numFmtId="179" fontId="7" fillId="0" borderId="14" xfId="213" applyNumberFormat="1" applyFont="1" applyFill="1" applyBorder="1">
      <alignment/>
      <protection/>
    </xf>
    <xf numFmtId="0" fontId="7" fillId="0" borderId="13" xfId="161" applyFont="1" applyFill="1" applyBorder="1">
      <alignment/>
      <protection/>
    </xf>
    <xf numFmtId="179" fontId="7" fillId="0" borderId="20" xfId="213" applyNumberFormat="1" applyFont="1" applyFill="1" applyBorder="1">
      <alignment/>
      <protection/>
    </xf>
    <xf numFmtId="185" fontId="7" fillId="0" borderId="14" xfId="111" applyNumberFormat="1" applyFont="1" applyBorder="1" applyAlignment="1">
      <alignment/>
    </xf>
    <xf numFmtId="185" fontId="7" fillId="0" borderId="14" xfId="111" applyNumberFormat="1" applyFont="1" applyBorder="1" applyAlignment="1">
      <alignment/>
    </xf>
    <xf numFmtId="185" fontId="7" fillId="0" borderId="14" xfId="213" applyNumberFormat="1" applyFont="1" applyFill="1" applyBorder="1" applyAlignment="1">
      <alignment/>
      <protection/>
    </xf>
    <xf numFmtId="0" fontId="9" fillId="33" borderId="73" xfId="161" applyFont="1" applyFill="1" applyBorder="1">
      <alignment/>
      <protection/>
    </xf>
    <xf numFmtId="0" fontId="9" fillId="33" borderId="10" xfId="161" applyFont="1" applyFill="1" applyBorder="1">
      <alignment/>
      <protection/>
    </xf>
    <xf numFmtId="0" fontId="9" fillId="33" borderId="45" xfId="161" applyFont="1" applyFill="1" applyBorder="1">
      <alignment/>
      <protection/>
    </xf>
    <xf numFmtId="0" fontId="9" fillId="33" borderId="18" xfId="161" applyFont="1" applyFill="1" applyBorder="1">
      <alignment/>
      <protection/>
    </xf>
    <xf numFmtId="0" fontId="9" fillId="33" borderId="48" xfId="161" applyFont="1" applyFill="1" applyBorder="1">
      <alignment/>
      <protection/>
    </xf>
    <xf numFmtId="0" fontId="10" fillId="0" borderId="56" xfId="161" applyFont="1" applyBorder="1" applyAlignment="1">
      <alignment horizontal="right"/>
      <protection/>
    </xf>
    <xf numFmtId="0" fontId="9" fillId="0" borderId="0" xfId="0" applyFont="1" applyFill="1" applyAlignment="1">
      <alignment vertical="center"/>
    </xf>
    <xf numFmtId="0" fontId="22" fillId="0" borderId="0" xfId="161" applyFont="1" applyFill="1" applyAlignment="1" quotePrefix="1">
      <alignment horizontal="left"/>
      <protection/>
    </xf>
    <xf numFmtId="0" fontId="7" fillId="0" borderId="0" xfId="161" applyFont="1" applyFill="1" applyBorder="1" applyAlignment="1" quotePrefix="1">
      <alignment horizontal="left"/>
      <protection/>
    </xf>
    <xf numFmtId="0" fontId="9" fillId="0" borderId="0" xfId="161" applyFont="1" applyFill="1" applyBorder="1" applyAlignment="1">
      <alignment vertical="center"/>
      <protection/>
    </xf>
    <xf numFmtId="0" fontId="9" fillId="0" borderId="0" xfId="161" applyFont="1" applyFill="1" applyBorder="1" applyAlignment="1">
      <alignment horizontal="left" vertical="center"/>
      <protection/>
    </xf>
    <xf numFmtId="0" fontId="9" fillId="0" borderId="0" xfId="161" applyFont="1" applyFill="1" applyBorder="1">
      <alignment/>
      <protection/>
    </xf>
    <xf numFmtId="0" fontId="7" fillId="0" borderId="0" xfId="161" applyFont="1" applyFill="1" applyBorder="1" applyAlignment="1">
      <alignment vertical="center"/>
      <protection/>
    </xf>
    <xf numFmtId="0" fontId="7" fillId="0" borderId="0" xfId="161" applyFont="1" applyFill="1" applyBorder="1" applyAlignment="1" quotePrefix="1">
      <alignment horizontal="left" vertical="center"/>
      <protection/>
    </xf>
    <xf numFmtId="0" fontId="7" fillId="0" borderId="0" xfId="161" applyFont="1" applyFill="1" applyBorder="1" applyAlignment="1">
      <alignment horizontal="left"/>
      <protection/>
    </xf>
    <xf numFmtId="0" fontId="7" fillId="0" borderId="0" xfId="161" applyFont="1" applyFill="1" applyAlignment="1">
      <alignment horizontal="left"/>
      <protection/>
    </xf>
    <xf numFmtId="2" fontId="7" fillId="0" borderId="0" xfId="161" applyNumberFormat="1" applyFont="1" applyFill="1" applyBorder="1" applyAlignment="1">
      <alignment horizontal="center"/>
      <protection/>
    </xf>
    <xf numFmtId="0" fontId="7" fillId="0" borderId="0" xfId="161" applyFont="1" applyFill="1" applyBorder="1" applyAlignment="1">
      <alignment horizontal="center"/>
      <protection/>
    </xf>
    <xf numFmtId="0" fontId="9" fillId="0" borderId="0" xfId="161" applyFont="1" applyFill="1" applyBorder="1" applyAlignment="1">
      <alignment/>
      <protection/>
    </xf>
    <xf numFmtId="0" fontId="9" fillId="0" borderId="0" xfId="161" applyFont="1" applyBorder="1">
      <alignment/>
      <protection/>
    </xf>
    <xf numFmtId="2" fontId="7" fillId="0" borderId="84" xfId="161" applyNumberFormat="1" applyFont="1" applyFill="1" applyBorder="1" applyAlignment="1">
      <alignment horizontal="center"/>
      <protection/>
    </xf>
    <xf numFmtId="2" fontId="7" fillId="0" borderId="67" xfId="161" applyNumberFormat="1" applyFont="1" applyFill="1" applyBorder="1" applyAlignment="1">
      <alignment horizontal="center"/>
      <protection/>
    </xf>
    <xf numFmtId="2" fontId="7" fillId="35" borderId="67" xfId="161" applyNumberFormat="1" applyFont="1" applyFill="1" applyBorder="1" applyAlignment="1">
      <alignment horizontal="center"/>
      <protection/>
    </xf>
    <xf numFmtId="0" fontId="9" fillId="0" borderId="67" xfId="161" applyFont="1" applyFill="1" applyBorder="1" applyAlignment="1">
      <alignment/>
      <protection/>
    </xf>
    <xf numFmtId="0" fontId="9" fillId="0" borderId="65" xfId="161" applyFont="1" applyBorder="1">
      <alignment/>
      <protection/>
    </xf>
    <xf numFmtId="2" fontId="7" fillId="0" borderId="80" xfId="161" applyNumberFormat="1" applyFont="1" applyFill="1" applyBorder="1" applyAlignment="1">
      <alignment horizontal="center"/>
      <protection/>
    </xf>
    <xf numFmtId="2" fontId="7" fillId="0" borderId="47" xfId="161" applyNumberFormat="1" applyFont="1" applyFill="1" applyBorder="1" applyAlignment="1">
      <alignment horizontal="center"/>
      <protection/>
    </xf>
    <xf numFmtId="2" fontId="7" fillId="0" borderId="21" xfId="161" applyNumberFormat="1" applyFont="1" applyFill="1" applyBorder="1" applyAlignment="1">
      <alignment horizontal="center"/>
      <protection/>
    </xf>
    <xf numFmtId="2" fontId="12" fillId="0" borderId="47" xfId="44" applyNumberFormat="1" applyFont="1" applyFill="1" applyBorder="1" applyAlignment="1" applyProtection="1">
      <alignment horizontal="center"/>
      <protection/>
    </xf>
    <xf numFmtId="2" fontId="7" fillId="35" borderId="47" xfId="161" applyNumberFormat="1" applyFont="1" applyFill="1" applyBorder="1" applyAlignment="1">
      <alignment horizontal="center"/>
      <protection/>
    </xf>
    <xf numFmtId="0" fontId="9" fillId="0" borderId="47" xfId="161" applyFont="1" applyFill="1" applyBorder="1" applyAlignment="1">
      <alignment vertical="top" wrapText="1"/>
      <protection/>
    </xf>
    <xf numFmtId="0" fontId="9" fillId="0" borderId="41" xfId="161" applyFont="1" applyBorder="1">
      <alignment/>
      <protection/>
    </xf>
    <xf numFmtId="2" fontId="12" fillId="0" borderId="47" xfId="78" applyNumberFormat="1" applyFont="1" applyFill="1" applyBorder="1" applyAlignment="1" applyProtection="1">
      <alignment horizontal="center"/>
      <protection/>
    </xf>
    <xf numFmtId="0" fontId="7" fillId="0" borderId="47" xfId="161" applyFont="1" applyFill="1" applyBorder="1" applyAlignment="1">
      <alignment vertical="center"/>
      <protection/>
    </xf>
    <xf numFmtId="0" fontId="7" fillId="0" borderId="47" xfId="161" applyFont="1" applyFill="1" applyBorder="1" applyAlignment="1" quotePrefix="1">
      <alignment horizontal="left" vertical="center"/>
      <protection/>
    </xf>
    <xf numFmtId="0" fontId="7" fillId="0" borderId="45" xfId="161" applyFont="1" applyFill="1" applyBorder="1" applyAlignment="1" quotePrefix="1">
      <alignment horizontal="left" vertical="center"/>
      <protection/>
    </xf>
    <xf numFmtId="0" fontId="9" fillId="0" borderId="41" xfId="161" applyFont="1" applyFill="1" applyBorder="1" applyAlignment="1">
      <alignment vertical="center"/>
      <protection/>
    </xf>
    <xf numFmtId="2" fontId="7" fillId="0" borderId="54" xfId="161" applyNumberFormat="1" applyFont="1" applyFill="1" applyBorder="1" applyAlignment="1">
      <alignment horizontal="center"/>
      <protection/>
    </xf>
    <xf numFmtId="0" fontId="7" fillId="0" borderId="45" xfId="161" applyFont="1" applyFill="1" applyBorder="1">
      <alignment/>
      <protection/>
    </xf>
    <xf numFmtId="165" fontId="7" fillId="0" borderId="0" xfId="161" applyNumberFormat="1" applyFont="1" applyFill="1" applyBorder="1" applyAlignment="1">
      <alignment horizontal="center"/>
      <protection/>
    </xf>
    <xf numFmtId="0" fontId="2" fillId="0" borderId="0" xfId="161" applyFont="1" applyFill="1" applyAlignment="1">
      <alignment vertical="center"/>
      <protection/>
    </xf>
    <xf numFmtId="0" fontId="9" fillId="0" borderId="58" xfId="161" applyFont="1" applyFill="1" applyBorder="1">
      <alignment/>
      <protection/>
    </xf>
    <xf numFmtId="0" fontId="22" fillId="0" borderId="54" xfId="161" applyFont="1" applyFill="1" applyBorder="1" applyAlignment="1">
      <alignment horizontal="center"/>
      <protection/>
    </xf>
    <xf numFmtId="0" fontId="22" fillId="0" borderId="0" xfId="161" applyFont="1" applyFill="1" applyBorder="1" applyAlignment="1">
      <alignment horizontal="center"/>
      <protection/>
    </xf>
    <xf numFmtId="0" fontId="22" fillId="0" borderId="73" xfId="161" applyFont="1" applyFill="1" applyBorder="1" applyAlignment="1">
      <alignment horizontal="center"/>
      <protection/>
    </xf>
    <xf numFmtId="0" fontId="22" fillId="0" borderId="45" xfId="161" applyFont="1" applyFill="1" applyBorder="1" applyAlignment="1">
      <alignment horizontal="center"/>
      <protection/>
    </xf>
    <xf numFmtId="164" fontId="7" fillId="0" borderId="45" xfId="161" applyNumberFormat="1" applyFont="1" applyFill="1" applyBorder="1" applyAlignment="1">
      <alignment horizontal="center"/>
      <protection/>
    </xf>
    <xf numFmtId="0" fontId="7" fillId="0" borderId="72" xfId="161" applyFont="1" applyFill="1" applyBorder="1">
      <alignment/>
      <protection/>
    </xf>
    <xf numFmtId="164" fontId="7" fillId="0" borderId="54" xfId="161" applyNumberFormat="1" applyFont="1" applyFill="1" applyBorder="1" applyAlignment="1">
      <alignment horizontal="center"/>
      <protection/>
    </xf>
    <xf numFmtId="164" fontId="22" fillId="0" borderId="0" xfId="161" applyNumberFormat="1" applyFont="1" applyFill="1" applyBorder="1" applyAlignment="1">
      <alignment horizontal="center"/>
      <protection/>
    </xf>
    <xf numFmtId="164" fontId="7" fillId="35" borderId="0" xfId="161" applyNumberFormat="1" applyFont="1" applyFill="1" applyBorder="1" applyAlignment="1">
      <alignment horizontal="center"/>
      <protection/>
    </xf>
    <xf numFmtId="164" fontId="7" fillId="0" borderId="0" xfId="161" applyNumberFormat="1" applyFont="1" applyFill="1" applyBorder="1" applyAlignment="1">
      <alignment horizontal="center"/>
      <protection/>
    </xf>
    <xf numFmtId="0" fontId="7" fillId="0" borderId="0" xfId="161" applyFont="1" applyFill="1" applyBorder="1" applyAlignment="1">
      <alignment horizontal="left" indent="2"/>
      <protection/>
    </xf>
    <xf numFmtId="0" fontId="9" fillId="33" borderId="73" xfId="161" applyFont="1" applyFill="1" applyBorder="1" applyAlignment="1">
      <alignment horizontal="center"/>
      <protection/>
    </xf>
    <xf numFmtId="0" fontId="9" fillId="33" borderId="45" xfId="161" applyFont="1" applyFill="1" applyBorder="1" applyAlignment="1">
      <alignment horizontal="center"/>
      <protection/>
    </xf>
    <xf numFmtId="0" fontId="9" fillId="33" borderId="69" xfId="161" applyFont="1" applyFill="1" applyBorder="1" applyAlignment="1">
      <alignment horizontal="center"/>
      <protection/>
    </xf>
    <xf numFmtId="0" fontId="9" fillId="33" borderId="36" xfId="161" applyFont="1" applyFill="1" applyBorder="1" applyAlignment="1">
      <alignment horizontal="center"/>
      <protection/>
    </xf>
    <xf numFmtId="0" fontId="9" fillId="33" borderId="36" xfId="161" applyNumberFormat="1" applyFont="1" applyFill="1" applyBorder="1" applyAlignment="1">
      <alignment horizontal="center"/>
      <protection/>
    </xf>
    <xf numFmtId="0" fontId="24" fillId="0" borderId="0" xfId="161" applyFont="1" applyAlignment="1">
      <alignment horizontal="center" vertical="center"/>
      <protection/>
    </xf>
    <xf numFmtId="0" fontId="21" fillId="0" borderId="0" xfId="161" applyFont="1" applyAlignment="1">
      <alignment horizontal="center" vertical="center"/>
      <protection/>
    </xf>
    <xf numFmtId="2" fontId="4" fillId="0" borderId="0" xfId="161" applyNumberFormat="1" applyFont="1" applyBorder="1">
      <alignment/>
      <protection/>
    </xf>
    <xf numFmtId="0" fontId="21" fillId="0" borderId="0" xfId="161" applyFont="1" applyBorder="1" applyAlignment="1">
      <alignment horizontal="center" vertical="center"/>
      <protection/>
    </xf>
    <xf numFmtId="0" fontId="102" fillId="0" borderId="0" xfId="0" applyFont="1" applyAlignment="1">
      <alignment wrapText="1"/>
    </xf>
    <xf numFmtId="0" fontId="7" fillId="0" borderId="0" xfId="161" applyFont="1" applyBorder="1" applyAlignment="1" applyProtection="1">
      <alignment horizontal="center" vertical="center"/>
      <protection/>
    </xf>
    <xf numFmtId="0" fontId="4" fillId="0" borderId="0" xfId="161" applyFont="1" applyBorder="1">
      <alignment/>
      <protection/>
    </xf>
    <xf numFmtId="0" fontId="7" fillId="0" borderId="0" xfId="161" applyFont="1" applyBorder="1" applyAlignment="1" applyProtection="1" quotePrefix="1">
      <alignment horizontal="center" vertical="center"/>
      <protection/>
    </xf>
    <xf numFmtId="2" fontId="4" fillId="0" borderId="0" xfId="161" applyNumberFormat="1" applyFont="1" applyFill="1" applyBorder="1">
      <alignment/>
      <protection/>
    </xf>
    <xf numFmtId="2" fontId="42" fillId="0" borderId="0" xfId="161" applyNumberFormat="1" applyFont="1" applyBorder="1" applyAlignment="1">
      <alignment horizontal="right" vertical="center"/>
      <protection/>
    </xf>
    <xf numFmtId="2" fontId="6" fillId="0" borderId="0" xfId="161" applyNumberFormat="1" applyFont="1" applyFill="1" applyBorder="1">
      <alignment/>
      <protection/>
    </xf>
    <xf numFmtId="0" fontId="24" fillId="0" borderId="0" xfId="161" applyFont="1" applyFill="1" applyAlignment="1">
      <alignment horizontal="center" vertical="center"/>
      <protection/>
    </xf>
    <xf numFmtId="0" fontId="21" fillId="0" borderId="35" xfId="161" applyFont="1" applyFill="1" applyBorder="1" applyAlignment="1">
      <alignment horizontal="right" vertical="center"/>
      <protection/>
    </xf>
    <xf numFmtId="2" fontId="21" fillId="0" borderId="34" xfId="211" applyNumberFormat="1" applyFont="1" applyBorder="1" applyAlignment="1">
      <alignment horizontal="right" vertical="center"/>
      <protection/>
    </xf>
    <xf numFmtId="2" fontId="21" fillId="0" borderId="61" xfId="211" applyNumberFormat="1" applyFont="1" applyBorder="1" applyAlignment="1">
      <alignment horizontal="right" vertical="center"/>
      <protection/>
    </xf>
    <xf numFmtId="0" fontId="21" fillId="0" borderId="61" xfId="211" applyFont="1" applyBorder="1" applyAlignment="1">
      <alignment horizontal="right" vertical="center"/>
      <protection/>
    </xf>
    <xf numFmtId="2" fontId="21" fillId="0" borderId="35" xfId="211" applyNumberFormat="1" applyFont="1" applyBorder="1" applyAlignment="1">
      <alignment horizontal="right" vertical="center"/>
      <protection/>
    </xf>
    <xf numFmtId="2" fontId="21" fillId="0" borderId="61" xfId="211" applyNumberFormat="1" applyFont="1" applyBorder="1" applyAlignment="1">
      <alignment horizontal="center" vertical="center"/>
      <protection/>
    </xf>
    <xf numFmtId="0" fontId="21" fillId="0" borderId="16" xfId="161" applyFont="1" applyFill="1" applyBorder="1" applyAlignment="1">
      <alignment horizontal="center" vertical="center"/>
      <protection/>
    </xf>
    <xf numFmtId="2" fontId="24" fillId="0" borderId="15" xfId="161" applyNumberFormat="1" applyFont="1" applyFill="1" applyBorder="1" applyAlignment="1">
      <alignment horizontal="right" vertical="center"/>
      <protection/>
    </xf>
    <xf numFmtId="2" fontId="7" fillId="0" borderId="20" xfId="211" applyNumberFormat="1" applyFont="1" applyBorder="1" applyAlignment="1" applyProtection="1">
      <alignment horizontal="right" vertical="center"/>
      <protection/>
    </xf>
    <xf numFmtId="2" fontId="7" fillId="0" borderId="44" xfId="211" applyNumberFormat="1" applyFont="1" applyBorder="1" applyAlignment="1" applyProtection="1">
      <alignment horizontal="right" vertical="center"/>
      <protection/>
    </xf>
    <xf numFmtId="0" fontId="7" fillId="0" borderId="18" xfId="211" applyFont="1" applyBorder="1" applyAlignment="1" applyProtection="1">
      <alignment horizontal="right" vertical="center"/>
      <protection/>
    </xf>
    <xf numFmtId="0" fontId="7" fillId="0" borderId="48" xfId="211" applyFont="1" applyBorder="1" applyAlignment="1" applyProtection="1">
      <alignment horizontal="right" vertical="center"/>
      <protection/>
    </xf>
    <xf numFmtId="2" fontId="7" fillId="0" borderId="46" xfId="211" applyNumberFormat="1" applyFont="1" applyBorder="1" applyAlignment="1" applyProtection="1">
      <alignment horizontal="right" vertical="center"/>
      <protection/>
    </xf>
    <xf numFmtId="2" fontId="7" fillId="0" borderId="48" xfId="211" applyNumberFormat="1" applyFont="1" applyBorder="1" applyAlignment="1" applyProtection="1">
      <alignment horizontal="right" vertical="center"/>
      <protection/>
    </xf>
    <xf numFmtId="2" fontId="7" fillId="0" borderId="48" xfId="211" applyNumberFormat="1" applyFont="1" applyBorder="1" applyAlignment="1" applyProtection="1">
      <alignment horizontal="center" vertical="center"/>
      <protection/>
    </xf>
    <xf numFmtId="0" fontId="7" fillId="0" borderId="50" xfId="161" applyFont="1" applyBorder="1" applyAlignment="1" applyProtection="1">
      <alignment horizontal="left" vertical="center"/>
      <protection/>
    </xf>
    <xf numFmtId="0" fontId="7" fillId="0" borderId="20" xfId="211" applyFont="1" applyBorder="1" applyAlignment="1" applyProtection="1">
      <alignment horizontal="right" vertical="center"/>
      <protection/>
    </xf>
    <xf numFmtId="0" fontId="7" fillId="0" borderId="14" xfId="211" applyFont="1" applyBorder="1" applyAlignment="1" applyProtection="1">
      <alignment horizontal="right" vertical="center"/>
      <protection/>
    </xf>
    <xf numFmtId="0" fontId="7" fillId="0" borderId="26" xfId="211" applyFont="1" applyBorder="1" applyAlignment="1" applyProtection="1">
      <alignment horizontal="right" vertical="center"/>
      <protection/>
    </xf>
    <xf numFmtId="2" fontId="7" fillId="0" borderId="15" xfId="211" applyNumberFormat="1" applyFont="1" applyBorder="1" applyAlignment="1" applyProtection="1">
      <alignment horizontal="right" vertical="center"/>
      <protection/>
    </xf>
    <xf numFmtId="2" fontId="7" fillId="0" borderId="0" xfId="211" applyNumberFormat="1" applyFont="1" applyBorder="1" applyAlignment="1" applyProtection="1">
      <alignment horizontal="right" vertical="center"/>
      <protection/>
    </xf>
    <xf numFmtId="2" fontId="7" fillId="0" borderId="14" xfId="211" applyNumberFormat="1" applyFont="1" applyBorder="1" applyAlignment="1" applyProtection="1">
      <alignment horizontal="right" vertical="center"/>
      <protection/>
    </xf>
    <xf numFmtId="2" fontId="7" fillId="0" borderId="26" xfId="211" applyNumberFormat="1" applyFont="1" applyBorder="1" applyAlignment="1" applyProtection="1">
      <alignment horizontal="right" vertical="center"/>
      <protection/>
    </xf>
    <xf numFmtId="2" fontId="7" fillId="0" borderId="26" xfId="211" applyNumberFormat="1" applyFont="1" applyBorder="1" applyAlignment="1" applyProtection="1">
      <alignment horizontal="center" vertical="center"/>
      <protection/>
    </xf>
    <xf numFmtId="0" fontId="7" fillId="0" borderId="13" xfId="161" applyFont="1" applyBorder="1" applyAlignment="1" applyProtection="1">
      <alignment horizontal="left" vertical="center"/>
      <protection/>
    </xf>
    <xf numFmtId="0" fontId="7" fillId="0" borderId="26" xfId="211" applyFont="1" applyBorder="1" applyAlignment="1" applyProtection="1" quotePrefix="1">
      <alignment horizontal="right" vertical="center"/>
      <protection/>
    </xf>
    <xf numFmtId="2" fontId="7" fillId="0" borderId="15" xfId="211" applyNumberFormat="1" applyFont="1" applyBorder="1" applyAlignment="1" applyProtection="1" quotePrefix="1">
      <alignment horizontal="right" vertical="center"/>
      <protection/>
    </xf>
    <xf numFmtId="2" fontId="7" fillId="0" borderId="0" xfId="211" applyNumberFormat="1" applyFont="1" applyBorder="1" applyAlignment="1" applyProtection="1" quotePrefix="1">
      <alignment horizontal="right" vertical="center"/>
      <protection/>
    </xf>
    <xf numFmtId="2" fontId="7" fillId="0" borderId="14" xfId="211" applyNumberFormat="1" applyFont="1" applyBorder="1" applyAlignment="1" applyProtection="1" quotePrefix="1">
      <alignment horizontal="right" vertical="center"/>
      <protection/>
    </xf>
    <xf numFmtId="2" fontId="7" fillId="0" borderId="20" xfId="211" applyNumberFormat="1" applyFont="1" applyBorder="1" applyAlignment="1" applyProtection="1" quotePrefix="1">
      <alignment horizontal="right" vertical="center"/>
      <protection/>
    </xf>
    <xf numFmtId="0" fontId="24" fillId="0" borderId="15" xfId="161" applyFont="1" applyFill="1" applyBorder="1" applyAlignment="1">
      <alignment horizontal="right" vertical="center"/>
      <protection/>
    </xf>
    <xf numFmtId="0" fontId="7" fillId="0" borderId="0" xfId="211" applyFont="1" applyBorder="1" applyAlignment="1" applyProtection="1" quotePrefix="1">
      <alignment horizontal="right" vertical="center"/>
      <protection/>
    </xf>
    <xf numFmtId="0" fontId="7" fillId="0" borderId="12" xfId="211" applyFont="1" applyBorder="1" applyAlignment="1" applyProtection="1" quotePrefix="1">
      <alignment horizontal="right" vertical="center"/>
      <protection/>
    </xf>
    <xf numFmtId="0" fontId="7" fillId="0" borderId="22" xfId="211" applyFont="1" applyBorder="1" applyAlignment="1" applyProtection="1" quotePrefix="1">
      <alignment horizontal="right" vertical="center"/>
      <protection/>
    </xf>
    <xf numFmtId="2" fontId="7" fillId="0" borderId="40" xfId="211" applyNumberFormat="1" applyFont="1" applyBorder="1" applyAlignment="1" applyProtection="1" quotePrefix="1">
      <alignment horizontal="right" vertical="center"/>
      <protection/>
    </xf>
    <xf numFmtId="2" fontId="7" fillId="0" borderId="21" xfId="211" applyNumberFormat="1" applyFont="1" applyBorder="1" applyAlignment="1" applyProtection="1" quotePrefix="1">
      <alignment horizontal="right" vertical="center"/>
      <protection/>
    </xf>
    <xf numFmtId="2" fontId="7" fillId="0" borderId="12" xfId="211" applyNumberFormat="1" applyFont="1" applyBorder="1" applyAlignment="1" applyProtection="1" quotePrefix="1">
      <alignment horizontal="right" vertical="center"/>
      <protection/>
    </xf>
    <xf numFmtId="2" fontId="7" fillId="0" borderId="22" xfId="211" applyNumberFormat="1" applyFont="1" applyBorder="1" applyAlignment="1" applyProtection="1">
      <alignment horizontal="right" vertical="center"/>
      <protection/>
    </xf>
    <xf numFmtId="2" fontId="7" fillId="0" borderId="22" xfId="211" applyNumberFormat="1" applyFont="1" applyBorder="1" applyAlignment="1" applyProtection="1">
      <alignment horizontal="center" vertical="center"/>
      <protection/>
    </xf>
    <xf numFmtId="0" fontId="7" fillId="0" borderId="11" xfId="161" applyFont="1" applyBorder="1" applyAlignment="1" applyProtection="1">
      <alignment horizontal="left" vertical="center"/>
      <protection/>
    </xf>
    <xf numFmtId="0" fontId="21" fillId="33" borderId="31" xfId="277" applyFont="1" applyFill="1" applyBorder="1" applyAlignment="1" quotePrefix="1">
      <alignment horizontal="center" vertical="center"/>
      <protection/>
    </xf>
    <xf numFmtId="0" fontId="9" fillId="33" borderId="42" xfId="277" applyFont="1" applyFill="1" applyBorder="1" applyAlignment="1" applyProtection="1">
      <alignment horizontal="center" vertical="center"/>
      <protection/>
    </xf>
    <xf numFmtId="0" fontId="9" fillId="33" borderId="10" xfId="277" applyFont="1" applyFill="1" applyBorder="1" applyAlignment="1" applyProtection="1">
      <alignment horizontal="center" vertical="center"/>
      <protection/>
    </xf>
    <xf numFmtId="0" fontId="9" fillId="33" borderId="43" xfId="277" applyFont="1" applyFill="1" applyBorder="1" applyAlignment="1" applyProtection="1">
      <alignment horizontal="center" vertical="center"/>
      <protection/>
    </xf>
    <xf numFmtId="0" fontId="9" fillId="33" borderId="31" xfId="277" applyFont="1" applyFill="1" applyBorder="1" applyAlignment="1" applyProtection="1" quotePrefix="1">
      <alignment horizontal="center" vertical="center"/>
      <protection/>
    </xf>
    <xf numFmtId="0" fontId="15" fillId="0" borderId="56" xfId="161" applyFont="1" applyBorder="1" applyAlignment="1">
      <alignment horizontal="right" vertical="center"/>
      <protection/>
    </xf>
    <xf numFmtId="0" fontId="7" fillId="0" borderId="0" xfId="161" applyFont="1" applyAlignment="1" applyProtection="1">
      <alignment horizontal="center" vertical="center"/>
      <protection/>
    </xf>
    <xf numFmtId="0" fontId="7" fillId="0" borderId="0" xfId="161" applyFont="1" applyAlignment="1">
      <alignment horizontal="center" vertical="center"/>
      <protection/>
    </xf>
    <xf numFmtId="0" fontId="39" fillId="0" borderId="0" xfId="161" applyFont="1" applyAlignment="1">
      <alignment horizontal="center" vertical="center"/>
      <protection/>
    </xf>
    <xf numFmtId="167" fontId="7" fillId="0" borderId="15" xfId="161" applyNumberFormat="1" applyFont="1" applyBorder="1" applyAlignment="1" applyProtection="1">
      <alignment horizontal="right"/>
      <protection locked="0"/>
    </xf>
    <xf numFmtId="0" fontId="103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49" fontId="9" fillId="35" borderId="31" xfId="0" applyNumberFormat="1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justify" vertical="center"/>
      <protection/>
    </xf>
    <xf numFmtId="164" fontId="9" fillId="0" borderId="14" xfId="0" applyNumberFormat="1" applyFont="1" applyFill="1" applyBorder="1" applyAlignment="1" applyProtection="1">
      <alignment horizontal="right" vertical="center"/>
      <protection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justify" vertical="center"/>
    </xf>
    <xf numFmtId="0" fontId="7" fillId="0" borderId="13" xfId="0" applyFont="1" applyBorder="1" applyAlignment="1" applyProtection="1">
      <alignment horizontal="left" vertical="center" indent="1"/>
      <protection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9" fillId="0" borderId="58" xfId="0" applyFont="1" applyBorder="1" applyAlignment="1" applyProtection="1">
      <alignment horizontal="justify" vertical="center"/>
      <protection/>
    </xf>
    <xf numFmtId="164" fontId="7" fillId="0" borderId="18" xfId="0" applyNumberFormat="1" applyFont="1" applyFill="1" applyBorder="1" applyAlignment="1">
      <alignment horizontal="center" vertical="center"/>
    </xf>
    <xf numFmtId="0" fontId="9" fillId="0" borderId="86" xfId="0" applyFont="1" applyBorder="1" applyAlignment="1" applyProtection="1">
      <alignment horizontal="justify" vertical="center"/>
      <protection/>
    </xf>
    <xf numFmtId="164" fontId="9" fillId="0" borderId="87" xfId="0" applyNumberFormat="1" applyFont="1" applyFill="1" applyBorder="1" applyAlignment="1" applyProtection="1">
      <alignment horizontal="right" vertical="center"/>
      <protection/>
    </xf>
    <xf numFmtId="164" fontId="9" fillId="0" borderId="87" xfId="0" applyNumberFormat="1" applyFont="1" applyFill="1" applyBorder="1" applyAlignment="1">
      <alignment horizontal="center" vertical="center"/>
    </xf>
    <xf numFmtId="164" fontId="9" fillId="0" borderId="88" xfId="0" applyNumberFormat="1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justify" vertical="center"/>
      <protection/>
    </xf>
    <xf numFmtId="164" fontId="7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justify" vertical="center"/>
      <protection/>
    </xf>
    <xf numFmtId="164" fontId="10" fillId="0" borderId="14" xfId="0" applyNumberFormat="1" applyFont="1" applyFill="1" applyBorder="1" applyAlignment="1">
      <alignment horizontal="right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right" vertical="center"/>
    </xf>
    <xf numFmtId="164" fontId="9" fillId="0" borderId="87" xfId="0" applyNumberFormat="1" applyFont="1" applyFill="1" applyBorder="1" applyAlignment="1">
      <alignment horizontal="right" vertical="center"/>
    </xf>
    <xf numFmtId="0" fontId="24" fillId="0" borderId="13" xfId="0" applyFont="1" applyBorder="1" applyAlignment="1" applyProtection="1">
      <alignment horizontal="justify" vertical="center"/>
      <protection/>
    </xf>
    <xf numFmtId="0" fontId="7" fillId="0" borderId="13" xfId="0" applyFont="1" applyBorder="1" applyAlignment="1" applyProtection="1">
      <alignment horizontal="left" vertical="center" indent="3"/>
      <protection/>
    </xf>
    <xf numFmtId="164" fontId="10" fillId="0" borderId="14" xfId="0" applyNumberFormat="1" applyFont="1" applyFill="1" applyBorder="1" applyAlignment="1" applyProtection="1">
      <alignment horizontal="right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justify" vertical="center"/>
      <protection/>
    </xf>
    <xf numFmtId="164" fontId="7" fillId="0" borderId="17" xfId="0" applyNumberFormat="1" applyFont="1" applyFill="1" applyBorder="1" applyAlignment="1" applyProtection="1">
      <alignment horizontal="right" vertical="center"/>
      <protection/>
    </xf>
    <xf numFmtId="164" fontId="7" fillId="0" borderId="17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vertical="center"/>
    </xf>
    <xf numFmtId="0" fontId="93" fillId="0" borderId="42" xfId="173" applyFont="1" applyBorder="1" applyAlignment="1">
      <alignment horizontal="center"/>
      <protection/>
    </xf>
    <xf numFmtId="0" fontId="101" fillId="33" borderId="10" xfId="0" applyFont="1" applyFill="1" applyBorder="1" applyAlignment="1">
      <alignment horizontal="center" wrapText="1"/>
    </xf>
    <xf numFmtId="180" fontId="9" fillId="0" borderId="0" xfId="285" applyNumberFormat="1" applyFont="1" applyBorder="1" applyAlignment="1" quotePrefix="1">
      <alignment horizontal="center"/>
      <protection/>
    </xf>
    <xf numFmtId="180" fontId="9" fillId="35" borderId="10" xfId="285" applyNumberFormat="1" applyFont="1" applyFill="1" applyBorder="1" applyAlignment="1" applyProtection="1">
      <alignment horizontal="center" vertical="center"/>
      <protection/>
    </xf>
    <xf numFmtId="180" fontId="7" fillId="0" borderId="14" xfId="285" applyNumberFormat="1" applyFont="1" applyBorder="1" applyAlignment="1" applyProtection="1">
      <alignment horizontal="left" vertical="center"/>
      <protection/>
    </xf>
    <xf numFmtId="167" fontId="7" fillId="0" borderId="26" xfId="285" applyNumberFormat="1" applyFont="1" applyBorder="1" applyAlignment="1" applyProtection="1">
      <alignment horizontal="center" vertical="center"/>
      <protection/>
    </xf>
    <xf numFmtId="181" fontId="9" fillId="0" borderId="12" xfId="285" applyNumberFormat="1" applyFont="1" applyFill="1" applyBorder="1" applyAlignment="1" applyProtection="1">
      <alignment horizontal="center" vertical="center"/>
      <protection/>
    </xf>
    <xf numFmtId="167" fontId="7" fillId="0" borderId="0" xfId="285" applyNumberFormat="1" applyFont="1" applyBorder="1" applyAlignment="1" applyProtection="1">
      <alignment horizontal="center" vertical="center"/>
      <protection/>
    </xf>
    <xf numFmtId="164" fontId="7" fillId="0" borderId="12" xfId="285" applyNumberFormat="1" applyFont="1" applyFill="1" applyBorder="1" applyAlignment="1" applyProtection="1">
      <alignment horizontal="center" vertical="center"/>
      <protection/>
    </xf>
    <xf numFmtId="181" fontId="7" fillId="0" borderId="14" xfId="285" applyNumberFormat="1" applyFont="1" applyFill="1" applyBorder="1" applyAlignment="1" applyProtection="1">
      <alignment horizontal="center" vertical="center"/>
      <protection/>
    </xf>
    <xf numFmtId="181" fontId="7" fillId="0" borderId="12" xfId="285" applyNumberFormat="1" applyFont="1" applyFill="1" applyBorder="1" applyAlignment="1" applyProtection="1">
      <alignment horizontal="center" vertical="center"/>
      <protection/>
    </xf>
    <xf numFmtId="181" fontId="9" fillId="0" borderId="14" xfId="285" applyNumberFormat="1" applyFont="1" applyFill="1" applyBorder="1" applyAlignment="1" applyProtection="1">
      <alignment horizontal="center" vertical="center"/>
      <protection/>
    </xf>
    <xf numFmtId="180" fontId="7" fillId="0" borderId="20" xfId="285" applyNumberFormat="1" applyFont="1" applyFill="1" applyBorder="1" applyAlignment="1" applyProtection="1">
      <alignment horizontal="center" vertical="center"/>
      <protection/>
    </xf>
    <xf numFmtId="164" fontId="7" fillId="0" borderId="14" xfId="285" applyNumberFormat="1" applyFont="1" applyFill="1" applyBorder="1" applyAlignment="1" applyProtection="1">
      <alignment horizontal="center" vertical="center"/>
      <protection/>
    </xf>
    <xf numFmtId="167" fontId="7" fillId="0" borderId="20" xfId="285" applyNumberFormat="1" applyFont="1" applyBorder="1" applyAlignment="1" applyProtection="1">
      <alignment horizontal="center" vertical="center"/>
      <protection/>
    </xf>
    <xf numFmtId="164" fontId="7" fillId="0" borderId="20" xfId="285" applyNumberFormat="1" applyFont="1" applyBorder="1" applyAlignment="1">
      <alignment horizontal="center" vertical="center"/>
      <protection/>
    </xf>
    <xf numFmtId="181" fontId="7" fillId="0" borderId="18" xfId="285" applyNumberFormat="1" applyFont="1" applyFill="1" applyBorder="1" applyAlignment="1" applyProtection="1">
      <alignment horizontal="center" vertical="center"/>
      <protection/>
    </xf>
    <xf numFmtId="180" fontId="9" fillId="0" borderId="10" xfId="285" applyNumberFormat="1" applyFont="1" applyBorder="1" applyAlignment="1" applyProtection="1">
      <alignment horizontal="center" vertical="center"/>
      <protection/>
    </xf>
    <xf numFmtId="164" fontId="9" fillId="0" borderId="10" xfId="285" applyNumberFormat="1" applyFont="1" applyBorder="1" applyAlignment="1">
      <alignment horizontal="center" vertical="center"/>
      <protection/>
    </xf>
    <xf numFmtId="181" fontId="9" fillId="0" borderId="10" xfId="285" applyNumberFormat="1" applyFont="1" applyFill="1" applyBorder="1" applyAlignment="1">
      <alignment horizontal="center" vertical="center"/>
      <protection/>
    </xf>
    <xf numFmtId="164" fontId="6" fillId="0" borderId="10" xfId="197" applyNumberFormat="1" applyFont="1" applyBorder="1" applyAlignment="1">
      <alignment horizontal="right" vertical="center"/>
      <protection/>
    </xf>
    <xf numFmtId="164" fontId="6" fillId="0" borderId="10" xfId="197" applyNumberFormat="1" applyFont="1" applyFill="1" applyBorder="1" applyAlignment="1">
      <alignment horizontal="right" vertical="center"/>
      <protection/>
    </xf>
    <xf numFmtId="164" fontId="6" fillId="0" borderId="10" xfId="197" applyNumberFormat="1" applyFont="1" applyBorder="1" applyAlignment="1">
      <alignment horizontal="center" vertical="center"/>
      <protection/>
    </xf>
    <xf numFmtId="164" fontId="4" fillId="0" borderId="10" xfId="197" applyNumberFormat="1" applyFont="1" applyBorder="1" applyAlignment="1">
      <alignment horizontal="right" vertical="center"/>
      <protection/>
    </xf>
    <xf numFmtId="164" fontId="4" fillId="0" borderId="10" xfId="197" applyNumberFormat="1" applyFont="1" applyFill="1" applyBorder="1" applyAlignment="1">
      <alignment horizontal="right" vertical="center"/>
      <protection/>
    </xf>
    <xf numFmtId="164" fontId="4" fillId="0" borderId="10" xfId="197" applyNumberFormat="1" applyFont="1" applyBorder="1" applyAlignment="1">
      <alignment horizontal="center" vertical="center"/>
      <protection/>
    </xf>
    <xf numFmtId="164" fontId="6" fillId="0" borderId="10" xfId="197" applyNumberFormat="1" applyFont="1" applyBorder="1" applyAlignment="1">
      <alignment vertical="center"/>
      <protection/>
    </xf>
    <xf numFmtId="164" fontId="4" fillId="0" borderId="10" xfId="197" applyNumberFormat="1" applyFont="1" applyBorder="1" applyAlignment="1">
      <alignment vertical="center"/>
      <protection/>
    </xf>
    <xf numFmtId="0" fontId="9" fillId="33" borderId="42" xfId="278" applyFont="1" applyFill="1" applyBorder="1" applyAlignment="1">
      <alignment horizontal="center" vertical="center" wrapText="1"/>
      <protection/>
    </xf>
    <xf numFmtId="0" fontId="9" fillId="33" borderId="31" xfId="161" applyFont="1" applyFill="1" applyBorder="1" applyAlignment="1">
      <alignment horizontal="center" vertical="center"/>
      <protection/>
    </xf>
    <xf numFmtId="167" fontId="7" fillId="0" borderId="26" xfId="222" applyNumberFormat="1" applyFont="1" applyFill="1" applyBorder="1" applyAlignment="1" applyProtection="1">
      <alignment horizontal="center"/>
      <protection/>
    </xf>
    <xf numFmtId="167" fontId="7" fillId="0" borderId="26" xfId="222" applyNumberFormat="1" applyFont="1" applyFill="1" applyBorder="1" applyAlignment="1" applyProtection="1">
      <alignment horizontal="right"/>
      <protection/>
    </xf>
    <xf numFmtId="167" fontId="7" fillId="0" borderId="54" xfId="222" applyNumberFormat="1" applyFont="1" applyFill="1" applyBorder="1" applyAlignment="1" applyProtection="1" quotePrefix="1">
      <alignment horizontal="right"/>
      <protection/>
    </xf>
    <xf numFmtId="167" fontId="7" fillId="0" borderId="14" xfId="222" applyNumberFormat="1" applyFont="1" applyFill="1" applyBorder="1" applyAlignment="1" applyProtection="1" quotePrefix="1">
      <alignment horizontal="right"/>
      <protection/>
    </xf>
    <xf numFmtId="167" fontId="7" fillId="0" borderId="31" xfId="222" applyNumberFormat="1" applyFont="1" applyFill="1" applyBorder="1" applyAlignment="1" applyProtection="1" quotePrefix="1">
      <alignment horizontal="right"/>
      <protection/>
    </xf>
    <xf numFmtId="0" fontId="7" fillId="0" borderId="0" xfId="222" applyFont="1" quotePrefix="1">
      <alignment/>
      <protection/>
    </xf>
    <xf numFmtId="167" fontId="7" fillId="0" borderId="43" xfId="222" applyNumberFormat="1" applyFont="1" applyFill="1" applyBorder="1" applyAlignment="1" applyProtection="1">
      <alignment horizontal="right"/>
      <protection/>
    </xf>
    <xf numFmtId="167" fontId="7" fillId="0" borderId="80" xfId="222" applyNumberFormat="1" applyFont="1" applyFill="1" applyBorder="1" applyAlignment="1" applyProtection="1">
      <alignment horizontal="right"/>
      <protection/>
    </xf>
    <xf numFmtId="167" fontId="7" fillId="0" borderId="10" xfId="222" applyNumberFormat="1" applyFont="1" applyFill="1" applyBorder="1" applyAlignment="1" applyProtection="1">
      <alignment horizontal="right"/>
      <protection/>
    </xf>
    <xf numFmtId="0" fontId="7" fillId="0" borderId="0" xfId="222" applyFont="1" applyFill="1" applyAlignment="1">
      <alignment horizontal="right"/>
      <protection/>
    </xf>
    <xf numFmtId="0" fontId="7" fillId="0" borderId="0" xfId="222" applyFont="1" applyFill="1" quotePrefix="1">
      <alignment/>
      <protection/>
    </xf>
    <xf numFmtId="167" fontId="7" fillId="0" borderId="54" xfId="222" applyNumberFormat="1" applyFont="1" applyFill="1" applyBorder="1" applyAlignment="1" applyProtection="1">
      <alignment horizontal="right"/>
      <protection/>
    </xf>
    <xf numFmtId="167" fontId="7" fillId="0" borderId="48" xfId="222" applyNumberFormat="1" applyFont="1" applyFill="1" applyBorder="1" applyAlignment="1" applyProtection="1">
      <alignment horizontal="right"/>
      <protection/>
    </xf>
    <xf numFmtId="167" fontId="7" fillId="0" borderId="73" xfId="222" applyNumberFormat="1" applyFont="1" applyFill="1" applyBorder="1" applyAlignment="1" applyProtection="1">
      <alignment horizontal="right"/>
      <protection/>
    </xf>
    <xf numFmtId="0" fontId="7" fillId="0" borderId="0" xfId="222" applyFont="1" applyFill="1" applyAlignment="1" quotePrefix="1">
      <alignment horizontal="right"/>
      <protection/>
    </xf>
    <xf numFmtId="168" fontId="9" fillId="0" borderId="14" xfId="222" applyNumberFormat="1" applyFont="1" applyFill="1" applyBorder="1" applyAlignment="1">
      <alignment horizontal="center"/>
      <protection/>
    </xf>
    <xf numFmtId="0" fontId="9" fillId="0" borderId="18" xfId="222" applyFont="1" applyFill="1" applyBorder="1" applyAlignment="1">
      <alignment horizontal="center"/>
      <protection/>
    </xf>
    <xf numFmtId="164" fontId="7" fillId="0" borderId="14" xfId="204" applyNumberFormat="1" applyFont="1" applyFill="1" applyBorder="1" applyAlignment="1" quotePrefix="1">
      <alignment horizontal="right"/>
      <protection/>
    </xf>
    <xf numFmtId="164" fontId="7" fillId="0" borderId="15" xfId="204" applyNumberFormat="1" applyFont="1" applyFill="1" applyBorder="1" applyAlignment="1">
      <alignment horizontal="right"/>
      <protection/>
    </xf>
    <xf numFmtId="169" fontId="9" fillId="0" borderId="61" xfId="124" applyNumberFormat="1" applyFont="1" applyFill="1" applyBorder="1" applyAlignment="1">
      <alignment horizontal="right" vertical="center"/>
    </xf>
    <xf numFmtId="185" fontId="9" fillId="0" borderId="35" xfId="224" applyNumberFormat="1" applyFont="1" applyFill="1" applyBorder="1" applyAlignment="1">
      <alignment vertical="center"/>
      <protection/>
    </xf>
    <xf numFmtId="0" fontId="19" fillId="0" borderId="26" xfId="217" applyFont="1" applyBorder="1" applyAlignment="1">
      <alignment horizontal="center"/>
      <protection/>
    </xf>
    <xf numFmtId="0" fontId="19" fillId="0" borderId="0" xfId="217" applyFont="1" applyBorder="1" applyAlignment="1">
      <alignment horizontal="center"/>
      <protection/>
    </xf>
    <xf numFmtId="0" fontId="20" fillId="0" borderId="26" xfId="217" applyFont="1" applyBorder="1" applyAlignment="1">
      <alignment horizontal="center"/>
      <protection/>
    </xf>
    <xf numFmtId="0" fontId="20" fillId="0" borderId="0" xfId="217" applyFont="1" applyBorder="1" applyAlignment="1">
      <alignment horizontal="center"/>
      <protection/>
    </xf>
    <xf numFmtId="0" fontId="9" fillId="0" borderId="0" xfId="161" applyFont="1" applyBorder="1" applyAlignment="1">
      <alignment horizontal="center" vertical="center"/>
      <protection/>
    </xf>
    <xf numFmtId="0" fontId="104" fillId="0" borderId="0" xfId="173" applyFont="1" applyBorder="1" applyAlignment="1">
      <alignment horizontal="center"/>
      <protection/>
    </xf>
    <xf numFmtId="0" fontId="96" fillId="0" borderId="0" xfId="173" applyFont="1" applyBorder="1" applyAlignment="1">
      <alignment horizontal="center"/>
      <protection/>
    </xf>
    <xf numFmtId="0" fontId="21" fillId="0" borderId="0" xfId="289" applyFont="1" applyAlignment="1">
      <alignment horizontal="center"/>
      <protection/>
    </xf>
    <xf numFmtId="0" fontId="101" fillId="33" borderId="12" xfId="173" applyFont="1" applyFill="1" applyBorder="1" applyAlignment="1">
      <alignment horizontal="center" vertical="center" wrapText="1"/>
      <protection/>
    </xf>
    <xf numFmtId="0" fontId="101" fillId="33" borderId="18" xfId="173" applyFont="1" applyFill="1" applyBorder="1" applyAlignment="1">
      <alignment horizontal="center" vertical="center" wrapText="1"/>
      <protection/>
    </xf>
    <xf numFmtId="0" fontId="101" fillId="33" borderId="10" xfId="0" applyFont="1" applyFill="1" applyBorder="1" applyAlignment="1">
      <alignment horizontal="center" wrapText="1"/>
    </xf>
    <xf numFmtId="0" fontId="101" fillId="33" borderId="42" xfId="173" applyFont="1" applyFill="1" applyBorder="1" applyAlignment="1">
      <alignment horizontal="center" vertical="center"/>
      <protection/>
    </xf>
    <xf numFmtId="0" fontId="101" fillId="33" borderId="47" xfId="173" applyFont="1" applyFill="1" applyBorder="1" applyAlignment="1">
      <alignment horizontal="center" vertical="center"/>
      <protection/>
    </xf>
    <xf numFmtId="0" fontId="101" fillId="33" borderId="43" xfId="173" applyFont="1" applyFill="1" applyBorder="1" applyAlignment="1">
      <alignment horizontal="center" vertical="center"/>
      <protection/>
    </xf>
    <xf numFmtId="0" fontId="100" fillId="0" borderId="42" xfId="173" applyFont="1" applyBorder="1" applyAlignment="1">
      <alignment horizontal="left"/>
      <protection/>
    </xf>
    <xf numFmtId="0" fontId="100" fillId="0" borderId="47" xfId="173" applyFont="1" applyBorder="1" applyAlignment="1">
      <alignment horizontal="left"/>
      <protection/>
    </xf>
    <xf numFmtId="0" fontId="100" fillId="0" borderId="43" xfId="173" applyFont="1" applyBorder="1" applyAlignment="1">
      <alignment horizontal="left"/>
      <protection/>
    </xf>
    <xf numFmtId="164" fontId="93" fillId="0" borderId="42" xfId="173" applyNumberFormat="1" applyFont="1" applyBorder="1" applyAlignment="1">
      <alignment horizontal="center"/>
      <protection/>
    </xf>
    <xf numFmtId="164" fontId="93" fillId="0" borderId="47" xfId="173" applyNumberFormat="1" applyFont="1" applyBorder="1" applyAlignment="1">
      <alignment horizontal="center"/>
      <protection/>
    </xf>
    <xf numFmtId="164" fontId="93" fillId="0" borderId="43" xfId="173" applyNumberFormat="1" applyFont="1" applyBorder="1" applyAlignment="1">
      <alignment horizontal="center"/>
      <protection/>
    </xf>
    <xf numFmtId="0" fontId="93" fillId="0" borderId="42" xfId="173" applyFont="1" applyBorder="1" applyAlignment="1">
      <alignment horizontal="center"/>
      <protection/>
    </xf>
    <xf numFmtId="0" fontId="93" fillId="0" borderId="47" xfId="173" applyFont="1" applyBorder="1" applyAlignment="1">
      <alignment horizontal="center"/>
      <protection/>
    </xf>
    <xf numFmtId="0" fontId="93" fillId="0" borderId="43" xfId="173" applyFont="1" applyBorder="1" applyAlignment="1">
      <alignment horizontal="center"/>
      <protection/>
    </xf>
    <xf numFmtId="180" fontId="9" fillId="0" borderId="0" xfId="288" applyNumberFormat="1" applyFont="1" applyAlignment="1">
      <alignment horizontal="center"/>
      <protection/>
    </xf>
    <xf numFmtId="180" fontId="6" fillId="0" borderId="0" xfId="288" applyNumberFormat="1" applyFont="1" applyAlignment="1" applyProtection="1">
      <alignment horizontal="center"/>
      <protection/>
    </xf>
    <xf numFmtId="180" fontId="9" fillId="0" borderId="0" xfId="288" applyNumberFormat="1" applyFont="1" applyAlignment="1" applyProtection="1">
      <alignment horizontal="center"/>
      <protection/>
    </xf>
    <xf numFmtId="180" fontId="9" fillId="0" borderId="0" xfId="288" applyNumberFormat="1" applyFont="1" applyBorder="1" applyAlignment="1" quotePrefix="1">
      <alignment horizontal="center"/>
      <protection/>
    </xf>
    <xf numFmtId="180" fontId="9" fillId="33" borderId="60" xfId="288" applyNumberFormat="1" applyFont="1" applyFill="1" applyBorder="1" applyAlignment="1" applyProtection="1">
      <alignment horizontal="center" vertical="center"/>
      <protection/>
    </xf>
    <xf numFmtId="180" fontId="9" fillId="33" borderId="50" xfId="288" applyNumberFormat="1" applyFont="1" applyFill="1" applyBorder="1" applyAlignment="1">
      <alignment horizontal="center" vertical="center"/>
      <protection/>
    </xf>
    <xf numFmtId="180" fontId="9" fillId="35" borderId="59" xfId="288" applyNumberFormat="1" applyFont="1" applyFill="1" applyBorder="1" applyAlignment="1" applyProtection="1">
      <alignment horizontal="center" vertical="center"/>
      <protection/>
    </xf>
    <xf numFmtId="180" fontId="9" fillId="35" borderId="37" xfId="288" applyNumberFormat="1" applyFont="1" applyFill="1" applyBorder="1" applyAlignment="1" applyProtection="1">
      <alignment horizontal="center" vertical="center"/>
      <protection/>
    </xf>
    <xf numFmtId="180" fontId="9" fillId="35" borderId="89" xfId="288" applyNumberFormat="1" applyFont="1" applyFill="1" applyBorder="1" applyAlignment="1" applyProtection="1">
      <alignment horizontal="center" vertical="center"/>
      <protection/>
    </xf>
    <xf numFmtId="180" fontId="9" fillId="35" borderId="90" xfId="288" applyNumberFormat="1" applyFont="1" applyFill="1" applyBorder="1" applyAlignment="1" applyProtection="1">
      <alignment horizontal="center" vertical="center"/>
      <protection/>
    </xf>
    <xf numFmtId="180" fontId="9" fillId="0" borderId="0" xfId="285" applyNumberFormat="1" applyFont="1" applyAlignment="1">
      <alignment horizontal="center"/>
      <protection/>
    </xf>
    <xf numFmtId="180" fontId="6" fillId="0" borderId="0" xfId="285" applyNumberFormat="1" applyFont="1" applyAlignment="1" applyProtection="1">
      <alignment horizontal="center"/>
      <protection/>
    </xf>
    <xf numFmtId="180" fontId="9" fillId="0" borderId="0" xfId="285" applyNumberFormat="1" applyFont="1" applyBorder="1" applyAlignment="1" quotePrefix="1">
      <alignment horizontal="center"/>
      <protection/>
    </xf>
    <xf numFmtId="180" fontId="9" fillId="35" borderId="10" xfId="285" applyNumberFormat="1" applyFont="1" applyFill="1" applyBorder="1" applyAlignment="1" applyProtection="1">
      <alignment horizontal="center" vertical="center"/>
      <protection/>
    </xf>
    <xf numFmtId="180" fontId="9" fillId="35" borderId="47" xfId="285" applyNumberFormat="1" applyFont="1" applyFill="1" applyBorder="1" applyAlignment="1" applyProtection="1" quotePrefix="1">
      <alignment horizontal="center" vertical="center"/>
      <protection/>
    </xf>
    <xf numFmtId="180" fontId="9" fillId="35" borderId="43" xfId="285" applyNumberFormat="1" applyFont="1" applyFill="1" applyBorder="1" applyAlignment="1" applyProtection="1" quotePrefix="1">
      <alignment horizontal="center" vertical="center"/>
      <protection/>
    </xf>
    <xf numFmtId="0" fontId="9" fillId="0" borderId="0" xfId="217" applyFont="1" applyBorder="1" applyAlignment="1">
      <alignment horizontal="center" vertical="center"/>
      <protection/>
    </xf>
    <xf numFmtId="0" fontId="6" fillId="0" borderId="0" xfId="289" applyFont="1" applyAlignment="1">
      <alignment horizontal="center"/>
      <protection/>
    </xf>
    <xf numFmtId="0" fontId="9" fillId="35" borderId="68" xfId="289" applyNumberFormat="1" applyFont="1" applyFill="1" applyBorder="1" applyAlignment="1">
      <alignment horizontal="center" vertical="center"/>
      <protection/>
    </xf>
    <xf numFmtId="0" fontId="9" fillId="35" borderId="72" xfId="289" applyFont="1" applyFill="1" applyBorder="1" applyAlignment="1">
      <alignment horizontal="center" vertical="center"/>
      <protection/>
    </xf>
    <xf numFmtId="0" fontId="9" fillId="35" borderId="49" xfId="289" applyFont="1" applyFill="1" applyBorder="1" applyAlignment="1">
      <alignment horizontal="center" vertical="center"/>
      <protection/>
    </xf>
    <xf numFmtId="0" fontId="9" fillId="35" borderId="18" xfId="289" applyFont="1" applyFill="1" applyBorder="1" applyAlignment="1">
      <alignment horizontal="center" vertical="center"/>
      <protection/>
    </xf>
    <xf numFmtId="0" fontId="9" fillId="35" borderId="37" xfId="217" applyFont="1" applyFill="1" applyBorder="1" applyAlignment="1" applyProtection="1" quotePrefix="1">
      <alignment horizontal="center" vertical="center"/>
      <protection/>
    </xf>
    <xf numFmtId="0" fontId="9" fillId="35" borderId="89" xfId="217" applyFont="1" applyFill="1" applyBorder="1" applyAlignment="1" applyProtection="1" quotePrefix="1">
      <alignment horizontal="center" vertical="center"/>
      <protection/>
    </xf>
    <xf numFmtId="0" fontId="9" fillId="35" borderId="91" xfId="217" applyFont="1" applyFill="1" applyBorder="1" applyAlignment="1" applyProtection="1" quotePrefix="1">
      <alignment horizontal="center" vertical="center"/>
      <protection/>
    </xf>
    <xf numFmtId="0" fontId="9" fillId="35" borderId="37" xfId="289" applyFont="1" applyFill="1" applyBorder="1" applyAlignment="1">
      <alignment horizontal="center" vertical="center"/>
      <protection/>
    </xf>
    <xf numFmtId="0" fontId="9" fillId="35" borderId="91" xfId="289" applyFont="1" applyFill="1" applyBorder="1" applyAlignment="1">
      <alignment horizontal="center" vertical="center"/>
      <protection/>
    </xf>
    <xf numFmtId="0" fontId="9" fillId="35" borderId="92" xfId="289" applyFont="1" applyFill="1" applyBorder="1" applyAlignment="1">
      <alignment horizontal="center" vertical="center"/>
      <protection/>
    </xf>
    <xf numFmtId="180" fontId="9" fillId="0" borderId="0" xfId="291" applyNumberFormat="1" applyFont="1" applyAlignment="1">
      <alignment horizontal="center"/>
      <protection/>
    </xf>
    <xf numFmtId="180" fontId="6" fillId="0" borderId="0" xfId="291" applyNumberFormat="1" applyFont="1" applyAlignment="1" applyProtection="1">
      <alignment horizontal="center"/>
      <protection/>
    </xf>
    <xf numFmtId="180" fontId="9" fillId="0" borderId="0" xfId="291" applyNumberFormat="1" applyFont="1" applyAlignment="1" applyProtection="1">
      <alignment horizontal="center"/>
      <protection/>
    </xf>
    <xf numFmtId="180" fontId="9" fillId="0" borderId="0" xfId="291" applyNumberFormat="1" applyFont="1" applyBorder="1" applyAlignment="1">
      <alignment horizontal="center"/>
      <protection/>
    </xf>
    <xf numFmtId="180" fontId="9" fillId="0" borderId="0" xfId="291" applyNumberFormat="1" applyFont="1" applyBorder="1" applyAlignment="1" quotePrefix="1">
      <alignment horizontal="center"/>
      <protection/>
    </xf>
    <xf numFmtId="180" fontId="21" fillId="35" borderId="60" xfId="288" applyNumberFormat="1" applyFont="1" applyFill="1" applyBorder="1" applyAlignment="1" applyProtection="1">
      <alignment horizontal="center" vertical="center"/>
      <protection/>
    </xf>
    <xf numFmtId="180" fontId="21" fillId="35" borderId="50" xfId="288" applyNumberFormat="1" applyFont="1" applyFill="1" applyBorder="1" applyAlignment="1">
      <alignment horizontal="center" vertical="center"/>
      <protection/>
    </xf>
    <xf numFmtId="180" fontId="21" fillId="35" borderId="59" xfId="288" applyNumberFormat="1" applyFont="1" applyFill="1" applyBorder="1" applyAlignment="1" applyProtection="1">
      <alignment horizontal="center" vertical="center"/>
      <protection/>
    </xf>
    <xf numFmtId="180" fontId="21" fillId="35" borderId="59" xfId="288" applyNumberFormat="1" applyFont="1" applyFill="1" applyBorder="1" applyAlignment="1" applyProtection="1" quotePrefix="1">
      <alignment horizontal="center" vertical="center"/>
      <protection/>
    </xf>
    <xf numFmtId="180" fontId="21" fillId="35" borderId="89" xfId="288" applyNumberFormat="1" applyFont="1" applyFill="1" applyBorder="1" applyAlignment="1" applyProtection="1" quotePrefix="1">
      <alignment horizontal="center" vertical="center"/>
      <protection/>
    </xf>
    <xf numFmtId="180" fontId="21" fillId="35" borderId="90" xfId="288" applyNumberFormat="1" applyFont="1" applyFill="1" applyBorder="1" applyAlignment="1" applyProtection="1">
      <alignment horizontal="center" vertical="center"/>
      <protection/>
    </xf>
    <xf numFmtId="0" fontId="9" fillId="0" borderId="0" xfId="289" applyFont="1" applyAlignment="1">
      <alignment horizontal="center"/>
      <protection/>
    </xf>
    <xf numFmtId="0" fontId="9" fillId="35" borderId="60" xfId="289" applyFont="1" applyFill="1" applyBorder="1" applyAlignment="1">
      <alignment horizontal="center" vertical="center"/>
      <protection/>
    </xf>
    <xf numFmtId="0" fontId="9" fillId="35" borderId="13" xfId="289" applyFont="1" applyFill="1" applyBorder="1" applyAlignment="1">
      <alignment horizontal="center" vertical="center"/>
      <protection/>
    </xf>
    <xf numFmtId="0" fontId="9" fillId="35" borderId="50" xfId="289" applyFont="1" applyFill="1" applyBorder="1" applyAlignment="1">
      <alignment horizontal="center" vertical="center"/>
      <protection/>
    </xf>
    <xf numFmtId="164" fontId="9" fillId="35" borderId="12" xfId="289" applyNumberFormat="1" applyFont="1" applyFill="1" applyBorder="1" applyAlignment="1">
      <alignment horizontal="center" vertical="center"/>
      <protection/>
    </xf>
    <xf numFmtId="164" fontId="9" fillId="35" borderId="40" xfId="289" applyNumberFormat="1" applyFont="1" applyFill="1" applyBorder="1" applyAlignment="1">
      <alignment horizontal="center" vertical="center"/>
      <protection/>
    </xf>
    <xf numFmtId="0" fontId="9" fillId="35" borderId="46" xfId="289" applyFont="1" applyFill="1" applyBorder="1" applyAlignment="1">
      <alignment horizontal="center" vertical="center"/>
      <protection/>
    </xf>
    <xf numFmtId="0" fontId="9" fillId="0" borderId="0" xfId="292" applyFont="1" applyFill="1" applyAlignment="1">
      <alignment horizontal="center"/>
      <protection/>
    </xf>
    <xf numFmtId="0" fontId="6" fillId="0" borderId="0" xfId="292" applyFont="1" applyFill="1" applyAlignment="1">
      <alignment horizontal="center"/>
      <protection/>
    </xf>
    <xf numFmtId="4" fontId="9" fillId="0" borderId="0" xfId="292" applyNumberFormat="1" applyFont="1" applyFill="1" applyAlignment="1">
      <alignment horizontal="center"/>
      <protection/>
    </xf>
    <xf numFmtId="0" fontId="7" fillId="35" borderId="63" xfId="292" applyFont="1" applyFill="1" applyBorder="1" applyAlignment="1">
      <alignment horizontal="center" vertical="center"/>
      <protection/>
    </xf>
    <xf numFmtId="0" fontId="7" fillId="35" borderId="66" xfId="292" applyFont="1" applyFill="1" applyBorder="1" applyAlignment="1">
      <alignment horizontal="center" vertical="center"/>
      <protection/>
    </xf>
    <xf numFmtId="49" fontId="9" fillId="35" borderId="59" xfId="294" applyNumberFormat="1" applyFont="1" applyFill="1" applyBorder="1" applyAlignment="1">
      <alignment horizontal="center"/>
      <protection/>
    </xf>
    <xf numFmtId="0" fontId="9" fillId="35" borderId="59" xfId="292" applyFont="1" applyFill="1" applyBorder="1" applyAlignment="1" applyProtection="1">
      <alignment horizontal="center" vertical="center"/>
      <protection/>
    </xf>
    <xf numFmtId="0" fontId="9" fillId="35" borderId="59" xfId="292" applyFont="1" applyFill="1" applyBorder="1" applyAlignment="1" applyProtection="1">
      <alignment horizontal="center"/>
      <protection/>
    </xf>
    <xf numFmtId="0" fontId="9" fillId="35" borderId="90" xfId="292" applyFont="1" applyFill="1" applyBorder="1" applyAlignment="1" applyProtection="1">
      <alignment horizontal="center"/>
      <protection/>
    </xf>
    <xf numFmtId="0" fontId="9" fillId="0" borderId="26" xfId="161" applyFont="1" applyBorder="1" applyAlignment="1">
      <alignment horizontal="center"/>
      <protection/>
    </xf>
    <xf numFmtId="0" fontId="7" fillId="0" borderId="14" xfId="161" applyFont="1" applyBorder="1" applyAlignment="1">
      <alignment horizontal="center"/>
      <protection/>
    </xf>
    <xf numFmtId="0" fontId="7" fillId="0" borderId="20" xfId="161" applyFont="1" applyBorder="1" applyAlignment="1">
      <alignment horizontal="center"/>
      <protection/>
    </xf>
    <xf numFmtId="167" fontId="6" fillId="0" borderId="26" xfId="295" applyNumberFormat="1" applyFont="1" applyBorder="1" applyAlignment="1" applyProtection="1">
      <alignment horizontal="center"/>
      <protection/>
    </xf>
    <xf numFmtId="167" fontId="6" fillId="0" borderId="14" xfId="295" applyNumberFormat="1" applyFont="1" applyBorder="1" applyAlignment="1" applyProtection="1">
      <alignment horizontal="center"/>
      <protection/>
    </xf>
    <xf numFmtId="167" fontId="6" fillId="0" borderId="20" xfId="295" applyNumberFormat="1" applyFont="1" applyBorder="1" applyAlignment="1" applyProtection="1">
      <alignment horizontal="center"/>
      <protection/>
    </xf>
    <xf numFmtId="167" fontId="15" fillId="0" borderId="75" xfId="295" applyNumberFormat="1" applyFont="1" applyBorder="1" applyAlignment="1" applyProtection="1">
      <alignment horizontal="right"/>
      <protection/>
    </xf>
    <xf numFmtId="167" fontId="15" fillId="0" borderId="17" xfId="295" applyNumberFormat="1" applyFont="1" applyBorder="1" applyAlignment="1" applyProtection="1">
      <alignment horizontal="right"/>
      <protection/>
    </xf>
    <xf numFmtId="167" fontId="15" fillId="0" borderId="55" xfId="295" applyNumberFormat="1" applyFont="1" applyBorder="1" applyAlignment="1" applyProtection="1">
      <alignment horizontal="right"/>
      <protection/>
    </xf>
    <xf numFmtId="167" fontId="21" fillId="35" borderId="59" xfId="304" applyNumberFormat="1" applyFont="1" applyFill="1" applyBorder="1" applyAlignment="1" applyProtection="1">
      <alignment horizontal="center" wrapText="1"/>
      <protection hidden="1"/>
    </xf>
    <xf numFmtId="167" fontId="9" fillId="35" borderId="37" xfId="304" applyNumberFormat="1" applyFont="1" applyFill="1" applyBorder="1" applyAlignment="1">
      <alignment horizontal="center"/>
      <protection/>
    </xf>
    <xf numFmtId="167" fontId="9" fillId="35" borderId="92" xfId="304" applyNumberFormat="1" applyFont="1" applyFill="1" applyBorder="1" applyAlignment="1">
      <alignment horizontal="center"/>
      <protection/>
    </xf>
    <xf numFmtId="167" fontId="6" fillId="0" borderId="26" xfId="296" applyNumberFormat="1" applyFont="1" applyBorder="1" applyAlignment="1" applyProtection="1">
      <alignment horizontal="center"/>
      <protection/>
    </xf>
    <xf numFmtId="167" fontId="6" fillId="0" borderId="14" xfId="296" applyNumberFormat="1" applyFont="1" applyBorder="1" applyAlignment="1" applyProtection="1">
      <alignment horizontal="center"/>
      <protection/>
    </xf>
    <xf numFmtId="167" fontId="6" fillId="0" borderId="20" xfId="296" applyNumberFormat="1" applyFont="1" applyBorder="1" applyAlignment="1" applyProtection="1">
      <alignment horizontal="center"/>
      <protection/>
    </xf>
    <xf numFmtId="167" fontId="15" fillId="0" borderId="75" xfId="296" applyNumberFormat="1" applyFont="1" applyBorder="1" applyAlignment="1" applyProtection="1">
      <alignment horizontal="right"/>
      <protection/>
    </xf>
    <xf numFmtId="167" fontId="15" fillId="0" borderId="17" xfId="296" applyNumberFormat="1" applyFont="1" applyBorder="1" applyAlignment="1" applyProtection="1">
      <alignment horizontal="right"/>
      <protection/>
    </xf>
    <xf numFmtId="167" fontId="15" fillId="0" borderId="55" xfId="296" applyNumberFormat="1" applyFont="1" applyBorder="1" applyAlignment="1" applyProtection="1">
      <alignment horizontal="right"/>
      <protection/>
    </xf>
    <xf numFmtId="167" fontId="21" fillId="35" borderId="59" xfId="305" applyNumberFormat="1" applyFont="1" applyFill="1" applyBorder="1" applyAlignment="1" applyProtection="1">
      <alignment horizontal="center" wrapText="1"/>
      <protection hidden="1"/>
    </xf>
    <xf numFmtId="167" fontId="9" fillId="35" borderId="37" xfId="305" applyNumberFormat="1" applyFont="1" applyFill="1" applyBorder="1" applyAlignment="1">
      <alignment horizontal="center"/>
      <protection/>
    </xf>
    <xf numFmtId="167" fontId="9" fillId="35" borderId="92" xfId="305" applyNumberFormat="1" applyFont="1" applyFill="1" applyBorder="1" applyAlignment="1">
      <alignment horizontal="center"/>
      <protection/>
    </xf>
    <xf numFmtId="0" fontId="9" fillId="0" borderId="0" xfId="161" applyFont="1" applyAlignment="1">
      <alignment horizontal="center"/>
      <protection/>
    </xf>
    <xf numFmtId="167" fontId="6" fillId="0" borderId="0" xfId="302" applyNumberFormat="1" applyFont="1" applyAlignment="1" applyProtection="1">
      <alignment horizontal="center"/>
      <protection/>
    </xf>
    <xf numFmtId="167" fontId="10" fillId="0" borderId="0" xfId="302" applyNumberFormat="1" applyFont="1" applyAlignment="1" applyProtection="1">
      <alignment horizontal="right"/>
      <protection/>
    </xf>
    <xf numFmtId="167" fontId="21" fillId="35" borderId="59" xfId="306" applyNumberFormat="1" applyFont="1" applyFill="1" applyBorder="1" applyAlignment="1" applyProtection="1">
      <alignment horizontal="center" wrapText="1"/>
      <protection hidden="1"/>
    </xf>
    <xf numFmtId="167" fontId="9" fillId="35" borderId="37" xfId="306" applyNumberFormat="1" applyFont="1" applyFill="1" applyBorder="1" applyAlignment="1">
      <alignment horizontal="center"/>
      <protection/>
    </xf>
    <xf numFmtId="167" fontId="9" fillId="35" borderId="92" xfId="306" applyNumberFormat="1" applyFont="1" applyFill="1" applyBorder="1" applyAlignment="1">
      <alignment horizontal="center"/>
      <protection/>
    </xf>
    <xf numFmtId="167" fontId="6" fillId="0" borderId="0" xfId="303" applyNumberFormat="1" applyFont="1" applyAlignment="1" applyProtection="1">
      <alignment horizontal="center"/>
      <protection/>
    </xf>
    <xf numFmtId="167" fontId="10" fillId="0" borderId="0" xfId="303" applyNumberFormat="1" applyFont="1" applyAlignment="1" applyProtection="1">
      <alignment horizontal="right"/>
      <protection/>
    </xf>
    <xf numFmtId="167" fontId="21" fillId="35" borderId="59" xfId="307" applyNumberFormat="1" applyFont="1" applyFill="1" applyBorder="1" applyAlignment="1" applyProtection="1">
      <alignment horizontal="center" wrapText="1"/>
      <protection hidden="1"/>
    </xf>
    <xf numFmtId="167" fontId="9" fillId="35" borderId="37" xfId="307" applyNumberFormat="1" applyFont="1" applyFill="1" applyBorder="1" applyAlignment="1">
      <alignment horizontal="center"/>
      <protection/>
    </xf>
    <xf numFmtId="167" fontId="9" fillId="35" borderId="92" xfId="307" applyNumberFormat="1" applyFont="1" applyFill="1" applyBorder="1" applyAlignment="1">
      <alignment horizontal="center"/>
      <protection/>
    </xf>
    <xf numFmtId="167" fontId="6" fillId="0" borderId="0" xfId="308" applyNumberFormat="1" applyFont="1" applyAlignment="1" applyProtection="1">
      <alignment horizontal="center"/>
      <protection/>
    </xf>
    <xf numFmtId="167" fontId="10" fillId="0" borderId="0" xfId="308" applyNumberFormat="1" applyFont="1" applyAlignment="1" applyProtection="1">
      <alignment horizontal="right"/>
      <protection/>
    </xf>
    <xf numFmtId="167" fontId="21" fillId="35" borderId="59" xfId="308" applyNumberFormat="1" applyFont="1" applyFill="1" applyBorder="1" applyAlignment="1" applyProtection="1">
      <alignment horizontal="center" wrapText="1"/>
      <protection hidden="1"/>
    </xf>
    <xf numFmtId="167" fontId="9" fillId="35" borderId="37" xfId="308" applyNumberFormat="1" applyFont="1" applyFill="1" applyBorder="1" applyAlignment="1">
      <alignment horizontal="center"/>
      <protection/>
    </xf>
    <xf numFmtId="167" fontId="9" fillId="35" borderId="92" xfId="308" applyNumberFormat="1" applyFont="1" applyFill="1" applyBorder="1" applyAlignment="1">
      <alignment horizontal="center"/>
      <protection/>
    </xf>
    <xf numFmtId="167" fontId="6" fillId="0" borderId="0" xfId="310" applyNumberFormat="1" applyFont="1" applyAlignment="1" applyProtection="1">
      <alignment horizontal="center"/>
      <protection/>
    </xf>
    <xf numFmtId="167" fontId="15" fillId="0" borderId="0" xfId="310" applyNumberFormat="1" applyFont="1" applyAlignment="1" applyProtection="1">
      <alignment horizontal="right"/>
      <protection/>
    </xf>
    <xf numFmtId="167" fontId="21" fillId="35" borderId="59" xfId="309" applyNumberFormat="1" applyFont="1" applyFill="1" applyBorder="1" applyAlignment="1" applyProtection="1">
      <alignment horizontal="center" wrapText="1"/>
      <protection hidden="1"/>
    </xf>
    <xf numFmtId="167" fontId="9" fillId="35" borderId="37" xfId="309" applyNumberFormat="1" applyFont="1" applyFill="1" applyBorder="1" applyAlignment="1">
      <alignment horizontal="center"/>
      <protection/>
    </xf>
    <xf numFmtId="167" fontId="9" fillId="35" borderId="92" xfId="309" applyNumberFormat="1" applyFont="1" applyFill="1" applyBorder="1" applyAlignment="1">
      <alignment horizontal="center"/>
      <protection/>
    </xf>
    <xf numFmtId="0" fontId="9" fillId="0" borderId="0" xfId="161" applyFont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7" fontId="7" fillId="0" borderId="0" xfId="0" applyNumberFormat="1" applyFont="1" applyBorder="1" applyAlignment="1">
      <alignment horizontal="right"/>
    </xf>
    <xf numFmtId="0" fontId="34" fillId="35" borderId="68" xfId="0" applyFont="1" applyFill="1" applyBorder="1" applyAlignment="1">
      <alignment horizontal="center" vertical="center" wrapText="1"/>
    </xf>
    <xf numFmtId="0" fontId="34" fillId="35" borderId="72" xfId="0" applyFont="1" applyFill="1" applyBorder="1" applyAlignment="1">
      <alignment horizontal="center" vertical="center" wrapText="1"/>
    </xf>
    <xf numFmtId="0" fontId="34" fillId="35" borderId="49" xfId="0" applyFont="1" applyFill="1" applyBorder="1" applyAlignment="1">
      <alignment horizontal="center" vertical="center" wrapText="1"/>
    </xf>
    <xf numFmtId="0" fontId="34" fillId="35" borderId="1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0" fontId="9" fillId="0" borderId="0" xfId="274" applyFont="1" applyAlignment="1">
      <alignment horizontal="center"/>
      <protection/>
    </xf>
    <xf numFmtId="0" fontId="6" fillId="0" borderId="0" xfId="274" applyFont="1" applyAlignment="1">
      <alignment horizontal="center"/>
      <protection/>
    </xf>
    <xf numFmtId="167" fontId="10" fillId="0" borderId="56" xfId="189" applyNumberFormat="1" applyFont="1" applyBorder="1" applyAlignment="1">
      <alignment horizontal="center"/>
      <protection/>
    </xf>
    <xf numFmtId="0" fontId="9" fillId="0" borderId="0" xfId="161" applyFont="1" applyFill="1" applyAlignment="1">
      <alignment horizontal="center"/>
      <protection/>
    </xf>
    <xf numFmtId="0" fontId="6" fillId="0" borderId="0" xfId="161" applyFont="1" applyFill="1" applyBorder="1" applyAlignment="1">
      <alignment horizontal="center"/>
      <protection/>
    </xf>
    <xf numFmtId="0" fontId="6" fillId="0" borderId="56" xfId="161" applyFont="1" applyFill="1" applyBorder="1" applyAlignment="1">
      <alignment horizontal="center"/>
      <protection/>
    </xf>
    <xf numFmtId="0" fontId="6" fillId="0" borderId="68" xfId="161" applyFont="1" applyFill="1" applyBorder="1" applyAlignment="1">
      <alignment horizontal="center"/>
      <protection/>
    </xf>
    <xf numFmtId="0" fontId="6" fillId="0" borderId="36" xfId="161" applyFont="1" applyFill="1" applyBorder="1" applyAlignment="1">
      <alignment horizontal="center"/>
      <protection/>
    </xf>
    <xf numFmtId="0" fontId="6" fillId="0" borderId="69" xfId="161" applyFont="1" applyFill="1" applyBorder="1" applyAlignment="1">
      <alignment horizontal="center"/>
      <protection/>
    </xf>
    <xf numFmtId="0" fontId="9" fillId="35" borderId="89" xfId="161" applyFont="1" applyFill="1" applyBorder="1" applyAlignment="1">
      <alignment horizontal="center"/>
      <protection/>
    </xf>
    <xf numFmtId="0" fontId="9" fillId="35" borderId="90" xfId="161" applyFont="1" applyFill="1" applyBorder="1" applyAlignment="1">
      <alignment horizontal="center"/>
      <protection/>
    </xf>
    <xf numFmtId="0" fontId="9" fillId="35" borderId="63" xfId="161" applyFont="1" applyFill="1" applyBorder="1" applyAlignment="1">
      <alignment horizontal="center"/>
      <protection/>
    </xf>
    <xf numFmtId="0" fontId="9" fillId="35" borderId="59" xfId="161" applyFont="1" applyFill="1" applyBorder="1" applyAlignment="1">
      <alignment horizontal="center"/>
      <protection/>
    </xf>
    <xf numFmtId="180" fontId="9" fillId="35" borderId="60" xfId="287" applyNumberFormat="1" applyFont="1" applyFill="1" applyBorder="1" applyAlignment="1" applyProtection="1">
      <alignment horizontal="center" vertical="center"/>
      <protection/>
    </xf>
    <xf numFmtId="180" fontId="9" fillId="35" borderId="50" xfId="287" applyNumberFormat="1" applyFont="1" applyFill="1" applyBorder="1" applyAlignment="1" applyProtection="1">
      <alignment horizontal="center" vertical="center"/>
      <protection/>
    </xf>
    <xf numFmtId="0" fontId="9" fillId="0" borderId="0" xfId="277" applyFont="1" applyFill="1" applyAlignment="1">
      <alignment horizontal="center" vertical="center"/>
      <protection/>
    </xf>
    <xf numFmtId="0" fontId="6" fillId="0" borderId="0" xfId="277" applyFont="1" applyFill="1" applyAlignment="1">
      <alignment horizontal="center" vertical="center"/>
      <protection/>
    </xf>
    <xf numFmtId="0" fontId="10" fillId="0" borderId="56" xfId="277" applyFont="1" applyFill="1" applyBorder="1" applyAlignment="1">
      <alignment horizontal="right"/>
      <protection/>
    </xf>
    <xf numFmtId="0" fontId="9" fillId="35" borderId="68" xfId="277" applyFont="1" applyFill="1" applyBorder="1" applyAlignment="1">
      <alignment horizontal="center" vertical="center"/>
      <protection/>
    </xf>
    <xf numFmtId="0" fontId="9" fillId="35" borderId="36" xfId="277" applyFont="1" applyFill="1" applyBorder="1" applyAlignment="1">
      <alignment horizontal="center" vertical="center"/>
      <protection/>
    </xf>
    <xf numFmtId="0" fontId="9" fillId="35" borderId="85" xfId="277" applyFont="1" applyFill="1" applyBorder="1" applyAlignment="1">
      <alignment horizontal="center" vertical="center"/>
      <protection/>
    </xf>
    <xf numFmtId="0" fontId="9" fillId="35" borderId="58" xfId="277" applyFont="1" applyFill="1" applyBorder="1" applyAlignment="1">
      <alignment horizontal="center" vertical="center"/>
      <protection/>
    </xf>
    <xf numFmtId="0" fontId="9" fillId="35" borderId="0" xfId="277" applyFont="1" applyFill="1" applyBorder="1" applyAlignment="1">
      <alignment horizontal="center" vertical="center"/>
      <protection/>
    </xf>
    <xf numFmtId="0" fontId="9" fillId="35" borderId="26" xfId="277" applyFont="1" applyFill="1" applyBorder="1" applyAlignment="1">
      <alignment horizontal="center" vertical="center"/>
      <protection/>
    </xf>
    <xf numFmtId="0" fontId="9" fillId="35" borderId="72" xfId="277" applyFont="1" applyFill="1" applyBorder="1" applyAlignment="1">
      <alignment horizontal="center" vertical="center"/>
      <protection/>
    </xf>
    <xf numFmtId="0" fontId="9" fillId="33" borderId="45" xfId="277" applyFont="1" applyFill="1" applyBorder="1" applyAlignment="1">
      <alignment horizontal="center" vertical="center"/>
      <protection/>
    </xf>
    <xf numFmtId="0" fontId="9" fillId="33" borderId="48" xfId="277" applyFont="1" applyFill="1" applyBorder="1" applyAlignment="1">
      <alignment horizontal="center" vertical="center"/>
      <protection/>
    </xf>
    <xf numFmtId="0" fontId="9" fillId="35" borderId="36" xfId="277" applyFont="1" applyFill="1" applyBorder="1" applyAlignment="1" quotePrefix="1">
      <alignment horizontal="center" vertical="center"/>
      <protection/>
    </xf>
    <xf numFmtId="0" fontId="9" fillId="35" borderId="49" xfId="277" applyFont="1" applyFill="1" applyBorder="1" applyAlignment="1">
      <alignment horizontal="center" vertical="center"/>
      <protection/>
    </xf>
    <xf numFmtId="0" fontId="9" fillId="35" borderId="18" xfId="277" applyFont="1" applyFill="1" applyBorder="1" applyAlignment="1">
      <alignment horizontal="center" vertical="center"/>
      <protection/>
    </xf>
    <xf numFmtId="0" fontId="9" fillId="35" borderId="62" xfId="277" applyFont="1" applyFill="1" applyBorder="1" applyAlignment="1">
      <alignment horizontal="center" vertical="center"/>
      <protection/>
    </xf>
    <xf numFmtId="0" fontId="9" fillId="35" borderId="69" xfId="277" applyFont="1" applyFill="1" applyBorder="1" applyAlignment="1">
      <alignment horizontal="center" vertical="center"/>
      <protection/>
    </xf>
    <xf numFmtId="0" fontId="9" fillId="34" borderId="44" xfId="277" applyFont="1" applyFill="1" applyBorder="1" applyAlignment="1">
      <alignment horizontal="center" vertical="center"/>
      <protection/>
    </xf>
    <xf numFmtId="0" fontId="9" fillId="34" borderId="73" xfId="277" applyFont="1" applyFill="1" applyBorder="1" applyAlignment="1">
      <alignment horizontal="center" vertical="center"/>
      <protection/>
    </xf>
    <xf numFmtId="167" fontId="6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7" fontId="9" fillId="33" borderId="44" xfId="0" applyNumberFormat="1" applyFont="1" applyFill="1" applyBorder="1" applyAlignment="1" quotePrefix="1">
      <alignment horizontal="center"/>
    </xf>
    <xf numFmtId="167" fontId="9" fillId="33" borderId="73" xfId="0" applyNumberFormat="1" applyFont="1" applyFill="1" applyBorder="1" applyAlignment="1" quotePrefix="1">
      <alignment horizontal="center"/>
    </xf>
    <xf numFmtId="167" fontId="7" fillId="0" borderId="56" xfId="0" applyNumberFormat="1" applyFont="1" applyFill="1" applyBorder="1" applyAlignment="1">
      <alignment horizontal="center"/>
    </xf>
    <xf numFmtId="167" fontId="6" fillId="0" borderId="0" xfId="161" applyNumberFormat="1" applyFont="1" applyAlignment="1" applyProtection="1">
      <alignment horizontal="center" wrapText="1"/>
      <protection/>
    </xf>
    <xf numFmtId="167" fontId="6" fillId="0" borderId="0" xfId="161" applyNumberFormat="1" applyFont="1" applyAlignment="1" applyProtection="1">
      <alignment horizontal="center"/>
      <protection/>
    </xf>
    <xf numFmtId="0" fontId="9" fillId="33" borderId="68" xfId="161" applyFont="1" applyFill="1" applyBorder="1" applyAlignment="1">
      <alignment horizontal="center" vertical="center"/>
      <protection/>
    </xf>
    <xf numFmtId="0" fontId="9" fillId="33" borderId="93" xfId="161" applyFont="1" applyFill="1" applyBorder="1" applyAlignment="1">
      <alignment horizontal="center" vertical="center"/>
      <protection/>
    </xf>
    <xf numFmtId="0" fontId="9" fillId="33" borderId="49" xfId="161" applyFont="1" applyFill="1" applyBorder="1" applyAlignment="1">
      <alignment horizontal="center" vertical="center"/>
      <protection/>
    </xf>
    <xf numFmtId="0" fontId="9" fillId="33" borderId="29" xfId="161" applyFont="1" applyFill="1" applyBorder="1" applyAlignment="1">
      <alignment horizontal="center" vertical="center"/>
      <protection/>
    </xf>
    <xf numFmtId="0" fontId="9" fillId="33" borderId="59" xfId="161" applyFont="1" applyFill="1" applyBorder="1" applyAlignment="1">
      <alignment horizontal="center" vertical="center"/>
      <protection/>
    </xf>
    <xf numFmtId="0" fontId="9" fillId="33" borderId="89" xfId="161" applyFont="1" applyFill="1" applyBorder="1" applyAlignment="1">
      <alignment horizontal="center" vertical="center"/>
      <protection/>
    </xf>
    <xf numFmtId="0" fontId="9" fillId="33" borderId="90" xfId="161" applyFont="1" applyFill="1" applyBorder="1" applyAlignment="1">
      <alignment horizontal="center" vertical="center"/>
      <protection/>
    </xf>
    <xf numFmtId="0" fontId="7" fillId="0" borderId="94" xfId="161" applyFont="1" applyBorder="1" applyAlignment="1">
      <alignment horizontal="center" vertical="center"/>
      <protection/>
    </xf>
    <xf numFmtId="0" fontId="7" fillId="0" borderId="13" xfId="161" applyFont="1" applyBorder="1" applyAlignment="1">
      <alignment horizontal="center" vertical="center"/>
      <protection/>
    </xf>
    <xf numFmtId="0" fontId="7" fillId="0" borderId="50" xfId="161" applyFont="1" applyBorder="1" applyAlignment="1">
      <alignment horizontal="center" vertical="center"/>
      <protection/>
    </xf>
    <xf numFmtId="0" fontId="7" fillId="0" borderId="11" xfId="161" applyFont="1" applyBorder="1" applyAlignment="1">
      <alignment horizontal="center" vertical="center"/>
      <protection/>
    </xf>
    <xf numFmtId="0" fontId="7" fillId="0" borderId="16" xfId="161" applyFont="1" applyBorder="1" applyAlignment="1">
      <alignment horizontal="center" vertical="center"/>
      <protection/>
    </xf>
    <xf numFmtId="0" fontId="7" fillId="35" borderId="63" xfId="161" applyFont="1" applyFill="1" applyBorder="1" applyAlignment="1">
      <alignment horizontal="center"/>
      <protection/>
    </xf>
    <xf numFmtId="0" fontId="7" fillId="35" borderId="66" xfId="161" applyFont="1" applyFill="1" applyBorder="1" applyAlignment="1">
      <alignment horizontal="center"/>
      <protection/>
    </xf>
    <xf numFmtId="0" fontId="9" fillId="34" borderId="62" xfId="161" applyFont="1" applyFill="1" applyBorder="1" applyAlignment="1">
      <alignment horizontal="center" vertical="center"/>
      <protection/>
    </xf>
    <xf numFmtId="0" fontId="9" fillId="34" borderId="36" xfId="161" applyFont="1" applyFill="1" applyBorder="1" applyAlignment="1">
      <alignment horizontal="center" vertical="center"/>
      <protection/>
    </xf>
    <xf numFmtId="0" fontId="9" fillId="34" borderId="85" xfId="161" applyFont="1" applyFill="1" applyBorder="1" applyAlignment="1">
      <alignment horizontal="center" vertical="center"/>
      <protection/>
    </xf>
    <xf numFmtId="0" fontId="9" fillId="34" borderId="44" xfId="161" applyFont="1" applyFill="1" applyBorder="1" applyAlignment="1">
      <alignment horizontal="center" vertical="center"/>
      <protection/>
    </xf>
    <xf numFmtId="0" fontId="9" fillId="34" borderId="45" xfId="161" applyFont="1" applyFill="1" applyBorder="1" applyAlignment="1">
      <alignment horizontal="center" vertical="center"/>
      <protection/>
    </xf>
    <xf numFmtId="0" fontId="9" fillId="34" borderId="48" xfId="161" applyFont="1" applyFill="1" applyBorder="1" applyAlignment="1">
      <alignment horizontal="center" vertical="center"/>
      <protection/>
    </xf>
    <xf numFmtId="0" fontId="9" fillId="35" borderId="37" xfId="161" applyFont="1" applyFill="1" applyBorder="1" applyAlignment="1">
      <alignment horizontal="center" vertical="center"/>
      <protection/>
    </xf>
    <xf numFmtId="0" fontId="9" fillId="35" borderId="91" xfId="161" applyFont="1" applyFill="1" applyBorder="1" applyAlignment="1">
      <alignment horizontal="center" vertical="center"/>
      <protection/>
    </xf>
    <xf numFmtId="0" fontId="9" fillId="35" borderId="92" xfId="161" applyFont="1" applyFill="1" applyBorder="1" applyAlignment="1">
      <alignment horizontal="center" vertical="center"/>
      <protection/>
    </xf>
    <xf numFmtId="0" fontId="9" fillId="34" borderId="42" xfId="161" applyFont="1" applyFill="1" applyBorder="1" applyAlignment="1">
      <alignment horizontal="center" vertical="center"/>
      <protection/>
    </xf>
    <xf numFmtId="0" fontId="9" fillId="34" borderId="43" xfId="161" applyFont="1" applyFill="1" applyBorder="1" applyAlignment="1">
      <alignment horizontal="center" vertical="center"/>
      <protection/>
    </xf>
    <xf numFmtId="0" fontId="9" fillId="34" borderId="80" xfId="161" applyFont="1" applyFill="1" applyBorder="1" applyAlignment="1">
      <alignment horizontal="center" vertical="center"/>
      <protection/>
    </xf>
    <xf numFmtId="0" fontId="22" fillId="0" borderId="0" xfId="0" applyFont="1" applyBorder="1" applyAlignment="1" quotePrefix="1">
      <alignment horizontal="justify" vertical="center"/>
    </xf>
    <xf numFmtId="0" fontId="22" fillId="0" borderId="0" xfId="0" applyFont="1" applyBorder="1" applyAlignment="1">
      <alignment horizontal="justify" vertical="center"/>
    </xf>
    <xf numFmtId="0" fontId="103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9" fillId="35" borderId="60" xfId="0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 horizontal="center" vertical="center"/>
      <protection/>
    </xf>
    <xf numFmtId="0" fontId="9" fillId="35" borderId="50" xfId="0" applyFont="1" applyFill="1" applyBorder="1" applyAlignment="1" applyProtection="1">
      <alignment horizontal="center" vertical="center"/>
      <protection/>
    </xf>
    <xf numFmtId="164" fontId="9" fillId="35" borderId="59" xfId="0" applyNumberFormat="1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9" fillId="35" borderId="64" xfId="0" applyFont="1" applyFill="1" applyBorder="1" applyAlignment="1">
      <alignment horizontal="center" vertical="center"/>
    </xf>
    <xf numFmtId="49" fontId="9" fillId="35" borderId="42" xfId="0" applyNumberFormat="1" applyFont="1" applyFill="1" applyBorder="1" applyAlignment="1">
      <alignment horizontal="center" vertical="center"/>
    </xf>
    <xf numFmtId="49" fontId="9" fillId="35" borderId="43" xfId="0" applyNumberFormat="1" applyFont="1" applyFill="1" applyBorder="1" applyAlignment="1">
      <alignment horizontal="center" vertical="center"/>
    </xf>
    <xf numFmtId="49" fontId="9" fillId="35" borderId="44" xfId="0" applyNumberFormat="1" applyFont="1" applyFill="1" applyBorder="1" applyAlignment="1">
      <alignment horizontal="center" vertical="center"/>
    </xf>
    <xf numFmtId="49" fontId="9" fillId="35" borderId="73" xfId="0" applyNumberFormat="1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justify" vertical="center" wrapText="1"/>
      <protection/>
    </xf>
    <xf numFmtId="0" fontId="7" fillId="0" borderId="0" xfId="161" applyFont="1" applyBorder="1" applyAlignment="1">
      <alignment horizontal="justify" wrapText="1"/>
      <protection/>
    </xf>
    <xf numFmtId="0" fontId="6" fillId="0" borderId="0" xfId="161" applyFont="1" applyAlignment="1">
      <alignment horizontal="center"/>
      <protection/>
    </xf>
    <xf numFmtId="0" fontId="9" fillId="0" borderId="0" xfId="161" applyFont="1" applyBorder="1" applyAlignment="1">
      <alignment horizontal="center"/>
      <protection/>
    </xf>
    <xf numFmtId="0" fontId="4" fillId="34" borderId="95" xfId="161" applyFont="1" applyFill="1" applyBorder="1" applyAlignment="1">
      <alignment/>
      <protection/>
    </xf>
    <xf numFmtId="0" fontId="2" fillId="34" borderId="25" xfId="228" applyFill="1" applyBorder="1" applyAlignment="1">
      <alignment/>
      <protection/>
    </xf>
    <xf numFmtId="0" fontId="8" fillId="34" borderId="96" xfId="161" applyFont="1" applyFill="1" applyBorder="1" applyAlignment="1">
      <alignment horizontal="center"/>
      <protection/>
    </xf>
    <xf numFmtId="0" fontId="8" fillId="34" borderId="30" xfId="161" applyFont="1" applyFill="1" applyBorder="1" applyAlignment="1">
      <alignment horizontal="center"/>
      <protection/>
    </xf>
    <xf numFmtId="0" fontId="8" fillId="34" borderId="97" xfId="161" applyFont="1" applyFill="1" applyBorder="1" applyAlignment="1">
      <alignment horizontal="center"/>
      <protection/>
    </xf>
    <xf numFmtId="0" fontId="8" fillId="34" borderId="96" xfId="161" applyFont="1" applyFill="1" applyBorder="1" applyAlignment="1">
      <alignment horizontal="center" wrapText="1"/>
      <protection/>
    </xf>
    <xf numFmtId="0" fontId="8" fillId="34" borderId="97" xfId="161" applyFont="1" applyFill="1" applyBorder="1" applyAlignment="1">
      <alignment horizontal="center" wrapText="1"/>
      <protection/>
    </xf>
    <xf numFmtId="0" fontId="2" fillId="0" borderId="44" xfId="228" applyBorder="1" applyAlignment="1">
      <alignment horizontal="center" wrapText="1"/>
      <protection/>
    </xf>
    <xf numFmtId="0" fontId="2" fillId="0" borderId="48" xfId="228" applyBorder="1" applyAlignment="1">
      <alignment horizontal="center" wrapText="1"/>
      <protection/>
    </xf>
    <xf numFmtId="0" fontId="8" fillId="34" borderId="98" xfId="161" applyFont="1" applyFill="1" applyBorder="1" applyAlignment="1">
      <alignment horizontal="center" wrapText="1"/>
      <protection/>
    </xf>
    <xf numFmtId="0" fontId="2" fillId="0" borderId="99" xfId="228" applyBorder="1" applyAlignment="1">
      <alignment horizontal="center" wrapText="1"/>
      <protection/>
    </xf>
    <xf numFmtId="0" fontId="8" fillId="34" borderId="42" xfId="161" applyFont="1" applyFill="1" applyBorder="1" applyAlignment="1">
      <alignment horizontal="center"/>
      <protection/>
    </xf>
    <xf numFmtId="0" fontId="2" fillId="0" borderId="43" xfId="228" applyBorder="1" applyAlignment="1">
      <alignment horizontal="center"/>
      <protection/>
    </xf>
    <xf numFmtId="0" fontId="15" fillId="0" borderId="56" xfId="161" applyFont="1" applyBorder="1" applyAlignment="1">
      <alignment horizontal="right"/>
      <protection/>
    </xf>
    <xf numFmtId="1" fontId="9" fillId="33" borderId="60" xfId="161" applyNumberFormat="1" applyFont="1" applyFill="1" applyBorder="1" applyAlignment="1" applyProtection="1">
      <alignment horizontal="center" vertical="center" wrapText="1"/>
      <protection locked="0"/>
    </xf>
    <xf numFmtId="1" fontId="9" fillId="33" borderId="50" xfId="161" applyNumberFormat="1" applyFont="1" applyFill="1" applyBorder="1" applyAlignment="1" applyProtection="1">
      <alignment horizontal="center" vertical="center" wrapText="1"/>
      <protection locked="0"/>
    </xf>
    <xf numFmtId="0" fontId="9" fillId="33" borderId="49" xfId="161" applyFont="1" applyFill="1" applyBorder="1" applyAlignment="1" applyProtection="1">
      <alignment horizontal="center" vertical="center" wrapText="1"/>
      <protection locked="0"/>
    </xf>
    <xf numFmtId="0" fontId="9" fillId="33" borderId="18" xfId="161" applyFont="1" applyFill="1" applyBorder="1" applyAlignment="1" applyProtection="1">
      <alignment horizontal="center" vertical="center" wrapText="1"/>
      <protection locked="0"/>
    </xf>
    <xf numFmtId="0" fontId="9" fillId="33" borderId="37" xfId="161" applyFont="1" applyFill="1" applyBorder="1" applyAlignment="1">
      <alignment horizontal="center" vertical="center" wrapText="1"/>
      <protection/>
    </xf>
    <xf numFmtId="0" fontId="9" fillId="33" borderId="92" xfId="161" applyFont="1" applyFill="1" applyBorder="1" applyAlignment="1">
      <alignment horizontal="center" vertical="center" wrapText="1"/>
      <protection/>
    </xf>
    <xf numFmtId="0" fontId="36" fillId="0" borderId="0" xfId="222" applyFont="1" applyFill="1" applyAlignment="1">
      <alignment horizontal="center" vertical="center"/>
      <protection/>
    </xf>
    <xf numFmtId="14" fontId="37" fillId="0" borderId="0" xfId="222" applyNumberFormat="1" applyFont="1" applyFill="1" applyBorder="1" applyAlignment="1">
      <alignment horizontal="center"/>
      <protection/>
    </xf>
    <xf numFmtId="0" fontId="10" fillId="0" borderId="0" xfId="222" applyFont="1" applyFill="1" applyBorder="1" applyAlignment="1">
      <alignment horizontal="right"/>
      <protection/>
    </xf>
    <xf numFmtId="0" fontId="9" fillId="0" borderId="36" xfId="222" applyFont="1" applyFill="1" applyBorder="1" applyAlignment="1" applyProtection="1">
      <alignment horizontal="center"/>
      <protection/>
    </xf>
    <xf numFmtId="0" fontId="9" fillId="0" borderId="69" xfId="222" applyFont="1" applyFill="1" applyBorder="1" applyAlignment="1" applyProtection="1">
      <alignment horizontal="center"/>
      <protection/>
    </xf>
    <xf numFmtId="168" fontId="9" fillId="0" borderId="42" xfId="222" applyNumberFormat="1" applyFont="1" applyFill="1" applyBorder="1" applyAlignment="1" applyProtection="1" quotePrefix="1">
      <alignment horizontal="center"/>
      <protection/>
    </xf>
    <xf numFmtId="168" fontId="9" fillId="0" borderId="47" xfId="222" applyNumberFormat="1" applyFont="1" applyFill="1" applyBorder="1" applyAlignment="1" applyProtection="1" quotePrefix="1">
      <alignment horizontal="center"/>
      <protection/>
    </xf>
    <xf numFmtId="168" fontId="9" fillId="0" borderId="43" xfId="222" applyNumberFormat="1" applyFont="1" applyFill="1" applyBorder="1" applyAlignment="1" applyProtection="1" quotePrefix="1">
      <alignment horizontal="center"/>
      <protection/>
    </xf>
    <xf numFmtId="168" fontId="9" fillId="0" borderId="80" xfId="222" applyNumberFormat="1" applyFont="1" applyFill="1" applyBorder="1" applyAlignment="1" applyProtection="1" quotePrefix="1">
      <alignment horizontal="center"/>
      <protection/>
    </xf>
    <xf numFmtId="0" fontId="7" fillId="0" borderId="12" xfId="222" applyFont="1" applyFill="1" applyBorder="1" applyAlignment="1">
      <alignment horizontal="center" vertical="center"/>
      <protection/>
    </xf>
    <xf numFmtId="0" fontId="7" fillId="0" borderId="18" xfId="222" applyFont="1" applyFill="1" applyBorder="1" applyAlignment="1">
      <alignment horizontal="center" vertical="center"/>
      <protection/>
    </xf>
    <xf numFmtId="175" fontId="37" fillId="0" borderId="0" xfId="222" applyNumberFormat="1" applyFont="1" applyFill="1" applyBorder="1" applyAlignment="1" applyProtection="1">
      <alignment horizontal="center"/>
      <protection/>
    </xf>
    <xf numFmtId="0" fontId="9" fillId="0" borderId="37" xfId="222" applyFont="1" applyFill="1" applyBorder="1" applyAlignment="1" applyProtection="1">
      <alignment horizontal="center"/>
      <protection/>
    </xf>
    <xf numFmtId="0" fontId="9" fillId="0" borderId="91" xfId="222" applyFont="1" applyFill="1" applyBorder="1" applyAlignment="1" applyProtection="1">
      <alignment horizontal="center"/>
      <protection/>
    </xf>
    <xf numFmtId="0" fontId="9" fillId="0" borderId="92" xfId="222" applyFont="1" applyFill="1" applyBorder="1" applyAlignment="1" applyProtection="1">
      <alignment horizontal="center"/>
      <protection/>
    </xf>
    <xf numFmtId="0" fontId="9" fillId="0" borderId="37" xfId="222" applyFont="1" applyFill="1" applyBorder="1" applyAlignment="1" applyProtection="1">
      <alignment horizontal="center" vertical="center"/>
      <protection/>
    </xf>
    <xf numFmtId="0" fontId="9" fillId="0" borderId="91" xfId="222" applyFont="1" applyFill="1" applyBorder="1" applyAlignment="1" applyProtection="1">
      <alignment horizontal="center" vertical="center"/>
      <protection/>
    </xf>
    <xf numFmtId="0" fontId="9" fillId="0" borderId="92" xfId="222" applyFont="1" applyFill="1" applyBorder="1" applyAlignment="1" applyProtection="1">
      <alignment horizontal="center" vertical="center"/>
      <protection/>
    </xf>
    <xf numFmtId="168" fontId="9" fillId="0" borderId="47" xfId="222" applyNumberFormat="1" applyFont="1" applyFill="1" applyBorder="1" applyAlignment="1" applyProtection="1">
      <alignment horizontal="center"/>
      <protection/>
    </xf>
    <xf numFmtId="168" fontId="9" fillId="0" borderId="80" xfId="222" applyNumberFormat="1" applyFont="1" applyFill="1" applyBorder="1" applyAlignment="1" applyProtection="1">
      <alignment horizontal="center"/>
      <protection/>
    </xf>
    <xf numFmtId="0" fontId="10" fillId="0" borderId="56" xfId="222" applyFont="1" applyFill="1" applyBorder="1" applyAlignment="1">
      <alignment horizontal="right"/>
      <protection/>
    </xf>
    <xf numFmtId="168" fontId="9" fillId="0" borderId="37" xfId="222" applyNumberFormat="1" applyFont="1" applyFill="1" applyBorder="1" applyAlignment="1" applyProtection="1" quotePrefix="1">
      <alignment horizontal="center"/>
      <protection/>
    </xf>
    <xf numFmtId="168" fontId="9" fillId="0" borderId="91" xfId="222" applyNumberFormat="1" applyFont="1" applyFill="1" applyBorder="1" applyAlignment="1" applyProtection="1" quotePrefix="1">
      <alignment horizontal="center"/>
      <protection/>
    </xf>
    <xf numFmtId="168" fontId="9" fillId="0" borderId="92" xfId="222" applyNumberFormat="1" applyFont="1" applyFill="1" applyBorder="1" applyAlignment="1" applyProtection="1" quotePrefix="1">
      <alignment horizontal="center"/>
      <protection/>
    </xf>
    <xf numFmtId="164" fontId="9" fillId="0" borderId="42" xfId="44" applyNumberFormat="1" applyFont="1" applyFill="1" applyBorder="1" applyAlignment="1" quotePrefix="1">
      <alignment horizontal="center"/>
    </xf>
    <xf numFmtId="164" fontId="9" fillId="0" borderId="43" xfId="44" applyNumberFormat="1" applyFont="1" applyFill="1" applyBorder="1" applyAlignment="1" quotePrefix="1">
      <alignment horizontal="center"/>
    </xf>
    <xf numFmtId="164" fontId="9" fillId="0" borderId="80" xfId="44" applyNumberFormat="1" applyFont="1" applyFill="1" applyBorder="1" applyAlignment="1" quotePrefix="1">
      <alignment horizontal="center"/>
    </xf>
    <xf numFmtId="164" fontId="9" fillId="0" borderId="0" xfId="222" applyNumberFormat="1" applyFont="1" applyFill="1" applyAlignment="1">
      <alignment horizontal="center"/>
      <protection/>
    </xf>
    <xf numFmtId="164" fontId="6" fillId="0" borderId="0" xfId="222" applyNumberFormat="1" applyFont="1" applyFill="1" applyAlignment="1">
      <alignment horizontal="center"/>
      <protection/>
    </xf>
    <xf numFmtId="164" fontId="10" fillId="0" borderId="0" xfId="222" applyNumberFormat="1" applyFont="1" applyFill="1" applyBorder="1" applyAlignment="1">
      <alignment horizontal="right"/>
      <protection/>
    </xf>
    <xf numFmtId="164" fontId="7" fillId="0" borderId="0" xfId="222" applyNumberFormat="1" applyFont="1" applyFill="1" applyBorder="1" applyAlignment="1">
      <alignment horizontal="right"/>
      <protection/>
    </xf>
    <xf numFmtId="164" fontId="9" fillId="0" borderId="37" xfId="44" applyNumberFormat="1" applyFont="1" applyFill="1" applyBorder="1" applyAlignment="1">
      <alignment horizontal="center" wrapText="1"/>
    </xf>
    <xf numFmtId="164" fontId="9" fillId="0" borderId="91" xfId="44" applyNumberFormat="1" applyFont="1" applyFill="1" applyBorder="1" applyAlignment="1">
      <alignment horizontal="center" wrapText="1"/>
    </xf>
    <xf numFmtId="164" fontId="9" fillId="0" borderId="92" xfId="44" applyNumberFormat="1" applyFont="1" applyFill="1" applyBorder="1" applyAlignment="1">
      <alignment horizontal="center" wrapText="1"/>
    </xf>
    <xf numFmtId="0" fontId="6" fillId="0" borderId="0" xfId="222" applyFont="1" applyFill="1" applyAlignment="1">
      <alignment horizontal="center"/>
      <protection/>
    </xf>
    <xf numFmtId="0" fontId="9" fillId="0" borderId="0" xfId="222" applyFont="1" applyFill="1" applyAlignment="1">
      <alignment horizontal="center"/>
      <protection/>
    </xf>
    <xf numFmtId="0" fontId="10" fillId="0" borderId="56" xfId="222" applyFont="1" applyFill="1" applyBorder="1" applyAlignment="1">
      <alignment horizontal="center"/>
      <protection/>
    </xf>
    <xf numFmtId="164" fontId="9" fillId="0" borderId="0" xfId="222" applyNumberFormat="1" applyFont="1" applyFill="1" applyBorder="1" applyAlignment="1">
      <alignment horizontal="center"/>
      <protection/>
    </xf>
    <xf numFmtId="164" fontId="6" fillId="0" borderId="0" xfId="222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9" fillId="33" borderId="91" xfId="277" applyFont="1" applyFill="1" applyBorder="1" applyAlignment="1">
      <alignment horizontal="center" vertical="center"/>
      <protection/>
    </xf>
    <xf numFmtId="0" fontId="9" fillId="33" borderId="100" xfId="277" applyFont="1" applyFill="1" applyBorder="1" applyAlignment="1" quotePrefix="1">
      <alignment horizontal="center"/>
      <protection/>
    </xf>
    <xf numFmtId="0" fontId="9" fillId="33" borderId="101" xfId="277" applyFont="1" applyFill="1" applyBorder="1" applyAlignment="1" quotePrefix="1">
      <alignment horizontal="center"/>
      <protection/>
    </xf>
    <xf numFmtId="0" fontId="9" fillId="33" borderId="102" xfId="277" applyFont="1" applyFill="1" applyBorder="1" applyAlignment="1" quotePrefix="1">
      <alignment horizontal="center"/>
      <protection/>
    </xf>
    <xf numFmtId="0" fontId="9" fillId="33" borderId="13" xfId="277" applyFont="1" applyFill="1" applyBorder="1" applyAlignment="1">
      <alignment horizontal="center" vertical="center"/>
      <protection/>
    </xf>
    <xf numFmtId="0" fontId="9" fillId="33" borderId="50" xfId="277" applyFont="1" applyFill="1" applyBorder="1" applyAlignment="1">
      <alignment horizontal="center" vertical="center"/>
      <protection/>
    </xf>
    <xf numFmtId="0" fontId="9" fillId="33" borderId="42" xfId="277" applyFont="1" applyFill="1" applyBorder="1" applyAlignment="1">
      <alignment horizontal="center"/>
      <protection/>
    </xf>
    <xf numFmtId="0" fontId="9" fillId="33" borderId="43" xfId="277" applyFont="1" applyFill="1" applyBorder="1" applyAlignment="1">
      <alignment horizontal="center"/>
      <protection/>
    </xf>
    <xf numFmtId="0" fontId="9" fillId="33" borderId="44" xfId="277" applyFont="1" applyFill="1" applyBorder="1" applyAlignment="1">
      <alignment horizontal="center"/>
      <protection/>
    </xf>
    <xf numFmtId="0" fontId="9" fillId="33" borderId="45" xfId="277" applyFont="1" applyFill="1" applyBorder="1" applyAlignment="1">
      <alignment horizontal="center"/>
      <protection/>
    </xf>
    <xf numFmtId="0" fontId="9" fillId="33" borderId="42" xfId="277" applyFont="1" applyFill="1" applyBorder="1" applyAlignment="1" quotePrefix="1">
      <alignment horizontal="center"/>
      <protection/>
    </xf>
    <xf numFmtId="0" fontId="9" fillId="33" borderId="47" xfId="277" applyFont="1" applyFill="1" applyBorder="1" applyAlignment="1">
      <alignment horizontal="center"/>
      <protection/>
    </xf>
    <xf numFmtId="0" fontId="9" fillId="33" borderId="42" xfId="278" applyNumberFormat="1" applyFont="1" applyFill="1" applyBorder="1" applyAlignment="1">
      <alignment horizontal="center"/>
      <protection/>
    </xf>
    <xf numFmtId="0" fontId="9" fillId="33" borderId="80" xfId="278" applyNumberFormat="1" applyFont="1" applyFill="1" applyBorder="1" applyAlignment="1" quotePrefix="1">
      <alignment horizontal="center"/>
      <protection/>
    </xf>
    <xf numFmtId="39" fontId="9" fillId="0" borderId="0" xfId="278" applyNumberFormat="1" applyFont="1" applyFill="1" applyBorder="1" applyAlignment="1" quotePrefix="1">
      <alignment horizontal="center"/>
      <protection/>
    </xf>
    <xf numFmtId="185" fontId="21" fillId="38" borderId="62" xfId="205" applyNumberFormat="1" applyFont="1" applyFill="1" applyBorder="1" applyAlignment="1">
      <alignment horizontal="center" vertical="center"/>
      <protection/>
    </xf>
    <xf numFmtId="185" fontId="21" fillId="38" borderId="36" xfId="205" applyNumberFormat="1" applyFont="1" applyFill="1" applyBorder="1" applyAlignment="1">
      <alignment horizontal="center" vertical="center"/>
      <protection/>
    </xf>
    <xf numFmtId="185" fontId="21" fillId="38" borderId="69" xfId="205" applyNumberFormat="1" applyFont="1" applyFill="1" applyBorder="1" applyAlignment="1">
      <alignment horizontal="center" vertical="center"/>
      <protection/>
    </xf>
    <xf numFmtId="0" fontId="9" fillId="33" borderId="10" xfId="277" applyFont="1" applyFill="1" applyBorder="1" applyAlignment="1" quotePrefix="1">
      <alignment horizontal="center"/>
      <protection/>
    </xf>
    <xf numFmtId="0" fontId="9" fillId="33" borderId="31" xfId="277" applyFont="1" applyFill="1" applyBorder="1" applyAlignment="1">
      <alignment horizontal="center"/>
      <protection/>
    </xf>
    <xf numFmtId="0" fontId="9" fillId="33" borderId="10" xfId="277" applyFont="1" applyFill="1" applyBorder="1" applyAlignment="1">
      <alignment horizontal="center"/>
      <protection/>
    </xf>
    <xf numFmtId="0" fontId="9" fillId="33" borderId="42" xfId="278" applyFont="1" applyFill="1" applyBorder="1" applyAlignment="1">
      <alignment horizontal="center" vertical="center" wrapText="1"/>
      <protection/>
    </xf>
    <xf numFmtId="0" fontId="9" fillId="33" borderId="43" xfId="278" applyFont="1" applyFill="1" applyBorder="1" applyAlignment="1">
      <alignment horizontal="center" vertical="center" wrapText="1"/>
      <protection/>
    </xf>
    <xf numFmtId="0" fontId="9" fillId="33" borderId="42" xfId="278" applyFont="1" applyFill="1" applyBorder="1" applyAlignment="1">
      <alignment horizontal="center" vertical="center"/>
      <protection/>
    </xf>
    <xf numFmtId="0" fontId="9" fillId="33" borderId="80" xfId="278" applyFont="1" applyFill="1" applyBorder="1" applyAlignment="1">
      <alignment horizontal="center" vertical="center"/>
      <protection/>
    </xf>
    <xf numFmtId="39" fontId="9" fillId="33" borderId="68" xfId="278" applyNumberFormat="1" applyFont="1" applyFill="1" applyBorder="1" applyAlignment="1">
      <alignment horizontal="center" vertical="center"/>
      <protection/>
    </xf>
    <xf numFmtId="39" fontId="9" fillId="33" borderId="58" xfId="278" applyNumberFormat="1" applyFont="1" applyFill="1" applyBorder="1" applyAlignment="1" quotePrefix="1">
      <alignment horizontal="center" vertical="center"/>
      <protection/>
    </xf>
    <xf numFmtId="185" fontId="9" fillId="38" borderId="37" xfId="209" applyNumberFormat="1" applyFont="1" applyFill="1" applyBorder="1" applyAlignment="1">
      <alignment horizontal="center" vertical="center"/>
      <protection/>
    </xf>
    <xf numFmtId="185" fontId="9" fillId="38" borderId="91" xfId="209" applyNumberFormat="1" applyFont="1" applyFill="1" applyBorder="1" applyAlignment="1">
      <alignment horizontal="center" vertical="center"/>
      <protection/>
    </xf>
    <xf numFmtId="185" fontId="9" fillId="38" borderId="92" xfId="209" applyNumberFormat="1" applyFont="1" applyFill="1" applyBorder="1" applyAlignment="1">
      <alignment horizontal="center" vertical="center"/>
      <protection/>
    </xf>
    <xf numFmtId="0" fontId="9" fillId="33" borderId="43" xfId="278" applyNumberFormat="1" applyFont="1" applyFill="1" applyBorder="1" applyAlignment="1" quotePrefix="1">
      <alignment horizontal="center"/>
      <protection/>
    </xf>
    <xf numFmtId="39" fontId="9" fillId="33" borderId="42" xfId="278" applyNumberFormat="1" applyFont="1" applyFill="1" applyBorder="1" applyAlignment="1" quotePrefix="1">
      <alignment horizontal="center"/>
      <protection/>
    </xf>
    <xf numFmtId="39" fontId="9" fillId="33" borderId="47" xfId="278" applyNumberFormat="1" applyFont="1" applyFill="1" applyBorder="1" applyAlignment="1" quotePrefix="1">
      <alignment horizontal="center"/>
      <protection/>
    </xf>
    <xf numFmtId="39" fontId="9" fillId="33" borderId="80" xfId="278" applyNumberFormat="1" applyFont="1" applyFill="1" applyBorder="1" applyAlignment="1" quotePrefix="1">
      <alignment horizontal="center"/>
      <protection/>
    </xf>
    <xf numFmtId="39" fontId="9" fillId="33" borderId="60" xfId="278" applyNumberFormat="1" applyFont="1" applyFill="1" applyBorder="1" applyAlignment="1">
      <alignment horizontal="center" vertical="center"/>
      <protection/>
    </xf>
    <xf numFmtId="39" fontId="9" fillId="33" borderId="13" xfId="278" applyNumberFormat="1" applyFont="1" applyFill="1" applyBorder="1" applyAlignment="1">
      <alignment horizontal="center" vertical="center"/>
      <protection/>
    </xf>
    <xf numFmtId="39" fontId="9" fillId="33" borderId="50" xfId="278" applyNumberFormat="1" applyFont="1" applyFill="1" applyBorder="1" applyAlignment="1">
      <alignment horizontal="center" vertical="center"/>
      <protection/>
    </xf>
    <xf numFmtId="179" fontId="9" fillId="39" borderId="103" xfId="0" applyNumberFormat="1" applyFont="1" applyFill="1" applyBorder="1" applyAlignment="1">
      <alignment horizontal="center" vertical="center"/>
    </xf>
    <xf numFmtId="179" fontId="9" fillId="39" borderId="41" xfId="0" applyNumberFormat="1" applyFont="1" applyFill="1" applyBorder="1" applyAlignment="1">
      <alignment horizontal="center" vertical="center"/>
    </xf>
    <xf numFmtId="0" fontId="9" fillId="39" borderId="37" xfId="0" applyFont="1" applyFill="1" applyBorder="1" applyAlignment="1">
      <alignment horizontal="center"/>
    </xf>
    <xf numFmtId="0" fontId="9" fillId="39" borderId="91" xfId="0" applyFont="1" applyFill="1" applyBorder="1" applyAlignment="1">
      <alignment horizontal="center"/>
    </xf>
    <xf numFmtId="0" fontId="9" fillId="39" borderId="92" xfId="0" applyFont="1" applyFill="1" applyBorder="1" applyAlignment="1">
      <alignment horizontal="center"/>
    </xf>
    <xf numFmtId="0" fontId="9" fillId="39" borderId="103" xfId="0" applyFont="1" applyFill="1" applyBorder="1" applyAlignment="1">
      <alignment horizontal="center"/>
    </xf>
    <xf numFmtId="39" fontId="9" fillId="39" borderId="42" xfId="0" applyNumberFormat="1" applyFont="1" applyFill="1" applyBorder="1" applyAlignment="1" applyProtection="1" quotePrefix="1">
      <alignment horizontal="center"/>
      <protection/>
    </xf>
    <xf numFmtId="39" fontId="9" fillId="39" borderId="47" xfId="0" applyNumberFormat="1" applyFont="1" applyFill="1" applyBorder="1" applyAlignment="1" applyProtection="1" quotePrefix="1">
      <alignment horizontal="center"/>
      <protection/>
    </xf>
    <xf numFmtId="39" fontId="9" fillId="39" borderId="71" xfId="0" applyNumberFormat="1" applyFont="1" applyFill="1" applyBorder="1" applyAlignment="1" applyProtection="1" quotePrefix="1">
      <alignment horizontal="center" vertical="center"/>
      <protection/>
    </xf>
    <xf numFmtId="39" fontId="9" fillId="39" borderId="22" xfId="0" applyNumberFormat="1" applyFont="1" applyFill="1" applyBorder="1" applyAlignment="1" applyProtection="1" quotePrefix="1">
      <alignment horizontal="center" vertical="center"/>
      <protection/>
    </xf>
    <xf numFmtId="39" fontId="9" fillId="39" borderId="72" xfId="0" applyNumberFormat="1" applyFont="1" applyFill="1" applyBorder="1" applyAlignment="1" applyProtection="1" quotePrefix="1">
      <alignment horizontal="center" vertical="center"/>
      <protection/>
    </xf>
    <xf numFmtId="39" fontId="9" fillId="39" borderId="48" xfId="0" applyNumberFormat="1" applyFont="1" applyFill="1" applyBorder="1" applyAlignment="1" applyProtection="1" quotePrefix="1">
      <alignment horizontal="center" vertical="center"/>
      <protection/>
    </xf>
    <xf numFmtId="39" fontId="9" fillId="39" borderId="39" xfId="0" applyNumberFormat="1" applyFont="1" applyFill="1" applyBorder="1" applyAlignment="1" applyProtection="1" quotePrefix="1">
      <alignment horizontal="center" vertical="center"/>
      <protection/>
    </xf>
    <xf numFmtId="39" fontId="9" fillId="39" borderId="70" xfId="0" applyNumberFormat="1" applyFont="1" applyFill="1" applyBorder="1" applyAlignment="1" applyProtection="1" quotePrefix="1">
      <alignment horizontal="center" vertical="center"/>
      <protection/>
    </xf>
    <xf numFmtId="39" fontId="9" fillId="39" borderId="44" xfId="0" applyNumberFormat="1" applyFont="1" applyFill="1" applyBorder="1" applyAlignment="1" applyProtection="1" quotePrefix="1">
      <alignment horizontal="center" vertical="center"/>
      <protection/>
    </xf>
    <xf numFmtId="39" fontId="9" fillId="39" borderId="73" xfId="0" applyNumberFormat="1" applyFont="1" applyFill="1" applyBorder="1" applyAlignment="1" applyProtection="1" quotePrefix="1">
      <alignment horizontal="center" vertical="center"/>
      <protection/>
    </xf>
    <xf numFmtId="39" fontId="9" fillId="39" borderId="42" xfId="0" applyNumberFormat="1" applyFont="1" applyFill="1" applyBorder="1" applyAlignment="1" applyProtection="1">
      <alignment horizontal="center" vertical="center"/>
      <protection/>
    </xf>
    <xf numFmtId="39" fontId="9" fillId="39" borderId="43" xfId="0" applyNumberFormat="1" applyFont="1" applyFill="1" applyBorder="1" applyAlignment="1" applyProtection="1">
      <alignment horizontal="center" vertical="center"/>
      <protection/>
    </xf>
    <xf numFmtId="39" fontId="9" fillId="39" borderId="47" xfId="0" applyNumberFormat="1" applyFont="1" applyFill="1" applyBorder="1" applyAlignment="1" applyProtection="1">
      <alignment horizontal="center" vertical="center" wrapText="1"/>
      <protection/>
    </xf>
    <xf numFmtId="0" fontId="9" fillId="33" borderId="80" xfId="277" applyFont="1" applyFill="1" applyBorder="1" applyAlignment="1">
      <alignment horizontal="center"/>
      <protection/>
    </xf>
    <xf numFmtId="0" fontId="9" fillId="33" borderId="42" xfId="161" applyFont="1" applyFill="1" applyBorder="1" applyAlignment="1">
      <alignment horizontal="center"/>
      <protection/>
    </xf>
    <xf numFmtId="0" fontId="9" fillId="33" borderId="47" xfId="161" applyFont="1" applyFill="1" applyBorder="1" applyAlignment="1">
      <alignment horizontal="center"/>
      <protection/>
    </xf>
    <xf numFmtId="0" fontId="9" fillId="33" borderId="42" xfId="161" applyFont="1" applyFill="1" applyBorder="1" applyAlignment="1" quotePrefix="1">
      <alignment horizontal="center"/>
      <protection/>
    </xf>
    <xf numFmtId="0" fontId="9" fillId="33" borderId="80" xfId="16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10" fillId="0" borderId="56" xfId="161" applyFont="1" applyBorder="1" applyAlignment="1">
      <alignment horizontal="right"/>
      <protection/>
    </xf>
    <xf numFmtId="0" fontId="9" fillId="33" borderId="60" xfId="277" applyFont="1" applyFill="1" applyBorder="1" applyAlignment="1">
      <alignment horizontal="center" vertical="center"/>
      <protection/>
    </xf>
    <xf numFmtId="0" fontId="9" fillId="33" borderId="91" xfId="277" applyFont="1" applyFill="1" applyBorder="1" applyAlignment="1">
      <alignment horizontal="center"/>
      <protection/>
    </xf>
    <xf numFmtId="0" fontId="9" fillId="33" borderId="92" xfId="277" applyFont="1" applyFill="1" applyBorder="1" applyAlignment="1">
      <alignment horizontal="center"/>
      <protection/>
    </xf>
    <xf numFmtId="0" fontId="6" fillId="0" borderId="0" xfId="161" applyFont="1" applyFill="1" applyAlignment="1">
      <alignment horizontal="center"/>
      <protection/>
    </xf>
    <xf numFmtId="0" fontId="7" fillId="0" borderId="0" xfId="161" applyFont="1" applyFill="1" applyBorder="1" applyAlignment="1">
      <alignment horizontal="left"/>
      <protection/>
    </xf>
    <xf numFmtId="0" fontId="9" fillId="33" borderId="68" xfId="161" applyFont="1" applyFill="1" applyBorder="1" applyAlignment="1">
      <alignment horizontal="center"/>
      <protection/>
    </xf>
    <xf numFmtId="0" fontId="9" fillId="33" borderId="36" xfId="161" applyFont="1" applyFill="1" applyBorder="1" applyAlignment="1">
      <alignment horizontal="center"/>
      <protection/>
    </xf>
    <xf numFmtId="0" fontId="9" fillId="33" borderId="72" xfId="161" applyFont="1" applyFill="1" applyBorder="1" applyAlignment="1">
      <alignment horizontal="center"/>
      <protection/>
    </xf>
    <xf numFmtId="0" fontId="9" fillId="33" borderId="45" xfId="161" applyFont="1" applyFill="1" applyBorder="1" applyAlignment="1">
      <alignment horizontal="center"/>
      <protection/>
    </xf>
    <xf numFmtId="0" fontId="10" fillId="0" borderId="56" xfId="161" applyFont="1" applyFill="1" applyBorder="1" applyAlignment="1">
      <alignment horizontal="right"/>
      <protection/>
    </xf>
    <xf numFmtId="0" fontId="6" fillId="0" borderId="0" xfId="161" applyFont="1" applyAlignment="1">
      <alignment horizontal="center" vertical="center"/>
      <protection/>
    </xf>
    <xf numFmtId="0" fontId="9" fillId="33" borderId="60" xfId="277" applyFont="1" applyFill="1" applyBorder="1" applyAlignment="1" applyProtection="1">
      <alignment horizontal="center" vertical="center"/>
      <protection/>
    </xf>
    <xf numFmtId="0" fontId="9" fillId="33" borderId="50" xfId="277" applyFont="1" applyFill="1" applyBorder="1" applyAlignment="1" applyProtection="1">
      <alignment horizontal="center" vertical="center"/>
      <protection/>
    </xf>
    <xf numFmtId="0" fontId="9" fillId="33" borderId="91" xfId="277" applyFont="1" applyFill="1" applyBorder="1" applyAlignment="1" applyProtection="1">
      <alignment horizontal="center" vertical="center"/>
      <protection/>
    </xf>
    <xf numFmtId="0" fontId="9" fillId="33" borderId="92" xfId="277" applyFont="1" applyFill="1" applyBorder="1" applyAlignment="1" applyProtection="1">
      <alignment horizontal="center" vertical="center"/>
      <protection/>
    </xf>
    <xf numFmtId="0" fontId="9" fillId="33" borderId="68" xfId="277" applyFont="1" applyFill="1" applyBorder="1" applyAlignment="1" applyProtection="1">
      <alignment horizontal="center" vertical="center"/>
      <protection/>
    </xf>
    <xf numFmtId="0" fontId="9" fillId="33" borderId="36" xfId="277" applyFont="1" applyFill="1" applyBorder="1" applyAlignment="1" applyProtection="1">
      <alignment horizontal="center" vertical="center"/>
      <protection/>
    </xf>
    <xf numFmtId="0" fontId="9" fillId="33" borderId="69" xfId="277" applyFont="1" applyFill="1" applyBorder="1" applyAlignment="1" applyProtection="1">
      <alignment horizontal="center" vertical="center"/>
      <protection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7 2" xfId="53"/>
    <cellStyle name="Comma 18" xfId="54"/>
    <cellStyle name="Comma 18 2" xfId="55"/>
    <cellStyle name="Comma 19" xfId="56"/>
    <cellStyle name="Comma 19 2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68"/>
    <cellStyle name="Comma 2 2" xfId="69"/>
    <cellStyle name="Comma 2 2 2" xfId="70"/>
    <cellStyle name="Comma 2 2 2 2" xfId="71"/>
    <cellStyle name="Comma 2 2 2 2 2" xfId="72"/>
    <cellStyle name="Comma 2 2 2 2 3" xfId="73"/>
    <cellStyle name="Comma 2 2 2 2 3 2" xfId="74"/>
    <cellStyle name="Comma 2 2 2 2 3 2 2" xfId="75"/>
    <cellStyle name="Comma 2 2 2 2 3 3" xfId="76"/>
    <cellStyle name="Comma 2 2 2 2 3 3 2" xfId="77"/>
    <cellStyle name="Comma 2 2 2 2 3 4" xfId="78"/>
    <cellStyle name="Comma 2 2 2 2 3 4 2" xfId="79"/>
    <cellStyle name="Comma 2 2 2 2 3 4 2 2" xfId="80"/>
    <cellStyle name="Comma 2 2 2 2 3 4 3" xfId="81"/>
    <cellStyle name="Comma 2 2 2 2 3 4 4" xfId="82"/>
    <cellStyle name="Comma 2 2 2 2 3 5" xfId="83"/>
    <cellStyle name="Comma 2 2 2 2 4" xfId="84"/>
    <cellStyle name="Comma 2 2 2 2 4 2" xfId="85"/>
    <cellStyle name="Comma 2 2 2 2 4 2 2" xfId="86"/>
    <cellStyle name="Comma 2 2 2 2 4 2 3" xfId="87"/>
    <cellStyle name="Comma 2 2 2 2 4 3" xfId="88"/>
    <cellStyle name="Comma 2 2 2 2 5" xfId="89"/>
    <cellStyle name="Comma 2 2 2 3" xfId="90"/>
    <cellStyle name="Comma 2 2 3" xfId="91"/>
    <cellStyle name="Comma 2 2 3 2" xfId="92"/>
    <cellStyle name="Comma 2 2 3 2 2" xfId="93"/>
    <cellStyle name="Comma 2 2 3 3" xfId="94"/>
    <cellStyle name="Comma 2 20" xfId="95"/>
    <cellStyle name="Comma 2 21" xfId="96"/>
    <cellStyle name="Comma 2 22" xfId="97"/>
    <cellStyle name="Comma 2 23" xfId="98"/>
    <cellStyle name="Comma 2 24" xfId="99"/>
    <cellStyle name="Comma 2 25" xfId="100"/>
    <cellStyle name="Comma 2 26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omma 2 9" xfId="108"/>
    <cellStyle name="Comma 20" xfId="109"/>
    <cellStyle name="Comma 20 2" xfId="110"/>
    <cellStyle name="Comma 27" xfId="111"/>
    <cellStyle name="Comma 27 2" xfId="112"/>
    <cellStyle name="Comma 29" xfId="113"/>
    <cellStyle name="Comma 29 2" xfId="114"/>
    <cellStyle name="Comma 3" xfId="115"/>
    <cellStyle name="Comma 3 2" xfId="116"/>
    <cellStyle name="Comma 3 3" xfId="117"/>
    <cellStyle name="Comma 3 39" xfId="118"/>
    <cellStyle name="Comma 3 4" xfId="119"/>
    <cellStyle name="Comma 3 4 2" xfId="120"/>
    <cellStyle name="Comma 3 4 2 2" xfId="121"/>
    <cellStyle name="Comma 3 4 2 3" xfId="122"/>
    <cellStyle name="Comma 3 4 3" xfId="123"/>
    <cellStyle name="Comma 30" xfId="124"/>
    <cellStyle name="Comma 30 2" xfId="125"/>
    <cellStyle name="Comma 4" xfId="126"/>
    <cellStyle name="Comma 4 2" xfId="127"/>
    <cellStyle name="Comma 4 2 2" xfId="128"/>
    <cellStyle name="Comma 4 3" xfId="129"/>
    <cellStyle name="Comma 4 3 2" xfId="130"/>
    <cellStyle name="Comma 4 4" xfId="131"/>
    <cellStyle name="Comma 5" xfId="132"/>
    <cellStyle name="Comma 5 2" xfId="133"/>
    <cellStyle name="Comma 6" xfId="134"/>
    <cellStyle name="Comma 67 2" xfId="135"/>
    <cellStyle name="Comma 7" xfId="136"/>
    <cellStyle name="Comma 70" xfId="137"/>
    <cellStyle name="Comma 8" xfId="138"/>
    <cellStyle name="Comma 9" xfId="139"/>
    <cellStyle name="Currency" xfId="140"/>
    <cellStyle name="Currency [0]" xfId="141"/>
    <cellStyle name="Currency 2" xfId="142"/>
    <cellStyle name="Excel Built-in Comma 2" xfId="143"/>
    <cellStyle name="Excel Built-in Normal" xfId="144"/>
    <cellStyle name="Excel Built-in Normal 2" xfId="145"/>
    <cellStyle name="Excel Built-in Normal 2 2" xfId="146"/>
    <cellStyle name="Excel Built-in Normal 3" xfId="147"/>
    <cellStyle name="Excel Built-in Normal_50. Bishwo" xfId="148"/>
    <cellStyle name="Explanatory Text" xfId="149"/>
    <cellStyle name="Followed Hyperlink" xfId="150"/>
    <cellStyle name="Good" xfId="151"/>
    <cellStyle name="Heading 1" xfId="152"/>
    <cellStyle name="Heading 2" xfId="153"/>
    <cellStyle name="Heading 3" xfId="154"/>
    <cellStyle name="Heading 4" xfId="155"/>
    <cellStyle name="Hyperlink" xfId="156"/>
    <cellStyle name="Hyperlink 2" xfId="157"/>
    <cellStyle name="Input" xfId="158"/>
    <cellStyle name="Linked Cell" xfId="159"/>
    <cellStyle name="Neutral" xfId="160"/>
    <cellStyle name="Normal 10" xfId="161"/>
    <cellStyle name="Normal 10 2" xfId="162"/>
    <cellStyle name="Normal 11" xfId="163"/>
    <cellStyle name="Normal 12" xfId="164"/>
    <cellStyle name="Normal 13" xfId="165"/>
    <cellStyle name="Normal 14" xfId="166"/>
    <cellStyle name="Normal 15" xfId="167"/>
    <cellStyle name="Normal 16" xfId="168"/>
    <cellStyle name="Normal 17" xfId="169"/>
    <cellStyle name="Normal 18" xfId="170"/>
    <cellStyle name="Normal 19" xfId="171"/>
    <cellStyle name="Normal 2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2" xfId="181"/>
    <cellStyle name="Normal 2 2 2 2 4 2" xfId="182"/>
    <cellStyle name="Normal 2 2 3" xfId="183"/>
    <cellStyle name="Normal 2 2 4" xfId="184"/>
    <cellStyle name="Normal 2 2 5" xfId="185"/>
    <cellStyle name="Normal 2 2 6" xfId="186"/>
    <cellStyle name="Normal 2 2 7" xfId="187"/>
    <cellStyle name="Normal 2 2_50. Bishwo" xfId="188"/>
    <cellStyle name="Normal 2 3" xfId="189"/>
    <cellStyle name="Normal 2 3 2" xfId="190"/>
    <cellStyle name="Normal 2 4" xfId="191"/>
    <cellStyle name="Normal 2 5" xfId="192"/>
    <cellStyle name="Normal 2 6" xfId="193"/>
    <cellStyle name="Normal 2 7" xfId="194"/>
    <cellStyle name="Normal 2 8" xfId="195"/>
    <cellStyle name="Normal 2 9" xfId="196"/>
    <cellStyle name="Normal 2_WPI 2" xfId="197"/>
    <cellStyle name="Normal 20" xfId="198"/>
    <cellStyle name="Normal 20 2" xfId="199"/>
    <cellStyle name="Normal 21" xfId="200"/>
    <cellStyle name="Normal 21 2" xfId="201"/>
    <cellStyle name="Normal 22" xfId="202"/>
    <cellStyle name="Normal 22 2" xfId="203"/>
    <cellStyle name="Normal 23" xfId="204"/>
    <cellStyle name="Normal 24" xfId="205"/>
    <cellStyle name="Normal 24 2" xfId="206"/>
    <cellStyle name="Normal 25" xfId="207"/>
    <cellStyle name="Normal 25 2" xfId="208"/>
    <cellStyle name="Normal 26" xfId="209"/>
    <cellStyle name="Normal 26 2" xfId="210"/>
    <cellStyle name="Normal 27" xfId="211"/>
    <cellStyle name="Normal 27 2" xfId="212"/>
    <cellStyle name="Normal 28" xfId="213"/>
    <cellStyle name="Normal 28 2" xfId="214"/>
    <cellStyle name="Normal 29" xfId="215"/>
    <cellStyle name="Normal 3" xfId="216"/>
    <cellStyle name="Normal 3 2" xfId="217"/>
    <cellStyle name="Normal 3 3" xfId="218"/>
    <cellStyle name="Normal 3 4" xfId="219"/>
    <cellStyle name="Normal 3 5" xfId="220"/>
    <cellStyle name="Normal 3 6" xfId="221"/>
    <cellStyle name="Normal 3 7" xfId="222"/>
    <cellStyle name="Normal 3_9.1 &amp; 9.2" xfId="223"/>
    <cellStyle name="Normal 30" xfId="224"/>
    <cellStyle name="Normal 30 2" xfId="225"/>
    <cellStyle name="Normal 31" xfId="226"/>
    <cellStyle name="Normal 32" xfId="227"/>
    <cellStyle name="Normal 32 2" xfId="228"/>
    <cellStyle name="Normal 33" xfId="229"/>
    <cellStyle name="Normal 33 2" xfId="230"/>
    <cellStyle name="Normal 34" xfId="231"/>
    <cellStyle name="Normal 34 2" xfId="232"/>
    <cellStyle name="Normal 34 3" xfId="233"/>
    <cellStyle name="Normal 34 4" xfId="234"/>
    <cellStyle name="Normal 35" xfId="235"/>
    <cellStyle name="Normal 36" xfId="236"/>
    <cellStyle name="Normal 37" xfId="237"/>
    <cellStyle name="Normal 38" xfId="238"/>
    <cellStyle name="Normal 39" xfId="239"/>
    <cellStyle name="Normal 4" xfId="240"/>
    <cellStyle name="Normal 4 10" xfId="241"/>
    <cellStyle name="Normal 4 11" xfId="242"/>
    <cellStyle name="Normal 4 12" xfId="243"/>
    <cellStyle name="Normal 4 13" xfId="244"/>
    <cellStyle name="Normal 4 14" xfId="245"/>
    <cellStyle name="Normal 4 15" xfId="246"/>
    <cellStyle name="Normal 4 16" xfId="247"/>
    <cellStyle name="Normal 4 17" xfId="248"/>
    <cellStyle name="Normal 4 18" xfId="249"/>
    <cellStyle name="Normal 4 19" xfId="250"/>
    <cellStyle name="Normal 4 2" xfId="251"/>
    <cellStyle name="Normal 4 20" xfId="252"/>
    <cellStyle name="Normal 4 21" xfId="253"/>
    <cellStyle name="Normal 4 22" xfId="254"/>
    <cellStyle name="Normal 4 23" xfId="255"/>
    <cellStyle name="Normal 4 24" xfId="256"/>
    <cellStyle name="Normal 4 25" xfId="257"/>
    <cellStyle name="Normal 4 26" xfId="258"/>
    <cellStyle name="Normal 4 3" xfId="259"/>
    <cellStyle name="Normal 4 4" xfId="260"/>
    <cellStyle name="Normal 4 5" xfId="261"/>
    <cellStyle name="Normal 4 6" xfId="262"/>
    <cellStyle name="Normal 4 7" xfId="263"/>
    <cellStyle name="Normal 4 8" xfId="264"/>
    <cellStyle name="Normal 4 9" xfId="265"/>
    <cellStyle name="Normal 4_50. Bishwo" xfId="266"/>
    <cellStyle name="Normal 40" xfId="267"/>
    <cellStyle name="Normal 41" xfId="268"/>
    <cellStyle name="Normal 42" xfId="269"/>
    <cellStyle name="Normal 43" xfId="270"/>
    <cellStyle name="Normal 44" xfId="271"/>
    <cellStyle name="Normal 45" xfId="272"/>
    <cellStyle name="Normal 49" xfId="273"/>
    <cellStyle name="Normal 5" xfId="274"/>
    <cellStyle name="Normal 5 2" xfId="275"/>
    <cellStyle name="Normal 52" xfId="276"/>
    <cellStyle name="Normal 6" xfId="277"/>
    <cellStyle name="Normal 6 2" xfId="278"/>
    <cellStyle name="Normal 6 3" xfId="279"/>
    <cellStyle name="Normal 67" xfId="280"/>
    <cellStyle name="Normal 7" xfId="281"/>
    <cellStyle name="Normal 8" xfId="282"/>
    <cellStyle name="Normal 8 2" xfId="283"/>
    <cellStyle name="Normal 9" xfId="284"/>
    <cellStyle name="Normal_bartaman point 2" xfId="285"/>
    <cellStyle name="Normal_bartaman point 2 2" xfId="286"/>
    <cellStyle name="Normal_bartaman point 2 2 2 2" xfId="287"/>
    <cellStyle name="Normal_bartaman point 3" xfId="288"/>
    <cellStyle name="Normal_Bartamane_Book1" xfId="289"/>
    <cellStyle name="Normal_Comm_wt" xfId="290"/>
    <cellStyle name="Normal_CPI" xfId="291"/>
    <cellStyle name="Normal_Direction of Trade_BartamanFormat 2063-64" xfId="292"/>
    <cellStyle name="Normal_Direction of Trade_BartamanFormat 2063-64 2" xfId="293"/>
    <cellStyle name="Normal_Sheet1" xfId="294"/>
    <cellStyle name="Normal_Sheet1 2" xfId="295"/>
    <cellStyle name="Normal_Sheet1 2 2" xfId="296"/>
    <cellStyle name="Normal_Sheet1 2 3" xfId="297"/>
    <cellStyle name="Normal_Sheet1 2 4" xfId="298"/>
    <cellStyle name="Normal_Sheet1 2 5" xfId="299"/>
    <cellStyle name="Normal_Sheet1 2 6" xfId="300"/>
    <cellStyle name="Normal_Sheet1 2 7" xfId="301"/>
    <cellStyle name="Normal_Sheet1 3" xfId="302"/>
    <cellStyle name="Normal_Sheet1 4" xfId="303"/>
    <cellStyle name="Normal_Sheet1 5" xfId="304"/>
    <cellStyle name="Normal_Sheet1 5 2" xfId="305"/>
    <cellStyle name="Normal_Sheet1 5 3" xfId="306"/>
    <cellStyle name="Normal_Sheet1 5 4" xfId="307"/>
    <cellStyle name="Normal_Sheet1 5 5" xfId="308"/>
    <cellStyle name="Normal_Sheet1 5 6" xfId="309"/>
    <cellStyle name="Normal_Sheet1 6" xfId="310"/>
    <cellStyle name="Note" xfId="311"/>
    <cellStyle name="Output" xfId="312"/>
    <cellStyle name="Percent" xfId="313"/>
    <cellStyle name="Percent 2" xfId="314"/>
    <cellStyle name="Percent 2 2" xfId="315"/>
    <cellStyle name="Percent 2 2 2" xfId="316"/>
    <cellStyle name="Percent 2 2 2 2" xfId="317"/>
    <cellStyle name="Percent 2 2 3" xfId="318"/>
    <cellStyle name="Percent 2 3" xfId="319"/>
    <cellStyle name="Percent 2 3 2" xfId="320"/>
    <cellStyle name="Percent 2 4" xfId="321"/>
    <cellStyle name="Percent 2 4 2" xfId="322"/>
    <cellStyle name="Percent 2 5" xfId="323"/>
    <cellStyle name="Percent 3" xfId="324"/>
    <cellStyle name="Percent 3 2" xfId="325"/>
    <cellStyle name="Percent 4" xfId="326"/>
    <cellStyle name="Percent 67 2" xfId="327"/>
    <cellStyle name="SHEET" xfId="328"/>
    <cellStyle name="Title" xfId="329"/>
    <cellStyle name="Total" xfId="330"/>
    <cellStyle name="Warning Text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\GOVERNMENT%20FINANCE%20DIVISION\3_Government%20Debt%20(Domestic%20&amp;%20External)\Domestic%20Debt%20(ODD)\2073.74\ODD%2015-16%20_%20upto%20Saun%2020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\Desktop\CME%205%20months\Source\Gov_Fin\CME_%20Tables_47_Five%20_Months_2072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New\CME%209%20months\Final\CME_%20Tables_50_Nine_Months_2015-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00677\AppData\Local\Microsoft\Windows\Temporary%20Internet%20Files\Content.IE5\EZ8SDVAG\Trade\5.month\CME_External%20Sectors_Five-months_2073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zoomScalePageLayoutView="0" workbookViewId="0" topLeftCell="A37">
      <selection activeCell="G51" sqref="G51"/>
    </sheetView>
  </sheetViews>
  <sheetFormatPr defaultColWidth="9.140625" defaultRowHeight="15"/>
  <cols>
    <col min="1" max="1" width="10.421875" style="64" customWidth="1"/>
    <col min="2" max="4" width="9.140625" style="64" customWidth="1"/>
    <col min="5" max="5" width="31.140625" style="64" customWidth="1"/>
    <col min="6" max="16384" width="9.140625" style="64" customWidth="1"/>
  </cols>
  <sheetData>
    <row r="1" spans="1:9" ht="20.25">
      <c r="A1" s="1377" t="s">
        <v>78</v>
      </c>
      <c r="B1" s="1377"/>
      <c r="C1" s="1377"/>
      <c r="D1" s="1377"/>
      <c r="E1" s="1378"/>
      <c r="F1" s="63"/>
      <c r="G1" s="63"/>
      <c r="H1" s="63"/>
      <c r="I1" s="63"/>
    </row>
    <row r="2" spans="1:9" s="66" customFormat="1" ht="15.75">
      <c r="A2" s="1379" t="s">
        <v>687</v>
      </c>
      <c r="B2" s="1379"/>
      <c r="C2" s="1379"/>
      <c r="D2" s="1379"/>
      <c r="E2" s="1380"/>
      <c r="F2" s="65"/>
      <c r="G2" s="65"/>
      <c r="H2" s="65"/>
      <c r="I2" s="65"/>
    </row>
    <row r="3" spans="3:4" ht="8.25" customHeight="1">
      <c r="C3" s="67"/>
      <c r="D3" s="68"/>
    </row>
    <row r="4" spans="1:4" ht="15.75">
      <c r="A4" s="69" t="s">
        <v>79</v>
      </c>
      <c r="B4" s="69" t="s">
        <v>80</v>
      </c>
      <c r="C4" s="67"/>
      <c r="D4" s="68"/>
    </row>
    <row r="5" spans="4:10" ht="7.5" customHeight="1">
      <c r="D5" s="67"/>
      <c r="E5" s="67"/>
      <c r="J5" s="67"/>
    </row>
    <row r="6" spans="1:13" ht="15.75" customHeight="1">
      <c r="A6" s="68">
        <v>1</v>
      </c>
      <c r="B6" s="64" t="s">
        <v>75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5" ht="15.75">
      <c r="A7" s="68">
        <f>A6+1</f>
        <v>2</v>
      </c>
      <c r="B7" s="64" t="s">
        <v>76</v>
      </c>
      <c r="C7" s="67"/>
      <c r="D7" s="67"/>
      <c r="E7" s="67"/>
    </row>
    <row r="8" spans="1:5" ht="15.75">
      <c r="A8" s="68">
        <f>A7+1</f>
        <v>3</v>
      </c>
      <c r="B8" s="71" t="s">
        <v>77</v>
      </c>
      <c r="C8" s="67"/>
      <c r="D8" s="67"/>
      <c r="E8" s="67"/>
    </row>
    <row r="9" spans="1:5" ht="15.75">
      <c r="A9" s="68">
        <f>A8+1</f>
        <v>4</v>
      </c>
      <c r="B9" s="67" t="s">
        <v>81</v>
      </c>
      <c r="C9" s="67"/>
      <c r="D9" s="67"/>
      <c r="E9" s="67"/>
    </row>
    <row r="10" spans="1:19" ht="15.75">
      <c r="A10" s="68">
        <f>A9+1</f>
        <v>5</v>
      </c>
      <c r="B10" s="67" t="s">
        <v>82</v>
      </c>
      <c r="C10" s="67"/>
      <c r="D10" s="67"/>
      <c r="E10" s="67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9" ht="15.75">
      <c r="A11" s="68">
        <f>A10+1</f>
        <v>6</v>
      </c>
      <c r="B11" s="67" t="s">
        <v>83</v>
      </c>
      <c r="C11" s="67"/>
      <c r="D11" s="67"/>
      <c r="E11" s="67"/>
      <c r="I11" s="64" t="s">
        <v>109</v>
      </c>
    </row>
    <row r="12" spans="1:10" s="69" customFormat="1" ht="15.75">
      <c r="A12" s="68"/>
      <c r="B12" s="69" t="s">
        <v>84</v>
      </c>
      <c r="C12" s="73"/>
      <c r="D12" s="73"/>
      <c r="E12" s="73"/>
      <c r="J12" s="64"/>
    </row>
    <row r="13" spans="1:11" ht="15.75">
      <c r="A13" s="68">
        <f>A11+1</f>
        <v>7</v>
      </c>
      <c r="B13" s="64" t="s">
        <v>85</v>
      </c>
      <c r="C13" s="67"/>
      <c r="D13" s="67"/>
      <c r="E13" s="67"/>
      <c r="G13" s="68"/>
      <c r="I13" s="67"/>
      <c r="J13" s="67"/>
      <c r="K13" s="67"/>
    </row>
    <row r="14" spans="1:11" ht="15.75">
      <c r="A14" s="68">
        <f>A13+1</f>
        <v>8</v>
      </c>
      <c r="B14" s="67" t="s">
        <v>86</v>
      </c>
      <c r="C14" s="67"/>
      <c r="D14" s="67"/>
      <c r="E14" s="67"/>
      <c r="G14" s="68"/>
      <c r="H14" s="67"/>
      <c r="I14" s="67"/>
      <c r="J14" s="67"/>
      <c r="K14" s="67"/>
    </row>
    <row r="15" spans="1:11" ht="15.75">
      <c r="A15" s="68">
        <f aca="true" t="shared" si="0" ref="A15:A27">A14+1</f>
        <v>9</v>
      </c>
      <c r="B15" s="67" t="s">
        <v>87</v>
      </c>
      <c r="C15" s="67"/>
      <c r="D15" s="67"/>
      <c r="E15" s="67"/>
      <c r="G15" s="68"/>
      <c r="H15" s="67"/>
      <c r="I15" s="67"/>
      <c r="J15" s="67"/>
      <c r="K15" s="67"/>
    </row>
    <row r="16" spans="1:11" ht="15.75">
      <c r="A16" s="68">
        <f t="shared" si="0"/>
        <v>10</v>
      </c>
      <c r="B16" s="67" t="s">
        <v>88</v>
      </c>
      <c r="C16" s="67"/>
      <c r="D16" s="67"/>
      <c r="E16" s="67"/>
      <c r="G16" s="68"/>
      <c r="H16" s="67"/>
      <c r="I16" s="67"/>
      <c r="J16" s="67"/>
      <c r="K16" s="67"/>
    </row>
    <row r="17" spans="1:11" ht="15.75">
      <c r="A17" s="68">
        <f t="shared" si="0"/>
        <v>11</v>
      </c>
      <c r="B17" s="67" t="s">
        <v>89</v>
      </c>
      <c r="C17" s="67"/>
      <c r="D17" s="67"/>
      <c r="E17" s="67"/>
      <c r="G17" s="68"/>
      <c r="H17" s="67"/>
      <c r="I17" s="67"/>
      <c r="J17" s="67"/>
      <c r="K17" s="67"/>
    </row>
    <row r="18" spans="1:11" ht="15.75">
      <c r="A18" s="68">
        <f t="shared" si="0"/>
        <v>12</v>
      </c>
      <c r="B18" s="67" t="s">
        <v>90</v>
      </c>
      <c r="C18" s="67"/>
      <c r="D18" s="67"/>
      <c r="E18" s="67"/>
      <c r="G18" s="68"/>
      <c r="H18" s="67"/>
      <c r="I18" s="67"/>
      <c r="J18" s="67"/>
      <c r="K18" s="67"/>
    </row>
    <row r="19" spans="1:11" ht="15.75">
      <c r="A19" s="68">
        <f t="shared" si="0"/>
        <v>13</v>
      </c>
      <c r="B19" s="67" t="s">
        <v>91</v>
      </c>
      <c r="C19" s="67"/>
      <c r="D19" s="67"/>
      <c r="E19" s="67"/>
      <c r="G19" s="68"/>
      <c r="H19" s="67"/>
      <c r="I19" s="67"/>
      <c r="J19" s="67"/>
      <c r="K19" s="67"/>
    </row>
    <row r="20" spans="1:11" ht="15.75">
      <c r="A20" s="68">
        <f t="shared" si="0"/>
        <v>14</v>
      </c>
      <c r="B20" s="74" t="s">
        <v>92</v>
      </c>
      <c r="C20" s="67"/>
      <c r="D20" s="67"/>
      <c r="E20" s="67"/>
      <c r="G20" s="68"/>
      <c r="H20" s="74"/>
      <c r="I20" s="67"/>
      <c r="J20" s="67"/>
      <c r="K20" s="67"/>
    </row>
    <row r="21" spans="1:11" ht="15.75">
      <c r="A21" s="68">
        <f t="shared" si="0"/>
        <v>15</v>
      </c>
      <c r="B21" s="67" t="s">
        <v>93</v>
      </c>
      <c r="C21" s="67"/>
      <c r="D21" s="67"/>
      <c r="E21" s="67"/>
      <c r="G21" s="68"/>
      <c r="H21" s="67"/>
      <c r="I21" s="67"/>
      <c r="J21" s="67"/>
      <c r="K21" s="67"/>
    </row>
    <row r="22" spans="1:11" ht="15.75">
      <c r="A22" s="68">
        <f t="shared" si="0"/>
        <v>16</v>
      </c>
      <c r="B22" s="67" t="s">
        <v>94</v>
      </c>
      <c r="C22" s="67"/>
      <c r="D22" s="67"/>
      <c r="E22" s="67"/>
      <c r="G22" s="68"/>
      <c r="H22" s="67"/>
      <c r="I22" s="67"/>
      <c r="J22" s="67"/>
      <c r="K22" s="67"/>
    </row>
    <row r="23" spans="1:11" ht="15.75">
      <c r="A23" s="68">
        <f t="shared" si="0"/>
        <v>17</v>
      </c>
      <c r="B23" s="67" t="s">
        <v>95</v>
      </c>
      <c r="C23" s="67"/>
      <c r="D23" s="67"/>
      <c r="E23" s="67"/>
      <c r="G23" s="68"/>
      <c r="H23" s="67"/>
      <c r="I23" s="67"/>
      <c r="J23" s="67"/>
      <c r="K23" s="67"/>
    </row>
    <row r="24" spans="1:11" ht="15.75">
      <c r="A24" s="68">
        <f t="shared" si="0"/>
        <v>18</v>
      </c>
      <c r="B24" s="67" t="s">
        <v>96</v>
      </c>
      <c r="C24" s="67"/>
      <c r="D24" s="67"/>
      <c r="E24" s="67"/>
      <c r="G24" s="68"/>
      <c r="H24" s="67"/>
      <c r="I24" s="67"/>
      <c r="J24" s="67"/>
      <c r="K24" s="67"/>
    </row>
    <row r="25" spans="1:11" ht="15.75">
      <c r="A25" s="68">
        <f t="shared" si="0"/>
        <v>19</v>
      </c>
      <c r="B25" s="67" t="s">
        <v>97</v>
      </c>
      <c r="C25" s="67"/>
      <c r="D25" s="67"/>
      <c r="E25" s="67"/>
      <c r="G25" s="68"/>
      <c r="H25" s="67"/>
      <c r="I25" s="67"/>
      <c r="J25" s="67"/>
      <c r="K25" s="67"/>
    </row>
    <row r="26" spans="1:11" ht="15.75">
      <c r="A26" s="68">
        <f t="shared" si="0"/>
        <v>20</v>
      </c>
      <c r="B26" s="74" t="s">
        <v>98</v>
      </c>
      <c r="C26" s="67"/>
      <c r="D26" s="67"/>
      <c r="E26" s="67"/>
      <c r="G26" s="68"/>
      <c r="H26" s="74"/>
      <c r="I26" s="67"/>
      <c r="J26" s="67"/>
      <c r="K26" s="67"/>
    </row>
    <row r="27" spans="1:11" ht="15.75">
      <c r="A27" s="68">
        <f t="shared" si="0"/>
        <v>21</v>
      </c>
      <c r="B27" s="74" t="s">
        <v>99</v>
      </c>
      <c r="C27" s="67"/>
      <c r="D27" s="67"/>
      <c r="E27" s="67"/>
      <c r="G27" s="68"/>
      <c r="H27" s="74"/>
      <c r="I27" s="67"/>
      <c r="J27" s="67"/>
      <c r="K27" s="67"/>
    </row>
    <row r="28" spans="1:11" ht="15.75">
      <c r="A28" s="68"/>
      <c r="B28" s="73" t="s">
        <v>100</v>
      </c>
      <c r="C28" s="67"/>
      <c r="D28" s="67"/>
      <c r="E28" s="67"/>
      <c r="G28" s="68"/>
      <c r="H28" s="74"/>
      <c r="I28" s="67"/>
      <c r="J28" s="67"/>
      <c r="K28" s="67"/>
    </row>
    <row r="29" spans="1:10" ht="15.75">
      <c r="A29" s="68">
        <f>A27+1</f>
        <v>22</v>
      </c>
      <c r="B29" s="67" t="s">
        <v>101</v>
      </c>
      <c r="C29" s="67"/>
      <c r="D29" s="67"/>
      <c r="E29" s="67"/>
      <c r="J29" s="69"/>
    </row>
    <row r="30" spans="1:11" ht="15.75">
      <c r="A30" s="68">
        <f>A29+1</f>
        <v>23</v>
      </c>
      <c r="B30" s="64" t="s">
        <v>17</v>
      </c>
      <c r="C30" s="67"/>
      <c r="D30" s="67"/>
      <c r="E30" s="67"/>
      <c r="H30" s="67"/>
      <c r="I30" s="67"/>
      <c r="J30" s="67"/>
      <c r="K30" s="67"/>
    </row>
    <row r="31" spans="1:11" ht="15.75">
      <c r="A31" s="68">
        <f>A30+1</f>
        <v>24</v>
      </c>
      <c r="B31" s="67" t="s">
        <v>47</v>
      </c>
      <c r="C31" s="67"/>
      <c r="D31" s="67"/>
      <c r="E31" s="67"/>
      <c r="H31" s="67"/>
      <c r="I31" s="67"/>
      <c r="J31" s="67"/>
      <c r="K31" s="67"/>
    </row>
    <row r="32" spans="1:10" ht="15.75">
      <c r="A32" s="68"/>
      <c r="B32" s="75" t="s">
        <v>102</v>
      </c>
      <c r="C32" s="67"/>
      <c r="D32" s="67"/>
      <c r="E32" s="67"/>
      <c r="J32" s="67"/>
    </row>
    <row r="33" spans="1:10" ht="15.75">
      <c r="A33" s="68">
        <f>A31+1</f>
        <v>25</v>
      </c>
      <c r="B33" s="67" t="s">
        <v>103</v>
      </c>
      <c r="J33" s="67"/>
    </row>
    <row r="34" spans="1:10" ht="15.75">
      <c r="A34" s="68">
        <f>A33+1</f>
        <v>26</v>
      </c>
      <c r="B34" s="67" t="s">
        <v>104</v>
      </c>
      <c r="C34" s="67"/>
      <c r="D34" s="67"/>
      <c r="E34" s="67"/>
      <c r="J34" s="67"/>
    </row>
    <row r="35" spans="1:10" ht="15.75">
      <c r="A35" s="68">
        <f aca="true" t="shared" si="1" ref="A35:A42">A34+1</f>
        <v>27</v>
      </c>
      <c r="B35" s="64" t="s">
        <v>105</v>
      </c>
      <c r="C35" s="67"/>
      <c r="D35" s="67"/>
      <c r="E35" s="67"/>
      <c r="J35" s="73"/>
    </row>
    <row r="36" spans="1:10" ht="15.75">
      <c r="A36" s="68">
        <f t="shared" si="1"/>
        <v>28</v>
      </c>
      <c r="B36" s="64" t="s">
        <v>106</v>
      </c>
      <c r="C36" s="67"/>
      <c r="D36" s="67"/>
      <c r="E36" s="67"/>
      <c r="J36" s="67"/>
    </row>
    <row r="37" spans="1:10" ht="15.75">
      <c r="A37" s="68">
        <f t="shared" si="1"/>
        <v>29</v>
      </c>
      <c r="B37" s="64" t="s">
        <v>107</v>
      </c>
      <c r="C37" s="67"/>
      <c r="D37" s="67"/>
      <c r="E37" s="67"/>
      <c r="J37" s="67"/>
    </row>
    <row r="38" spans="1:10" ht="15.75">
      <c r="A38" s="68">
        <f t="shared" si="1"/>
        <v>30</v>
      </c>
      <c r="B38" s="64" t="s">
        <v>108</v>
      </c>
      <c r="C38" s="67"/>
      <c r="D38" s="67"/>
      <c r="E38" s="67"/>
      <c r="F38" s="64" t="s">
        <v>109</v>
      </c>
      <c r="J38" s="67"/>
    </row>
    <row r="39" spans="1:10" ht="15.75">
      <c r="A39" s="68">
        <f t="shared" si="1"/>
        <v>31</v>
      </c>
      <c r="B39" s="64" t="s">
        <v>110</v>
      </c>
      <c r="C39" s="67"/>
      <c r="D39" s="67"/>
      <c r="E39" s="67"/>
      <c r="J39" s="73"/>
    </row>
    <row r="40" spans="1:10" ht="15.75">
      <c r="A40" s="68">
        <f t="shared" si="1"/>
        <v>32</v>
      </c>
      <c r="B40" s="64" t="s">
        <v>111</v>
      </c>
      <c r="C40" s="67"/>
      <c r="D40" s="67"/>
      <c r="E40" s="67"/>
      <c r="J40" s="73"/>
    </row>
    <row r="41" spans="1:10" ht="15.75">
      <c r="A41" s="68">
        <f t="shared" si="1"/>
        <v>33</v>
      </c>
      <c r="B41" s="64" t="s">
        <v>112</v>
      </c>
      <c r="C41" s="67"/>
      <c r="D41" s="67"/>
      <c r="E41" s="67"/>
      <c r="J41" s="73"/>
    </row>
    <row r="42" spans="1:10" ht="15.75">
      <c r="A42" s="68">
        <f t="shared" si="1"/>
        <v>34</v>
      </c>
      <c r="B42" s="64" t="s">
        <v>113</v>
      </c>
      <c r="C42" s="67"/>
      <c r="D42" s="67"/>
      <c r="E42" s="67"/>
      <c r="J42" s="73"/>
    </row>
    <row r="43" spans="1:10" ht="15.75">
      <c r="A43" s="68"/>
      <c r="B43" s="69" t="s">
        <v>114</v>
      </c>
      <c r="C43" s="67"/>
      <c r="D43" s="67"/>
      <c r="E43" s="67"/>
      <c r="J43" s="67"/>
    </row>
    <row r="44" spans="1:10" ht="15.75">
      <c r="A44" s="68">
        <f>A42+1</f>
        <v>35</v>
      </c>
      <c r="B44" s="64" t="s">
        <v>114</v>
      </c>
      <c r="C44" s="67"/>
      <c r="D44" s="67"/>
      <c r="E44" s="67"/>
      <c r="J44" s="67"/>
    </row>
    <row r="45" spans="1:5" ht="15.75">
      <c r="A45" s="68">
        <f>A44+1</f>
        <v>36</v>
      </c>
      <c r="B45" s="64" t="s">
        <v>115</v>
      </c>
      <c r="C45" s="67"/>
      <c r="D45" s="67"/>
      <c r="E45" s="67"/>
    </row>
    <row r="46" spans="1:10" ht="15.75">
      <c r="A46" s="68"/>
      <c r="B46" s="69" t="s">
        <v>116</v>
      </c>
      <c r="J46" s="74"/>
    </row>
    <row r="47" spans="1:10" ht="15.75">
      <c r="A47" s="68">
        <f>A45+1</f>
        <v>37</v>
      </c>
      <c r="B47" s="64" t="s">
        <v>117</v>
      </c>
      <c r="C47" s="67"/>
      <c r="D47" s="67"/>
      <c r="E47" s="67"/>
      <c r="J47" s="74"/>
    </row>
    <row r="48" spans="1:2" ht="15.75">
      <c r="A48" s="68">
        <f>A47+1</f>
        <v>38</v>
      </c>
      <c r="B48" s="64" t="s">
        <v>118</v>
      </c>
    </row>
    <row r="49" spans="1:2" ht="15.75">
      <c r="A49" s="68">
        <f>A48+1</f>
        <v>39</v>
      </c>
      <c r="B49" s="64" t="s">
        <v>119</v>
      </c>
    </row>
    <row r="50" spans="1:5" ht="15.75">
      <c r="A50" s="67"/>
      <c r="B50" s="67"/>
      <c r="C50" s="67"/>
      <c r="D50" s="67"/>
      <c r="E50" s="67"/>
    </row>
    <row r="51" spans="1:5" ht="15.75">
      <c r="A51" s="67"/>
      <c r="B51" s="67"/>
      <c r="C51" s="67"/>
      <c r="D51" s="67"/>
      <c r="E51" s="67"/>
    </row>
    <row r="52" spans="1:5" ht="15.75">
      <c r="A52" s="67"/>
      <c r="B52" s="67"/>
      <c r="C52" s="67"/>
      <c r="D52" s="67"/>
      <c r="E52" s="67"/>
    </row>
    <row r="53" spans="1:5" ht="15.75">
      <c r="A53" s="67"/>
      <c r="B53" s="67"/>
      <c r="C53" s="67"/>
      <c r="D53" s="67"/>
      <c r="E53" s="67"/>
    </row>
    <row r="54" spans="1:7" ht="15.75">
      <c r="A54" s="67"/>
      <c r="B54" s="67"/>
      <c r="C54" s="67"/>
      <c r="D54" s="67"/>
      <c r="E54" s="67"/>
      <c r="G54" s="64" t="s">
        <v>120</v>
      </c>
    </row>
    <row r="55" spans="1:5" ht="15.75">
      <c r="A55" s="67"/>
      <c r="B55" s="67"/>
      <c r="C55" s="67"/>
      <c r="D55" s="67"/>
      <c r="E55" s="67"/>
    </row>
    <row r="56" spans="1:5" ht="15.75">
      <c r="A56" s="67"/>
      <c r="B56" s="67"/>
      <c r="C56" s="67"/>
      <c r="D56" s="67"/>
      <c r="E56" s="67"/>
    </row>
    <row r="57" spans="1:5" ht="15.75">
      <c r="A57" s="67"/>
      <c r="B57" s="67"/>
      <c r="C57" s="67"/>
      <c r="D57" s="67"/>
      <c r="E57" s="67"/>
    </row>
    <row r="58" spans="1:5" ht="15.75">
      <c r="A58" s="67"/>
      <c r="B58" s="67"/>
      <c r="C58" s="67"/>
      <c r="D58" s="67"/>
      <c r="E58" s="67"/>
    </row>
    <row r="59" spans="1:5" ht="15.75">
      <c r="A59" s="67"/>
      <c r="B59" s="67"/>
      <c r="C59" s="67"/>
      <c r="D59" s="67"/>
      <c r="E59" s="67"/>
    </row>
    <row r="60" spans="1:5" ht="15.75">
      <c r="A60" s="67"/>
      <c r="B60" s="67"/>
      <c r="C60" s="67"/>
      <c r="D60" s="67"/>
      <c r="E60" s="67"/>
    </row>
    <row r="61" spans="1:5" ht="15.75">
      <c r="A61" s="67"/>
      <c r="B61" s="67"/>
      <c r="C61" s="67"/>
      <c r="D61" s="67"/>
      <c r="E61" s="67"/>
    </row>
    <row r="62" spans="1:5" ht="15.75">
      <c r="A62" s="67"/>
      <c r="B62" s="67"/>
      <c r="C62" s="67"/>
      <c r="D62" s="67"/>
      <c r="E62" s="67"/>
    </row>
    <row r="63" spans="1:5" ht="15.75">
      <c r="A63" s="67"/>
      <c r="B63" s="67"/>
      <c r="C63" s="67"/>
      <c r="D63" s="67"/>
      <c r="E63" s="67"/>
    </row>
    <row r="64" spans="1:5" ht="15.75">
      <c r="A64" s="67"/>
      <c r="B64" s="67"/>
      <c r="C64" s="67"/>
      <c r="D64" s="67"/>
      <c r="E64" s="67"/>
    </row>
    <row r="65" spans="1:5" ht="15.75">
      <c r="A65" s="67"/>
      <c r="B65" s="67"/>
      <c r="C65" s="67"/>
      <c r="D65" s="67"/>
      <c r="E65" s="67"/>
    </row>
    <row r="66" spans="1:5" ht="15.75">
      <c r="A66" s="67"/>
      <c r="B66" s="67"/>
      <c r="C66" s="67"/>
      <c r="D66" s="67"/>
      <c r="E66" s="67"/>
    </row>
    <row r="67" spans="1:5" ht="15.75">
      <c r="A67" s="67"/>
      <c r="B67" s="67"/>
      <c r="C67" s="67"/>
      <c r="D67" s="67"/>
      <c r="E67" s="67"/>
    </row>
    <row r="68" spans="1:5" ht="15.75">
      <c r="A68" s="67"/>
      <c r="B68" s="67"/>
      <c r="C68" s="67"/>
      <c r="D68" s="67"/>
      <c r="E68" s="67"/>
    </row>
    <row r="69" spans="1:5" ht="15.75">
      <c r="A69" s="67"/>
      <c r="B69" s="67"/>
      <c r="C69" s="67"/>
      <c r="D69" s="67"/>
      <c r="E69" s="67"/>
    </row>
    <row r="70" spans="1:5" ht="15.75">
      <c r="A70" s="67"/>
      <c r="B70" s="67"/>
      <c r="C70" s="67"/>
      <c r="D70" s="67"/>
      <c r="E70" s="67"/>
    </row>
    <row r="71" spans="1:5" ht="15.75">
      <c r="A71" s="67"/>
      <c r="B71" s="67"/>
      <c r="C71" s="67"/>
      <c r="D71" s="67"/>
      <c r="E71" s="67"/>
    </row>
    <row r="72" spans="1:5" ht="15.75">
      <c r="A72" s="67"/>
      <c r="B72" s="67"/>
      <c r="C72" s="67"/>
      <c r="D72" s="67"/>
      <c r="E72" s="67"/>
    </row>
    <row r="73" spans="1:5" ht="15.75">
      <c r="A73" s="67"/>
      <c r="B73" s="67"/>
      <c r="C73" s="67"/>
      <c r="D73" s="67"/>
      <c r="E73" s="67"/>
    </row>
    <row r="74" spans="1:5" ht="15.75">
      <c r="A74" s="67"/>
      <c r="B74" s="67"/>
      <c r="C74" s="67"/>
      <c r="D74" s="67"/>
      <c r="E74" s="67"/>
    </row>
    <row r="75" spans="1:5" ht="15.75">
      <c r="A75" s="67"/>
      <c r="B75" s="67"/>
      <c r="C75" s="67"/>
      <c r="D75" s="67"/>
      <c r="E75" s="67"/>
    </row>
    <row r="76" spans="1:5" ht="15.75">
      <c r="A76" s="67"/>
      <c r="B76" s="67"/>
      <c r="C76" s="67"/>
      <c r="D76" s="67"/>
      <c r="E76" s="67"/>
    </row>
    <row r="77" spans="1:5" ht="15.75">
      <c r="A77" s="67"/>
      <c r="B77" s="67"/>
      <c r="C77" s="67"/>
      <c r="D77" s="67"/>
      <c r="E77" s="67"/>
    </row>
    <row r="78" spans="1:5" ht="15.75">
      <c r="A78" s="67"/>
      <c r="B78" s="67"/>
      <c r="C78" s="67"/>
      <c r="D78" s="67"/>
      <c r="E78" s="67"/>
    </row>
    <row r="79" spans="1:5" ht="15.75">
      <c r="A79" s="67"/>
      <c r="B79" s="67"/>
      <c r="C79" s="67"/>
      <c r="D79" s="67"/>
      <c r="E79" s="67"/>
    </row>
    <row r="80" spans="1:5" ht="15.75">
      <c r="A80" s="67"/>
      <c r="B80" s="67"/>
      <c r="C80" s="67"/>
      <c r="D80" s="67"/>
      <c r="E80" s="67"/>
    </row>
    <row r="81" spans="1:5" ht="15.75">
      <c r="A81" s="67"/>
      <c r="B81" s="67"/>
      <c r="C81" s="67"/>
      <c r="D81" s="67"/>
      <c r="E81" s="67"/>
    </row>
    <row r="82" spans="1:5" ht="15.75">
      <c r="A82" s="67"/>
      <c r="B82" s="67"/>
      <c r="C82" s="67"/>
      <c r="D82" s="67"/>
      <c r="E82" s="67"/>
    </row>
    <row r="83" spans="1:5" ht="15.75">
      <c r="A83" s="67"/>
      <c r="B83" s="67"/>
      <c r="C83" s="67"/>
      <c r="D83" s="67"/>
      <c r="E83" s="67"/>
    </row>
    <row r="84" spans="1:5" ht="15.75">
      <c r="A84" s="67"/>
      <c r="B84" s="67"/>
      <c r="C84" s="67"/>
      <c r="D84" s="67"/>
      <c r="E84" s="67"/>
    </row>
    <row r="85" spans="1:5" ht="15.75">
      <c r="A85" s="67"/>
      <c r="B85" s="67"/>
      <c r="C85" s="67"/>
      <c r="D85" s="67"/>
      <c r="E85" s="67"/>
    </row>
    <row r="86" spans="1:5" ht="15.75">
      <c r="A86" s="67"/>
      <c r="B86" s="67"/>
      <c r="C86" s="67"/>
      <c r="D86" s="67"/>
      <c r="E86" s="67"/>
    </row>
    <row r="87" spans="1:5" ht="15.75">
      <c r="A87" s="67"/>
      <c r="B87" s="67"/>
      <c r="C87" s="67"/>
      <c r="D87" s="67"/>
      <c r="E87" s="67"/>
    </row>
    <row r="88" spans="1:5" ht="15.75">
      <c r="A88" s="67"/>
      <c r="B88" s="67"/>
      <c r="C88" s="67"/>
      <c r="D88" s="67"/>
      <c r="E88" s="67"/>
    </row>
    <row r="89" spans="1:5" ht="15.75">
      <c r="A89" s="67"/>
      <c r="B89" s="67"/>
      <c r="C89" s="67"/>
      <c r="D89" s="67"/>
      <c r="E89" s="67"/>
    </row>
    <row r="90" spans="1:5" ht="15.75">
      <c r="A90" s="67"/>
      <c r="B90" s="67"/>
      <c r="C90" s="67"/>
      <c r="D90" s="67"/>
      <c r="E90" s="67"/>
    </row>
    <row r="91" spans="1:5" ht="15.75">
      <c r="A91" s="67"/>
      <c r="B91" s="67"/>
      <c r="C91" s="67"/>
      <c r="D91" s="67"/>
      <c r="E91" s="67"/>
    </row>
    <row r="92" spans="1:5" ht="15.75">
      <c r="A92" s="67"/>
      <c r="B92" s="67"/>
      <c r="C92" s="67"/>
      <c r="D92" s="67"/>
      <c r="E92" s="67"/>
    </row>
    <row r="93" spans="1:5" ht="15.75">
      <c r="A93" s="67"/>
      <c r="B93" s="67"/>
      <c r="C93" s="67"/>
      <c r="D93" s="67"/>
      <c r="E93" s="67"/>
    </row>
    <row r="94" spans="1:5" ht="15.75">
      <c r="A94" s="67"/>
      <c r="B94" s="67"/>
      <c r="C94" s="67"/>
      <c r="D94" s="67"/>
      <c r="E94" s="67"/>
    </row>
    <row r="95" spans="1:5" ht="15.75">
      <c r="A95" s="67"/>
      <c r="B95" s="67"/>
      <c r="C95" s="67"/>
      <c r="D95" s="67"/>
      <c r="E95" s="67"/>
    </row>
    <row r="96" spans="1:5" ht="15.75">
      <c r="A96" s="67"/>
      <c r="B96" s="67"/>
      <c r="C96" s="67"/>
      <c r="D96" s="67"/>
      <c r="E96" s="67"/>
    </row>
    <row r="97" spans="1:5" ht="15.75">
      <c r="A97" s="67"/>
      <c r="B97" s="67"/>
      <c r="C97" s="67"/>
      <c r="D97" s="67"/>
      <c r="E97" s="67"/>
    </row>
    <row r="98" spans="1:5" ht="15.75">
      <c r="A98" s="67"/>
      <c r="B98" s="67"/>
      <c r="C98" s="67"/>
      <c r="D98" s="67"/>
      <c r="E98" s="67"/>
    </row>
    <row r="99" spans="1:5" ht="15.75">
      <c r="A99" s="67"/>
      <c r="B99" s="67"/>
      <c r="C99" s="67"/>
      <c r="D99" s="67"/>
      <c r="E99" s="67"/>
    </row>
    <row r="100" spans="1:5" ht="15.75">
      <c r="A100" s="67"/>
      <c r="B100" s="67"/>
      <c r="C100" s="67"/>
      <c r="D100" s="67"/>
      <c r="E100" s="67"/>
    </row>
    <row r="101" spans="1:5" ht="15.75">
      <c r="A101" s="67"/>
      <c r="B101" s="67"/>
      <c r="C101" s="67"/>
      <c r="D101" s="67"/>
      <c r="E101" s="67"/>
    </row>
    <row r="102" spans="1:5" ht="15.75">
      <c r="A102" s="67"/>
      <c r="B102" s="67"/>
      <c r="C102" s="67"/>
      <c r="D102" s="67"/>
      <c r="E102" s="67"/>
    </row>
    <row r="103" spans="1:5" ht="15.75">
      <c r="A103" s="67"/>
      <c r="B103" s="67"/>
      <c r="C103" s="67"/>
      <c r="D103" s="67"/>
      <c r="E103" s="67"/>
    </row>
    <row r="104" spans="1:5" ht="15.75">
      <c r="A104" s="67"/>
      <c r="B104" s="67"/>
      <c r="C104" s="67"/>
      <c r="D104" s="67"/>
      <c r="E104" s="67"/>
    </row>
    <row r="105" spans="1:5" ht="15.75">
      <c r="A105" s="67"/>
      <c r="B105" s="67"/>
      <c r="C105" s="67"/>
      <c r="D105" s="67"/>
      <c r="E105" s="67"/>
    </row>
    <row r="106" spans="1:5" ht="15.75">
      <c r="A106" s="67"/>
      <c r="B106" s="67"/>
      <c r="C106" s="67"/>
      <c r="D106" s="67"/>
      <c r="E106" s="67"/>
    </row>
    <row r="107" spans="1:5" ht="15.75">
      <c r="A107" s="67"/>
      <c r="B107" s="67"/>
      <c r="C107" s="67"/>
      <c r="D107" s="67"/>
      <c r="E107" s="67"/>
    </row>
    <row r="108" spans="1:5" ht="15.75">
      <c r="A108" s="67"/>
      <c r="B108" s="67"/>
      <c r="C108" s="67"/>
      <c r="D108" s="67"/>
      <c r="E108" s="67"/>
    </row>
    <row r="109" spans="1:5" ht="15.75">
      <c r="A109" s="67"/>
      <c r="B109" s="67"/>
      <c r="C109" s="67"/>
      <c r="D109" s="67"/>
      <c r="E109" s="67"/>
    </row>
    <row r="110" spans="1:5" ht="15.75">
      <c r="A110" s="67"/>
      <c r="B110" s="67"/>
      <c r="C110" s="67"/>
      <c r="D110" s="67"/>
      <c r="E110" s="67"/>
    </row>
    <row r="111" spans="1:5" ht="15.75">
      <c r="A111" s="67"/>
      <c r="B111" s="67"/>
      <c r="C111" s="67"/>
      <c r="D111" s="67"/>
      <c r="E111" s="67"/>
    </row>
    <row r="112" spans="1:5" ht="15.75">
      <c r="A112" s="67"/>
      <c r="B112" s="67"/>
      <c r="C112" s="67"/>
      <c r="D112" s="67"/>
      <c r="E112" s="67"/>
    </row>
    <row r="113" spans="1:5" ht="15.75">
      <c r="A113" s="67"/>
      <c r="B113" s="67"/>
      <c r="C113" s="67"/>
      <c r="D113" s="67"/>
      <c r="E113" s="67"/>
    </row>
    <row r="114" spans="1:5" ht="15.75">
      <c r="A114" s="67"/>
      <c r="B114" s="67"/>
      <c r="C114" s="67"/>
      <c r="D114" s="67"/>
      <c r="E114" s="67"/>
    </row>
    <row r="115" spans="1:5" ht="15.75">
      <c r="A115" s="67"/>
      <c r="B115" s="67"/>
      <c r="C115" s="67"/>
      <c r="D115" s="67"/>
      <c r="E115" s="67"/>
    </row>
    <row r="116" spans="1:5" ht="15.75">
      <c r="A116" s="67"/>
      <c r="B116" s="67"/>
      <c r="C116" s="67"/>
      <c r="D116" s="67"/>
      <c r="E116" s="67"/>
    </row>
    <row r="117" spans="1:5" ht="15.75">
      <c r="A117" s="67"/>
      <c r="B117" s="67"/>
      <c r="C117" s="67"/>
      <c r="D117" s="67"/>
      <c r="E117" s="67"/>
    </row>
    <row r="118" spans="1:5" ht="15.75">
      <c r="A118" s="67"/>
      <c r="B118" s="67"/>
      <c r="C118" s="67"/>
      <c r="D118" s="67"/>
      <c r="E118" s="67"/>
    </row>
    <row r="119" spans="1:5" ht="15.75">
      <c r="A119" s="67"/>
      <c r="B119" s="67"/>
      <c r="C119" s="67"/>
      <c r="D119" s="67"/>
      <c r="E119" s="67"/>
    </row>
    <row r="120" spans="1:5" ht="15.75">
      <c r="A120" s="67"/>
      <c r="B120" s="67"/>
      <c r="C120" s="67"/>
      <c r="D120" s="67"/>
      <c r="E120" s="67"/>
    </row>
    <row r="121" spans="1:5" ht="15.75">
      <c r="A121" s="67"/>
      <c r="B121" s="67"/>
      <c r="C121" s="67"/>
      <c r="D121" s="67"/>
      <c r="E121" s="67"/>
    </row>
    <row r="122" spans="1:5" ht="15.75">
      <c r="A122" s="67"/>
      <c r="B122" s="67"/>
      <c r="C122" s="67"/>
      <c r="D122" s="67"/>
      <c r="E122" s="67"/>
    </row>
    <row r="123" spans="1:5" ht="15.75">
      <c r="A123" s="67"/>
      <c r="B123" s="67"/>
      <c r="C123" s="67"/>
      <c r="D123" s="67"/>
      <c r="E123" s="67"/>
    </row>
    <row r="124" spans="1:5" ht="15.75">
      <c r="A124" s="67"/>
      <c r="B124" s="67"/>
      <c r="C124" s="67"/>
      <c r="D124" s="67"/>
      <c r="E124" s="67"/>
    </row>
    <row r="125" spans="1:5" ht="15.75">
      <c r="A125" s="67"/>
      <c r="B125" s="67"/>
      <c r="C125" s="67"/>
      <c r="D125" s="67"/>
      <c r="E125" s="67"/>
    </row>
    <row r="126" spans="1:5" ht="15.75">
      <c r="A126" s="67"/>
      <c r="B126" s="67"/>
      <c r="C126" s="67"/>
      <c r="D126" s="67"/>
      <c r="E126" s="67"/>
    </row>
    <row r="127" spans="1:5" ht="15.75">
      <c r="A127" s="67"/>
      <c r="B127" s="67"/>
      <c r="C127" s="67"/>
      <c r="D127" s="67"/>
      <c r="E127" s="67"/>
    </row>
    <row r="128" spans="1:5" ht="15.75">
      <c r="A128" s="67"/>
      <c r="B128" s="67"/>
      <c r="C128" s="67"/>
      <c r="D128" s="67"/>
      <c r="E128" s="67"/>
    </row>
    <row r="129" spans="1:5" ht="15.75">
      <c r="A129" s="67"/>
      <c r="B129" s="67"/>
      <c r="C129" s="67"/>
      <c r="D129" s="67"/>
      <c r="E129" s="67"/>
    </row>
    <row r="130" spans="1:5" ht="15.75">
      <c r="A130" s="67"/>
      <c r="B130" s="67"/>
      <c r="C130" s="67"/>
      <c r="D130" s="67"/>
      <c r="E130" s="67"/>
    </row>
    <row r="131" spans="1:5" ht="15.75">
      <c r="A131" s="67"/>
      <c r="B131" s="67"/>
      <c r="C131" s="67"/>
      <c r="D131" s="67"/>
      <c r="E131" s="67"/>
    </row>
    <row r="132" spans="1:5" ht="15.75">
      <c r="A132" s="67"/>
      <c r="B132" s="67"/>
      <c r="C132" s="67"/>
      <c r="D132" s="67"/>
      <c r="E132" s="67"/>
    </row>
    <row r="133" spans="1:5" ht="15.75">
      <c r="A133" s="67"/>
      <c r="B133" s="67"/>
      <c r="C133" s="67"/>
      <c r="D133" s="67"/>
      <c r="E133" s="67"/>
    </row>
    <row r="134" spans="1:5" ht="15.75">
      <c r="A134" s="67"/>
      <c r="B134" s="67"/>
      <c r="C134" s="67"/>
      <c r="D134" s="67"/>
      <c r="E134" s="67"/>
    </row>
    <row r="135" spans="1:5" ht="15.75">
      <c r="A135" s="67"/>
      <c r="B135" s="67"/>
      <c r="C135" s="67"/>
      <c r="D135" s="67"/>
      <c r="E135" s="67"/>
    </row>
    <row r="136" spans="1:5" ht="15.75">
      <c r="A136" s="67"/>
      <c r="B136" s="67"/>
      <c r="C136" s="67"/>
      <c r="D136" s="67"/>
      <c r="E136" s="67"/>
    </row>
    <row r="137" spans="1:5" ht="15.75">
      <c r="A137" s="67"/>
      <c r="B137" s="67"/>
      <c r="C137" s="67"/>
      <c r="D137" s="67"/>
      <c r="E137" s="67"/>
    </row>
    <row r="138" spans="1:5" ht="15.75">
      <c r="A138" s="67"/>
      <c r="B138" s="67"/>
      <c r="C138" s="67"/>
      <c r="D138" s="67"/>
      <c r="E138" s="67"/>
    </row>
    <row r="139" spans="1:5" ht="15.75">
      <c r="A139" s="67"/>
      <c r="B139" s="67"/>
      <c r="C139" s="67"/>
      <c r="D139" s="67"/>
      <c r="E139" s="67"/>
    </row>
    <row r="140" spans="1:5" ht="15.75">
      <c r="A140" s="67"/>
      <c r="B140" s="67"/>
      <c r="C140" s="67"/>
      <c r="D140" s="67"/>
      <c r="E140" s="67"/>
    </row>
    <row r="141" spans="1:5" ht="15.75">
      <c r="A141" s="67"/>
      <c r="B141" s="67"/>
      <c r="C141" s="67"/>
      <c r="D141" s="67"/>
      <c r="E141" s="67"/>
    </row>
    <row r="142" spans="1:5" ht="15.75">
      <c r="A142" s="67"/>
      <c r="B142" s="67"/>
      <c r="C142" s="67"/>
      <c r="D142" s="67"/>
      <c r="E142" s="67"/>
    </row>
    <row r="143" spans="1:5" ht="15.75">
      <c r="A143" s="67"/>
      <c r="B143" s="67"/>
      <c r="C143" s="67"/>
      <c r="D143" s="67"/>
      <c r="E143" s="67"/>
    </row>
    <row r="144" spans="1:5" ht="15.75">
      <c r="A144" s="67"/>
      <c r="B144" s="67"/>
      <c r="C144" s="67"/>
      <c r="D144" s="67"/>
      <c r="E144" s="67"/>
    </row>
    <row r="145" spans="1:5" ht="15.75">
      <c r="A145" s="67"/>
      <c r="B145" s="67"/>
      <c r="C145" s="67"/>
      <c r="D145" s="67"/>
      <c r="E145" s="67"/>
    </row>
    <row r="146" spans="1:5" ht="15.75">
      <c r="A146" s="67"/>
      <c r="B146" s="67"/>
      <c r="C146" s="67"/>
      <c r="D146" s="67"/>
      <c r="E146" s="67"/>
    </row>
    <row r="147" spans="1:5" ht="15.75">
      <c r="A147" s="67"/>
      <c r="B147" s="67"/>
      <c r="C147" s="67"/>
      <c r="D147" s="67"/>
      <c r="E147" s="67"/>
    </row>
    <row r="148" spans="1:5" ht="15.75">
      <c r="A148" s="67"/>
      <c r="B148" s="67"/>
      <c r="C148" s="67"/>
      <c r="D148" s="67"/>
      <c r="E148" s="67"/>
    </row>
    <row r="149" spans="1:5" ht="15.75">
      <c r="A149" s="67"/>
      <c r="B149" s="67"/>
      <c r="C149" s="67"/>
      <c r="D149" s="67"/>
      <c r="E149" s="67"/>
    </row>
    <row r="150" spans="1:5" ht="15.75">
      <c r="A150" s="67"/>
      <c r="B150" s="67"/>
      <c r="C150" s="67"/>
      <c r="D150" s="67"/>
      <c r="E150" s="67"/>
    </row>
    <row r="151" spans="1:5" ht="15.75">
      <c r="A151" s="67"/>
      <c r="B151" s="67"/>
      <c r="C151" s="67"/>
      <c r="D151" s="67"/>
      <c r="E151" s="67"/>
    </row>
    <row r="152" spans="1:5" ht="15.75">
      <c r="A152" s="67"/>
      <c r="B152" s="67"/>
      <c r="C152" s="67"/>
      <c r="D152" s="67"/>
      <c r="E152" s="67"/>
    </row>
    <row r="153" spans="1:5" ht="15.75">
      <c r="A153" s="67"/>
      <c r="B153" s="67"/>
      <c r="C153" s="67"/>
      <c r="D153" s="67"/>
      <c r="E153" s="67"/>
    </row>
    <row r="154" spans="1:5" ht="15.75">
      <c r="A154" s="67"/>
      <c r="B154" s="67"/>
      <c r="C154" s="67"/>
      <c r="D154" s="67"/>
      <c r="E154" s="67"/>
    </row>
    <row r="155" spans="1:5" ht="15.75">
      <c r="A155" s="67"/>
      <c r="B155" s="67"/>
      <c r="C155" s="67"/>
      <c r="D155" s="67"/>
      <c r="E155" s="67"/>
    </row>
    <row r="156" spans="1:5" ht="15.75">
      <c r="A156" s="67"/>
      <c r="B156" s="67"/>
      <c r="C156" s="67"/>
      <c r="D156" s="67"/>
      <c r="E156" s="67"/>
    </row>
    <row r="157" spans="1:5" ht="15.75">
      <c r="A157" s="67"/>
      <c r="B157" s="67"/>
      <c r="C157" s="67"/>
      <c r="D157" s="67"/>
      <c r="E157" s="67"/>
    </row>
    <row r="158" spans="1:5" ht="15.75">
      <c r="A158" s="67"/>
      <c r="B158" s="67"/>
      <c r="C158" s="67"/>
      <c r="D158" s="67"/>
      <c r="E158" s="67"/>
    </row>
    <row r="159" spans="1:5" ht="15.75">
      <c r="A159" s="67"/>
      <c r="B159" s="67"/>
      <c r="C159" s="67"/>
      <c r="D159" s="67"/>
      <c r="E159" s="67"/>
    </row>
    <row r="160" spans="1:5" ht="15.75">
      <c r="A160" s="67"/>
      <c r="B160" s="67"/>
      <c r="C160" s="67"/>
      <c r="D160" s="67"/>
      <c r="E160" s="67"/>
    </row>
    <row r="161" spans="1:5" ht="15.75">
      <c r="A161" s="67"/>
      <c r="B161" s="67"/>
      <c r="C161" s="67"/>
      <c r="D161" s="67"/>
      <c r="E161" s="67"/>
    </row>
    <row r="162" spans="1:5" ht="15.75">
      <c r="A162" s="67"/>
      <c r="B162" s="67"/>
      <c r="C162" s="67"/>
      <c r="D162" s="67"/>
      <c r="E162" s="67"/>
    </row>
    <row r="163" spans="1:5" ht="15.75">
      <c r="A163" s="67"/>
      <c r="B163" s="67"/>
      <c r="C163" s="67"/>
      <c r="D163" s="67"/>
      <c r="E163" s="67"/>
    </row>
    <row r="164" spans="1:5" ht="15.75">
      <c r="A164" s="67"/>
      <c r="B164" s="67"/>
      <c r="C164" s="67"/>
      <c r="D164" s="67"/>
      <c r="E164" s="67"/>
    </row>
    <row r="165" spans="1:5" ht="15.75">
      <c r="A165" s="67"/>
      <c r="B165" s="67"/>
      <c r="C165" s="67"/>
      <c r="D165" s="67"/>
      <c r="E165" s="67"/>
    </row>
    <row r="166" spans="1:5" ht="15.75">
      <c r="A166" s="67"/>
      <c r="B166" s="67"/>
      <c r="C166" s="67"/>
      <c r="D166" s="67"/>
      <c r="E166" s="67"/>
    </row>
    <row r="167" spans="1:5" ht="15.75">
      <c r="A167" s="67"/>
      <c r="B167" s="67"/>
      <c r="C167" s="67"/>
      <c r="D167" s="67"/>
      <c r="E167" s="67"/>
    </row>
    <row r="168" spans="1:5" ht="15.75">
      <c r="A168" s="67"/>
      <c r="B168" s="67"/>
      <c r="C168" s="67"/>
      <c r="D168" s="67"/>
      <c r="E168" s="67"/>
    </row>
    <row r="169" spans="1:5" ht="15.75">
      <c r="A169" s="67"/>
      <c r="B169" s="67"/>
      <c r="C169" s="67"/>
      <c r="D169" s="67"/>
      <c r="E169" s="67"/>
    </row>
    <row r="170" spans="1:5" ht="15.75">
      <c r="A170" s="67"/>
      <c r="B170" s="67"/>
      <c r="C170" s="67"/>
      <c r="D170" s="67"/>
      <c r="E170" s="67"/>
    </row>
    <row r="171" spans="1:5" ht="15.75">
      <c r="A171" s="67"/>
      <c r="B171" s="67"/>
      <c r="C171" s="67"/>
      <c r="D171" s="67"/>
      <c r="E171" s="67"/>
    </row>
    <row r="172" spans="1:5" ht="15.75">
      <c r="A172" s="67"/>
      <c r="B172" s="67"/>
      <c r="C172" s="67"/>
      <c r="D172" s="67"/>
      <c r="E172" s="67"/>
    </row>
    <row r="173" spans="1:5" ht="15.75">
      <c r="A173" s="67"/>
      <c r="B173" s="67"/>
      <c r="C173" s="67"/>
      <c r="D173" s="67"/>
      <c r="E173" s="67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A1" sqref="A1:K37"/>
    </sheetView>
  </sheetViews>
  <sheetFormatPr defaultColWidth="9.140625" defaultRowHeight="15"/>
  <cols>
    <col min="1" max="1" width="9.140625" style="61" customWidth="1"/>
    <col min="2" max="2" width="5.00390625" style="61" customWidth="1"/>
    <col min="3" max="3" width="31.28125" style="61" bestFit="1" customWidth="1"/>
    <col min="4" max="4" width="10.421875" style="61" customWidth="1"/>
    <col min="5" max="5" width="11.421875" style="61" customWidth="1"/>
    <col min="6" max="6" width="11.140625" style="61" customWidth="1"/>
    <col min="7" max="7" width="9.7109375" style="61" customWidth="1"/>
    <col min="8" max="8" width="9.57421875" style="61" customWidth="1"/>
    <col min="9" max="9" width="9.140625" style="61" customWidth="1"/>
    <col min="10" max="10" width="7.28125" style="61" customWidth="1"/>
    <col min="11" max="16384" width="9.140625" style="61" customWidth="1"/>
  </cols>
  <sheetData>
    <row r="1" spans="2:8" ht="15" customHeight="1">
      <c r="B1" s="1455" t="s">
        <v>265</v>
      </c>
      <c r="C1" s="1456"/>
      <c r="D1" s="1456"/>
      <c r="E1" s="1456"/>
      <c r="F1" s="1456"/>
      <c r="G1" s="1457"/>
      <c r="H1" s="1457"/>
    </row>
    <row r="2" spans="2:8" ht="15" customHeight="1">
      <c r="B2" s="1467" t="s">
        <v>360</v>
      </c>
      <c r="C2" s="1468"/>
      <c r="D2" s="1468"/>
      <c r="E2" s="1468"/>
      <c r="F2" s="1468"/>
      <c r="G2" s="1469"/>
      <c r="H2" s="1469"/>
    </row>
    <row r="3" spans="2:8" ht="15" customHeight="1" thickBot="1">
      <c r="B3" s="1470" t="s">
        <v>34</v>
      </c>
      <c r="C3" s="1471"/>
      <c r="D3" s="1471"/>
      <c r="E3" s="1471"/>
      <c r="F3" s="1471"/>
      <c r="G3" s="1472"/>
      <c r="H3" s="1472"/>
    </row>
    <row r="4" spans="2:8" ht="15" customHeight="1" thickTop="1">
      <c r="B4" s="297"/>
      <c r="C4" s="298"/>
      <c r="D4" s="1473" t="s">
        <v>676</v>
      </c>
      <c r="E4" s="1473"/>
      <c r="F4" s="1473"/>
      <c r="G4" s="1474" t="s">
        <v>172</v>
      </c>
      <c r="H4" s="1475"/>
    </row>
    <row r="5" spans="2:8" ht="15" customHeight="1">
      <c r="B5" s="299"/>
      <c r="C5" s="300"/>
      <c r="D5" s="301" t="s">
        <v>16</v>
      </c>
      <c r="E5" s="302" t="s">
        <v>302</v>
      </c>
      <c r="F5" s="302" t="s">
        <v>303</v>
      </c>
      <c r="G5" s="302" t="s">
        <v>302</v>
      </c>
      <c r="H5" s="277" t="s">
        <v>303</v>
      </c>
    </row>
    <row r="6" spans="2:8" ht="15" customHeight="1">
      <c r="B6" s="278"/>
      <c r="C6" s="279" t="s">
        <v>361</v>
      </c>
      <c r="D6" s="279">
        <v>392.487479</v>
      </c>
      <c r="E6" s="279">
        <v>352.962245</v>
      </c>
      <c r="F6" s="279">
        <v>404.64943000000005</v>
      </c>
      <c r="G6" s="279">
        <v>-10.070444565697855</v>
      </c>
      <c r="H6" s="280">
        <v>14.643828265541558</v>
      </c>
    </row>
    <row r="7" spans="2:8" ht="15" customHeight="1">
      <c r="B7" s="281">
        <v>1</v>
      </c>
      <c r="C7" s="282" t="s">
        <v>362</v>
      </c>
      <c r="D7" s="283">
        <v>0.916729</v>
      </c>
      <c r="E7" s="283">
        <v>0.072338</v>
      </c>
      <c r="F7" s="283">
        <v>4.575493</v>
      </c>
      <c r="G7" s="283">
        <v>-92.10911839813075</v>
      </c>
      <c r="H7" s="303">
        <v>6225.158284718958</v>
      </c>
    </row>
    <row r="8" spans="2:8" ht="15" customHeight="1">
      <c r="B8" s="281">
        <v>2</v>
      </c>
      <c r="C8" s="282" t="s">
        <v>363</v>
      </c>
      <c r="D8" s="283">
        <v>0</v>
      </c>
      <c r="E8" s="283">
        <v>0</v>
      </c>
      <c r="F8" s="283">
        <v>0</v>
      </c>
      <c r="G8" s="283" t="s">
        <v>3</v>
      </c>
      <c r="H8" s="303" t="s">
        <v>3</v>
      </c>
    </row>
    <row r="9" spans="2:8" ht="15" customHeight="1">
      <c r="B9" s="281">
        <v>3</v>
      </c>
      <c r="C9" s="282" t="s">
        <v>364</v>
      </c>
      <c r="D9" s="283">
        <v>72.839889</v>
      </c>
      <c r="E9" s="283">
        <v>142.39418899999998</v>
      </c>
      <c r="F9" s="283">
        <v>164.396158</v>
      </c>
      <c r="G9" s="283">
        <v>95.48929982581382</v>
      </c>
      <c r="H9" s="284">
        <v>15.451451463373985</v>
      </c>
    </row>
    <row r="10" spans="2:8" ht="15" customHeight="1">
      <c r="B10" s="281">
        <v>4</v>
      </c>
      <c r="C10" s="282" t="s">
        <v>321</v>
      </c>
      <c r="D10" s="283">
        <v>0</v>
      </c>
      <c r="E10" s="283">
        <v>0</v>
      </c>
      <c r="F10" s="283">
        <v>0</v>
      </c>
      <c r="G10" s="283" t="s">
        <v>3</v>
      </c>
      <c r="H10" s="284" t="s">
        <v>3</v>
      </c>
    </row>
    <row r="11" spans="2:8" ht="15" customHeight="1">
      <c r="B11" s="281">
        <v>5</v>
      </c>
      <c r="C11" s="282" t="s">
        <v>365</v>
      </c>
      <c r="D11" s="283">
        <v>7.126149000000001</v>
      </c>
      <c r="E11" s="283">
        <v>6.508156</v>
      </c>
      <c r="F11" s="283">
        <v>0</v>
      </c>
      <c r="G11" s="283">
        <v>-8.672187460576552</v>
      </c>
      <c r="H11" s="284">
        <v>-100</v>
      </c>
    </row>
    <row r="12" spans="2:8" ht="15" customHeight="1">
      <c r="B12" s="281">
        <v>6</v>
      </c>
      <c r="C12" s="282" t="s">
        <v>366</v>
      </c>
      <c r="D12" s="283">
        <v>0.074141</v>
      </c>
      <c r="E12" s="283">
        <v>0</v>
      </c>
      <c r="F12" s="283">
        <v>0</v>
      </c>
      <c r="G12" s="283" t="s">
        <v>3</v>
      </c>
      <c r="H12" s="284" t="s">
        <v>3</v>
      </c>
    </row>
    <row r="13" spans="2:8" ht="15" customHeight="1">
      <c r="B13" s="281">
        <v>7</v>
      </c>
      <c r="C13" s="282" t="s">
        <v>367</v>
      </c>
      <c r="D13" s="283">
        <v>0</v>
      </c>
      <c r="E13" s="283">
        <v>0</v>
      </c>
      <c r="F13" s="283">
        <v>0</v>
      </c>
      <c r="G13" s="283" t="s">
        <v>3</v>
      </c>
      <c r="H13" s="284" t="s">
        <v>3</v>
      </c>
    </row>
    <row r="14" spans="2:8" ht="15" customHeight="1">
      <c r="B14" s="281">
        <v>8</v>
      </c>
      <c r="C14" s="282" t="s">
        <v>332</v>
      </c>
      <c r="D14" s="283">
        <v>27.554746</v>
      </c>
      <c r="E14" s="283">
        <v>0</v>
      </c>
      <c r="F14" s="283">
        <v>5.088656</v>
      </c>
      <c r="G14" s="283" t="s">
        <v>3</v>
      </c>
      <c r="H14" s="284" t="s">
        <v>3</v>
      </c>
    </row>
    <row r="15" spans="2:8" ht="15" customHeight="1">
      <c r="B15" s="281">
        <v>9</v>
      </c>
      <c r="C15" s="282" t="s">
        <v>368</v>
      </c>
      <c r="D15" s="283">
        <v>25.700956</v>
      </c>
      <c r="E15" s="283">
        <v>27.107727</v>
      </c>
      <c r="F15" s="283">
        <v>22.474336</v>
      </c>
      <c r="G15" s="283" t="s">
        <v>3</v>
      </c>
      <c r="H15" s="284" t="s">
        <v>3</v>
      </c>
    </row>
    <row r="16" spans="2:8" ht="15" customHeight="1">
      <c r="B16" s="281">
        <v>10</v>
      </c>
      <c r="C16" s="282" t="s">
        <v>336</v>
      </c>
      <c r="D16" s="283">
        <v>10.541885</v>
      </c>
      <c r="E16" s="283">
        <v>19.064898</v>
      </c>
      <c r="F16" s="283">
        <v>15.450158000000002</v>
      </c>
      <c r="G16" s="283">
        <v>80.84904170364217</v>
      </c>
      <c r="H16" s="284">
        <v>-18.960185362649185</v>
      </c>
    </row>
    <row r="17" spans="2:8" ht="15" customHeight="1">
      <c r="B17" s="281">
        <v>11</v>
      </c>
      <c r="C17" s="282" t="s">
        <v>369</v>
      </c>
      <c r="D17" s="283">
        <v>22.731424</v>
      </c>
      <c r="E17" s="283">
        <v>3.349501</v>
      </c>
      <c r="F17" s="283">
        <v>25.19332</v>
      </c>
      <c r="G17" s="283" t="s">
        <v>3</v>
      </c>
      <c r="H17" s="284" t="s">
        <v>3</v>
      </c>
    </row>
    <row r="18" spans="2:8" ht="15" customHeight="1">
      <c r="B18" s="281">
        <v>12</v>
      </c>
      <c r="C18" s="282" t="s">
        <v>370</v>
      </c>
      <c r="D18" s="283">
        <v>0.13905</v>
      </c>
      <c r="E18" s="283">
        <v>0</v>
      </c>
      <c r="F18" s="283">
        <v>0.8590889999999999</v>
      </c>
      <c r="G18" s="283" t="s">
        <v>3</v>
      </c>
      <c r="H18" s="284" t="s">
        <v>3</v>
      </c>
    </row>
    <row r="19" spans="2:8" ht="15" customHeight="1">
      <c r="B19" s="281">
        <v>13</v>
      </c>
      <c r="C19" s="282" t="s">
        <v>371</v>
      </c>
      <c r="D19" s="283">
        <v>10.122132</v>
      </c>
      <c r="E19" s="283">
        <v>0</v>
      </c>
      <c r="F19" s="283">
        <v>0</v>
      </c>
      <c r="G19" s="283" t="s">
        <v>3</v>
      </c>
      <c r="H19" s="284" t="s">
        <v>3</v>
      </c>
    </row>
    <row r="20" spans="2:8" ht="15" customHeight="1">
      <c r="B20" s="281">
        <v>14</v>
      </c>
      <c r="C20" s="282" t="s">
        <v>372</v>
      </c>
      <c r="D20" s="283">
        <v>2.95832</v>
      </c>
      <c r="E20" s="283">
        <v>0</v>
      </c>
      <c r="F20" s="283">
        <v>1.374594</v>
      </c>
      <c r="G20" s="283" t="s">
        <v>3</v>
      </c>
      <c r="H20" s="284" t="s">
        <v>3</v>
      </c>
    </row>
    <row r="21" spans="2:8" ht="15" customHeight="1">
      <c r="B21" s="281">
        <v>15</v>
      </c>
      <c r="C21" s="282" t="s">
        <v>373</v>
      </c>
      <c r="D21" s="283">
        <v>142.06804300000002</v>
      </c>
      <c r="E21" s="283">
        <v>56.188275999999995</v>
      </c>
      <c r="F21" s="283">
        <v>67.762557</v>
      </c>
      <c r="G21" s="283">
        <v>-60.449743085431265</v>
      </c>
      <c r="H21" s="284">
        <v>20.599103272006445</v>
      </c>
    </row>
    <row r="22" spans="2:8" ht="15" customHeight="1">
      <c r="B22" s="281">
        <v>16</v>
      </c>
      <c r="C22" s="282" t="s">
        <v>374</v>
      </c>
      <c r="D22" s="283">
        <v>10.815868000000002</v>
      </c>
      <c r="E22" s="283">
        <v>7.607763</v>
      </c>
      <c r="F22" s="283">
        <v>3.0039420000000003</v>
      </c>
      <c r="G22" s="283">
        <v>-29.661096085862</v>
      </c>
      <c r="H22" s="284">
        <v>-60.51477944305047</v>
      </c>
    </row>
    <row r="23" spans="2:8" ht="15" customHeight="1">
      <c r="B23" s="281">
        <v>17</v>
      </c>
      <c r="C23" s="282" t="s">
        <v>375</v>
      </c>
      <c r="D23" s="283">
        <v>0</v>
      </c>
      <c r="E23" s="283">
        <v>0</v>
      </c>
      <c r="F23" s="283">
        <v>0</v>
      </c>
      <c r="G23" s="283" t="s">
        <v>3</v>
      </c>
      <c r="H23" s="284" t="s">
        <v>3</v>
      </c>
    </row>
    <row r="24" spans="2:8" ht="15" customHeight="1">
      <c r="B24" s="281">
        <v>18</v>
      </c>
      <c r="C24" s="282" t="s">
        <v>376</v>
      </c>
      <c r="D24" s="283">
        <v>11.858274999999999</v>
      </c>
      <c r="E24" s="283">
        <v>0</v>
      </c>
      <c r="F24" s="283">
        <v>1.4427</v>
      </c>
      <c r="G24" s="283" t="s">
        <v>3</v>
      </c>
      <c r="H24" s="284" t="s">
        <v>3</v>
      </c>
    </row>
    <row r="25" spans="2:8" ht="15" customHeight="1">
      <c r="B25" s="281">
        <v>19</v>
      </c>
      <c r="C25" s="282" t="s">
        <v>377</v>
      </c>
      <c r="D25" s="283">
        <v>47.039872</v>
      </c>
      <c r="E25" s="283">
        <v>90.66939699999999</v>
      </c>
      <c r="F25" s="283">
        <v>93.028427</v>
      </c>
      <c r="G25" s="283">
        <v>92.75009294242975</v>
      </c>
      <c r="H25" s="284">
        <v>2.6017929732123406</v>
      </c>
    </row>
    <row r="26" spans="2:8" ht="15" customHeight="1">
      <c r="B26" s="304"/>
      <c r="C26" s="279" t="s">
        <v>378</v>
      </c>
      <c r="D26" s="305">
        <v>1029.062369</v>
      </c>
      <c r="E26" s="305">
        <v>126.15435200000002</v>
      </c>
      <c r="F26" s="305">
        <v>339.59562600000004</v>
      </c>
      <c r="G26" s="306">
        <v>-87.74084488945101</v>
      </c>
      <c r="H26" s="284">
        <v>169.19057536754656</v>
      </c>
    </row>
    <row r="27" spans="2:8" ht="15" customHeight="1" thickBot="1">
      <c r="B27" s="307"/>
      <c r="C27" s="308" t="s">
        <v>379</v>
      </c>
      <c r="D27" s="289">
        <v>1421.5498479999999</v>
      </c>
      <c r="E27" s="289">
        <v>479.11659699999996</v>
      </c>
      <c r="F27" s="289">
        <v>744.2450560000001</v>
      </c>
      <c r="G27" s="279">
        <v>-66.29618035033549</v>
      </c>
      <c r="H27" s="290">
        <v>55.33693899566586</v>
      </c>
    </row>
    <row r="28" spans="2:8" ht="15" customHeight="1" thickTop="1">
      <c r="B28" s="309" t="s">
        <v>359</v>
      </c>
      <c r="C28" s="310"/>
      <c r="D28" s="310"/>
      <c r="E28" s="310"/>
      <c r="F28" s="310"/>
      <c r="G28" s="310"/>
      <c r="H28" s="310"/>
    </row>
    <row r="29" spans="2:8" ht="15" customHeight="1">
      <c r="B29" s="296"/>
      <c r="C29" s="296"/>
      <c r="D29" s="296"/>
      <c r="E29" s="296"/>
      <c r="F29" s="296"/>
      <c r="G29" s="296"/>
      <c r="H29" s="296"/>
    </row>
    <row r="30" spans="4:7" ht="12.75">
      <c r="D30" s="311"/>
      <c r="E30" s="311"/>
      <c r="F30" s="311"/>
      <c r="G30" s="311"/>
    </row>
    <row r="31" ht="12.75">
      <c r="H31" s="61" t="s">
        <v>109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4.00390625" style="61" customWidth="1"/>
    <col min="2" max="2" width="6.00390625" style="61" customWidth="1"/>
    <col min="3" max="3" width="26.28125" style="61" customWidth="1"/>
    <col min="4" max="8" width="10.7109375" style="61" customWidth="1"/>
    <col min="9" max="16384" width="9.140625" style="61" customWidth="1"/>
  </cols>
  <sheetData>
    <row r="1" spans="2:8" ht="15" customHeight="1">
      <c r="B1" s="1476" t="s">
        <v>267</v>
      </c>
      <c r="C1" s="1476"/>
      <c r="D1" s="1476"/>
      <c r="E1" s="1476"/>
      <c r="F1" s="1476"/>
      <c r="G1" s="1476"/>
      <c r="H1" s="1476"/>
    </row>
    <row r="2" spans="2:8" ht="15" customHeight="1">
      <c r="B2" s="1477" t="s">
        <v>380</v>
      </c>
      <c r="C2" s="1477"/>
      <c r="D2" s="1477"/>
      <c r="E2" s="1477"/>
      <c r="F2" s="1477"/>
      <c r="G2" s="1477"/>
      <c r="H2" s="1477"/>
    </row>
    <row r="3" spans="2:8" ht="15" customHeight="1" thickBot="1">
      <c r="B3" s="1478" t="s">
        <v>34</v>
      </c>
      <c r="C3" s="1478"/>
      <c r="D3" s="1478"/>
      <c r="E3" s="1478"/>
      <c r="F3" s="1478"/>
      <c r="G3" s="1478"/>
      <c r="H3" s="1478"/>
    </row>
    <row r="4" spans="2:8" ht="15" customHeight="1" thickTop="1">
      <c r="B4" s="312"/>
      <c r="C4" s="313"/>
      <c r="D4" s="1479" t="s">
        <v>676</v>
      </c>
      <c r="E4" s="1479"/>
      <c r="F4" s="1479"/>
      <c r="G4" s="1480" t="s">
        <v>172</v>
      </c>
      <c r="H4" s="1481"/>
    </row>
    <row r="5" spans="2:8" ht="15" customHeight="1">
      <c r="B5" s="314"/>
      <c r="C5" s="315"/>
      <c r="D5" s="316" t="s">
        <v>16</v>
      </c>
      <c r="E5" s="317" t="s">
        <v>302</v>
      </c>
      <c r="F5" s="317" t="s">
        <v>303</v>
      </c>
      <c r="G5" s="317" t="s">
        <v>302</v>
      </c>
      <c r="H5" s="277" t="s">
        <v>303</v>
      </c>
    </row>
    <row r="6" spans="2:8" ht="15" customHeight="1">
      <c r="B6" s="318"/>
      <c r="C6" s="319" t="s">
        <v>304</v>
      </c>
      <c r="D6" s="320">
        <v>7183.381418</v>
      </c>
      <c r="E6" s="320">
        <v>7525.761247</v>
      </c>
      <c r="F6" s="320">
        <v>7188.095327999999</v>
      </c>
      <c r="G6" s="320">
        <v>4.766276619282266</v>
      </c>
      <c r="H6" s="321">
        <v>-4.486800842035805</v>
      </c>
    </row>
    <row r="7" spans="2:10" ht="15" customHeight="1">
      <c r="B7" s="322">
        <v>1</v>
      </c>
      <c r="C7" s="323" t="s">
        <v>381</v>
      </c>
      <c r="D7" s="324">
        <v>45.557068</v>
      </c>
      <c r="E7" s="324">
        <v>37.517655</v>
      </c>
      <c r="F7" s="324">
        <v>67.45149599999999</v>
      </c>
      <c r="G7" s="325">
        <v>-17.646906073937856</v>
      </c>
      <c r="H7" s="326">
        <v>79.78601274519954</v>
      </c>
      <c r="J7" s="61" t="s">
        <v>109</v>
      </c>
    </row>
    <row r="8" spans="2:8" ht="15" customHeight="1">
      <c r="B8" s="322">
        <v>2</v>
      </c>
      <c r="C8" s="323" t="s">
        <v>321</v>
      </c>
      <c r="D8" s="324">
        <v>7.386100000000001</v>
      </c>
      <c r="E8" s="324">
        <v>78.569924</v>
      </c>
      <c r="F8" s="324">
        <v>77.700117</v>
      </c>
      <c r="G8" s="325">
        <v>963.7538619839968</v>
      </c>
      <c r="H8" s="326">
        <v>-1.1070482898774259</v>
      </c>
    </row>
    <row r="9" spans="2:8" ht="15" customHeight="1">
      <c r="B9" s="322">
        <v>3</v>
      </c>
      <c r="C9" s="323" t="s">
        <v>367</v>
      </c>
      <c r="D9" s="324">
        <v>93.69554600000001</v>
      </c>
      <c r="E9" s="324">
        <v>106.577156</v>
      </c>
      <c r="F9" s="324">
        <v>136.316599</v>
      </c>
      <c r="G9" s="325">
        <v>13.748369639683816</v>
      </c>
      <c r="H9" s="326">
        <v>27.90414392367535</v>
      </c>
    </row>
    <row r="10" spans="2:8" ht="15" customHeight="1">
      <c r="B10" s="322">
        <v>4</v>
      </c>
      <c r="C10" s="323" t="s">
        <v>382</v>
      </c>
      <c r="D10" s="324">
        <v>0</v>
      </c>
      <c r="E10" s="324">
        <v>0</v>
      </c>
      <c r="F10" s="324">
        <v>0</v>
      </c>
      <c r="G10" s="325" t="s">
        <v>3</v>
      </c>
      <c r="H10" s="326" t="s">
        <v>3</v>
      </c>
    </row>
    <row r="11" spans="2:8" ht="15" customHeight="1">
      <c r="B11" s="322">
        <v>5</v>
      </c>
      <c r="C11" s="323" t="s">
        <v>336</v>
      </c>
      <c r="D11" s="324">
        <v>1113.452061</v>
      </c>
      <c r="E11" s="324">
        <v>1329.131153</v>
      </c>
      <c r="F11" s="324">
        <v>1233.812547</v>
      </c>
      <c r="G11" s="325">
        <v>19.370307851987548</v>
      </c>
      <c r="H11" s="326">
        <v>-7.171497393982165</v>
      </c>
    </row>
    <row r="12" spans="2:8" ht="15" customHeight="1">
      <c r="B12" s="322">
        <v>6</v>
      </c>
      <c r="C12" s="323" t="s">
        <v>339</v>
      </c>
      <c r="D12" s="324">
        <v>709.602388</v>
      </c>
      <c r="E12" s="324">
        <v>252.985554</v>
      </c>
      <c r="F12" s="324">
        <v>367.868363</v>
      </c>
      <c r="G12" s="325">
        <v>-64.34826625752561</v>
      </c>
      <c r="H12" s="326">
        <v>45.410817805035606</v>
      </c>
    </row>
    <row r="13" spans="2:8" ht="15" customHeight="1">
      <c r="B13" s="322">
        <v>7</v>
      </c>
      <c r="C13" s="323" t="s">
        <v>369</v>
      </c>
      <c r="D13" s="324">
        <v>1767.442665</v>
      </c>
      <c r="E13" s="324">
        <v>1941.3782180000003</v>
      </c>
      <c r="F13" s="324">
        <v>1646.624774</v>
      </c>
      <c r="G13" s="325">
        <v>9.841086019047765</v>
      </c>
      <c r="H13" s="326">
        <v>-15.182690382899949</v>
      </c>
    </row>
    <row r="14" spans="2:8" ht="15" customHeight="1">
      <c r="B14" s="322">
        <v>8</v>
      </c>
      <c r="C14" s="323" t="s">
        <v>370</v>
      </c>
      <c r="D14" s="324">
        <v>97.306484</v>
      </c>
      <c r="E14" s="324">
        <v>89.613019</v>
      </c>
      <c r="F14" s="324">
        <v>110.490133</v>
      </c>
      <c r="G14" s="325">
        <v>-7.906425845167732</v>
      </c>
      <c r="H14" s="326">
        <v>23.296965366159597</v>
      </c>
    </row>
    <row r="15" spans="2:8" ht="15" customHeight="1">
      <c r="B15" s="322">
        <v>9</v>
      </c>
      <c r="C15" s="323" t="s">
        <v>383</v>
      </c>
      <c r="D15" s="324">
        <v>42.722801999999994</v>
      </c>
      <c r="E15" s="324">
        <v>66.994225</v>
      </c>
      <c r="F15" s="324">
        <v>121.037967</v>
      </c>
      <c r="G15" s="325">
        <v>56.81140249181226</v>
      </c>
      <c r="H15" s="326">
        <v>80.66925470068503</v>
      </c>
    </row>
    <row r="16" spans="2:8" ht="15" customHeight="1">
      <c r="B16" s="322">
        <v>10</v>
      </c>
      <c r="C16" s="323" t="s">
        <v>373</v>
      </c>
      <c r="D16" s="324">
        <v>269.056804</v>
      </c>
      <c r="E16" s="324">
        <v>153.164568</v>
      </c>
      <c r="F16" s="324">
        <v>156.711906</v>
      </c>
      <c r="G16" s="325">
        <v>-43.07351989507762</v>
      </c>
      <c r="H16" s="326">
        <v>2.316030428133999</v>
      </c>
    </row>
    <row r="17" spans="2:8" ht="15" customHeight="1">
      <c r="B17" s="322">
        <v>11</v>
      </c>
      <c r="C17" s="323" t="s">
        <v>374</v>
      </c>
      <c r="D17" s="324">
        <v>115.490194</v>
      </c>
      <c r="E17" s="324">
        <v>92.469707</v>
      </c>
      <c r="F17" s="324">
        <v>122.681599</v>
      </c>
      <c r="G17" s="325">
        <v>-19.932849883341603</v>
      </c>
      <c r="H17" s="326">
        <v>32.67220474700977</v>
      </c>
    </row>
    <row r="18" spans="2:8" ht="15" customHeight="1">
      <c r="B18" s="322">
        <v>12</v>
      </c>
      <c r="C18" s="323" t="s">
        <v>384</v>
      </c>
      <c r="D18" s="324">
        <v>2921.669306</v>
      </c>
      <c r="E18" s="324">
        <v>3377.3600680000004</v>
      </c>
      <c r="F18" s="324">
        <v>3147.3998269999997</v>
      </c>
      <c r="G18" s="325">
        <v>15.596931557729164</v>
      </c>
      <c r="H18" s="326">
        <v>-6.8088754639708355</v>
      </c>
    </row>
    <row r="19" spans="2:8" ht="15" customHeight="1">
      <c r="B19" s="318"/>
      <c r="C19" s="319" t="s">
        <v>356</v>
      </c>
      <c r="D19" s="327">
        <v>5503.094099000001</v>
      </c>
      <c r="E19" s="327">
        <v>4288.441195999998</v>
      </c>
      <c r="F19" s="327">
        <v>5681.772348999999</v>
      </c>
      <c r="G19" s="325">
        <v>-22.07218123383943</v>
      </c>
      <c r="H19" s="326">
        <v>32.49038728337041</v>
      </c>
    </row>
    <row r="20" spans="2:8" ht="15" customHeight="1" thickBot="1">
      <c r="B20" s="328"/>
      <c r="C20" s="329" t="s">
        <v>385</v>
      </c>
      <c r="D20" s="329">
        <v>12686.475517</v>
      </c>
      <c r="E20" s="329">
        <v>11814.202442999998</v>
      </c>
      <c r="F20" s="329">
        <v>12869.867677000002</v>
      </c>
      <c r="G20" s="329">
        <v>-6.875613899472299</v>
      </c>
      <c r="H20" s="330">
        <v>8.935560729497169</v>
      </c>
    </row>
    <row r="21" ht="13.5" thickTop="1">
      <c r="B21" s="61" t="s">
        <v>359</v>
      </c>
    </row>
    <row r="23" spans="4:5" ht="12.75">
      <c r="D23" s="331"/>
      <c r="E23" s="332"/>
    </row>
    <row r="24" spans="4:7" ht="12.75">
      <c r="D24" s="311"/>
      <c r="E24" s="311"/>
      <c r="F24" s="311"/>
      <c r="G24" s="31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140625" style="61" customWidth="1"/>
    <col min="2" max="2" width="6.140625" style="61" customWidth="1"/>
    <col min="3" max="3" width="29.421875" style="61" bestFit="1" customWidth="1"/>
    <col min="4" max="6" width="11.7109375" style="61" customWidth="1"/>
    <col min="7" max="7" width="9.00390625" style="61" customWidth="1"/>
    <col min="8" max="16" width="8.421875" style="61" customWidth="1"/>
    <col min="17" max="18" width="9.140625" style="61" customWidth="1"/>
    <col min="19" max="19" width="10.28125" style="61" customWidth="1"/>
    <col min="20" max="16384" width="9.140625" style="61" customWidth="1"/>
  </cols>
  <sheetData>
    <row r="1" spans="2:16" ht="12.75">
      <c r="B1" s="1476" t="s">
        <v>386</v>
      </c>
      <c r="C1" s="1476"/>
      <c r="D1" s="1476"/>
      <c r="E1" s="1476"/>
      <c r="F1" s="1476"/>
      <c r="G1" s="1476"/>
      <c r="H1" s="1476"/>
      <c r="I1" s="207"/>
      <c r="J1" s="207"/>
      <c r="K1" s="207"/>
      <c r="L1" s="207"/>
      <c r="M1" s="207"/>
      <c r="N1" s="207"/>
      <c r="O1" s="207"/>
      <c r="P1" s="207"/>
    </row>
    <row r="2" spans="2:16" ht="15" customHeight="1">
      <c r="B2" s="1482" t="s">
        <v>89</v>
      </c>
      <c r="C2" s="1482"/>
      <c r="D2" s="1482"/>
      <c r="E2" s="1482"/>
      <c r="F2" s="1482"/>
      <c r="G2" s="1482"/>
      <c r="H2" s="1482"/>
      <c r="I2" s="333"/>
      <c r="J2" s="333"/>
      <c r="K2" s="333"/>
      <c r="L2" s="333"/>
      <c r="M2" s="333"/>
      <c r="N2" s="333"/>
      <c r="O2" s="333"/>
      <c r="P2" s="333"/>
    </row>
    <row r="3" spans="2:16" ht="15" customHeight="1" thickBot="1">
      <c r="B3" s="1483" t="s">
        <v>34</v>
      </c>
      <c r="C3" s="1483"/>
      <c r="D3" s="1483"/>
      <c r="E3" s="1483"/>
      <c r="F3" s="1483"/>
      <c r="G3" s="1483"/>
      <c r="H3" s="1483"/>
      <c r="I3" s="334"/>
      <c r="J3" s="334"/>
      <c r="K3" s="334"/>
      <c r="L3" s="334"/>
      <c r="M3" s="334"/>
      <c r="N3" s="334"/>
      <c r="O3" s="334"/>
      <c r="P3" s="334"/>
    </row>
    <row r="4" spans="2:16" ht="15" customHeight="1" thickTop="1">
      <c r="B4" s="335"/>
      <c r="C4" s="336"/>
      <c r="D4" s="1484" t="s">
        <v>676</v>
      </c>
      <c r="E4" s="1484"/>
      <c r="F4" s="1484"/>
      <c r="G4" s="1485" t="s">
        <v>172</v>
      </c>
      <c r="H4" s="1486"/>
      <c r="I4" s="337"/>
      <c r="J4" s="337"/>
      <c r="K4" s="337"/>
      <c r="L4" s="337"/>
      <c r="M4" s="337"/>
      <c r="N4" s="337"/>
      <c r="O4" s="337"/>
      <c r="P4" s="337"/>
    </row>
    <row r="5" spans="2:16" ht="15" customHeight="1">
      <c r="B5" s="338"/>
      <c r="C5" s="339"/>
      <c r="D5" s="340" t="s">
        <v>16</v>
      </c>
      <c r="E5" s="341" t="s">
        <v>302</v>
      </c>
      <c r="F5" s="341" t="s">
        <v>303</v>
      </c>
      <c r="G5" s="341" t="s">
        <v>302</v>
      </c>
      <c r="H5" s="277" t="s">
        <v>303</v>
      </c>
      <c r="I5" s="342"/>
      <c r="J5" s="342"/>
      <c r="K5" s="342"/>
      <c r="L5" s="342"/>
      <c r="M5" s="342"/>
      <c r="N5" s="342"/>
      <c r="O5" s="342"/>
      <c r="P5" s="342"/>
    </row>
    <row r="6" spans="2:16" ht="15" customHeight="1">
      <c r="B6" s="343"/>
      <c r="C6" s="344" t="s">
        <v>304</v>
      </c>
      <c r="D6" s="345">
        <v>155873.450713</v>
      </c>
      <c r="E6" s="345">
        <v>91894.32471500001</v>
      </c>
      <c r="F6" s="345">
        <v>197310.62292300002</v>
      </c>
      <c r="G6" s="345">
        <v>-41.045556960050064</v>
      </c>
      <c r="H6" s="346">
        <v>114.71469923190242</v>
      </c>
      <c r="I6" s="347"/>
      <c r="J6" s="347"/>
      <c r="K6" s="347"/>
      <c r="L6" s="347"/>
      <c r="M6" s="347"/>
      <c r="N6" s="347"/>
      <c r="O6" s="347"/>
      <c r="P6" s="347"/>
    </row>
    <row r="7" spans="2:16" ht="15" customHeight="1">
      <c r="B7" s="348">
        <v>1</v>
      </c>
      <c r="C7" s="349" t="s">
        <v>387</v>
      </c>
      <c r="D7" s="350">
        <v>4169.324731</v>
      </c>
      <c r="E7" s="350">
        <v>2588.8315559999996</v>
      </c>
      <c r="F7" s="350">
        <v>7531.679725</v>
      </c>
      <c r="G7" s="350">
        <v>-37.907653564344066</v>
      </c>
      <c r="H7" s="351">
        <v>190.9296940368414</v>
      </c>
      <c r="I7" s="352"/>
      <c r="J7" s="352"/>
      <c r="K7" s="352"/>
      <c r="L7" s="352"/>
      <c r="M7" s="352"/>
      <c r="N7" s="352"/>
      <c r="O7" s="352"/>
      <c r="P7" s="352"/>
    </row>
    <row r="8" spans="2:16" ht="15" customHeight="1">
      <c r="B8" s="348">
        <v>2</v>
      </c>
      <c r="C8" s="349" t="s">
        <v>388</v>
      </c>
      <c r="D8" s="350">
        <v>1122.9013</v>
      </c>
      <c r="E8" s="350">
        <v>656.737619</v>
      </c>
      <c r="F8" s="350">
        <v>1171.692404</v>
      </c>
      <c r="G8" s="350">
        <v>-41.51421687729812</v>
      </c>
      <c r="H8" s="351">
        <v>78.41103815312275</v>
      </c>
      <c r="I8" s="352"/>
      <c r="J8" s="352"/>
      <c r="K8" s="352"/>
      <c r="L8" s="352"/>
      <c r="M8" s="352"/>
      <c r="N8" s="352"/>
      <c r="O8" s="352"/>
      <c r="P8" s="352"/>
    </row>
    <row r="9" spans="2:16" ht="15" customHeight="1">
      <c r="B9" s="348">
        <v>3</v>
      </c>
      <c r="C9" s="349" t="s">
        <v>389</v>
      </c>
      <c r="D9" s="350">
        <v>1982.6346990000002</v>
      </c>
      <c r="E9" s="350">
        <v>1025.861382</v>
      </c>
      <c r="F9" s="350">
        <v>2520.953214</v>
      </c>
      <c r="G9" s="350">
        <v>-48.25767033546708</v>
      </c>
      <c r="H9" s="351">
        <v>145.74014172218835</v>
      </c>
      <c r="I9" s="352"/>
      <c r="J9" s="352"/>
      <c r="K9" s="352"/>
      <c r="L9" s="352"/>
      <c r="M9" s="352"/>
      <c r="N9" s="352"/>
      <c r="O9" s="352"/>
      <c r="P9" s="352"/>
    </row>
    <row r="10" spans="2:16" ht="15" customHeight="1">
      <c r="B10" s="348">
        <v>4</v>
      </c>
      <c r="C10" s="349" t="s">
        <v>390</v>
      </c>
      <c r="D10" s="350">
        <v>243.72289999999998</v>
      </c>
      <c r="E10" s="350">
        <v>9.939034000000001</v>
      </c>
      <c r="F10" s="350">
        <v>223.63711999999998</v>
      </c>
      <c r="G10" s="350">
        <v>-95.92199419914994</v>
      </c>
      <c r="H10" s="284" t="s">
        <v>3</v>
      </c>
      <c r="I10" s="352"/>
      <c r="J10" s="352"/>
      <c r="K10" s="352"/>
      <c r="L10" s="352"/>
      <c r="M10" s="352"/>
      <c r="N10" s="352"/>
      <c r="O10" s="352"/>
      <c r="P10" s="352"/>
    </row>
    <row r="11" spans="2:16" ht="15" customHeight="1">
      <c r="B11" s="348">
        <v>5</v>
      </c>
      <c r="C11" s="349" t="s">
        <v>391</v>
      </c>
      <c r="D11" s="350">
        <v>668.1936310000001</v>
      </c>
      <c r="E11" s="350">
        <v>360.147139</v>
      </c>
      <c r="F11" s="350">
        <v>713.184295</v>
      </c>
      <c r="G11" s="350">
        <v>-46.10138105312173</v>
      </c>
      <c r="H11" s="351">
        <v>98.02581161140364</v>
      </c>
      <c r="I11" s="352"/>
      <c r="J11" s="352"/>
      <c r="K11" s="352"/>
      <c r="L11" s="352"/>
      <c r="M11" s="352"/>
      <c r="N11" s="352"/>
      <c r="O11" s="352"/>
      <c r="P11" s="352"/>
    </row>
    <row r="12" spans="2:16" ht="15" customHeight="1">
      <c r="B12" s="348">
        <v>6</v>
      </c>
      <c r="C12" s="349" t="s">
        <v>392</v>
      </c>
      <c r="D12" s="350">
        <v>3179.9992090000005</v>
      </c>
      <c r="E12" s="350">
        <v>1466.2144990000002</v>
      </c>
      <c r="F12" s="350">
        <v>6333.33506</v>
      </c>
      <c r="G12" s="350">
        <v>-53.89261434876037</v>
      </c>
      <c r="H12" s="351">
        <v>331.95146851429405</v>
      </c>
      <c r="I12" s="352"/>
      <c r="J12" s="352"/>
      <c r="K12" s="352"/>
      <c r="L12" s="352"/>
      <c r="M12" s="352"/>
      <c r="N12" s="352"/>
      <c r="O12" s="352"/>
      <c r="P12" s="352"/>
    </row>
    <row r="13" spans="2:16" ht="15" customHeight="1">
      <c r="B13" s="348">
        <v>7</v>
      </c>
      <c r="C13" s="349" t="s">
        <v>393</v>
      </c>
      <c r="D13" s="350">
        <v>2376.692872</v>
      </c>
      <c r="E13" s="350">
        <v>1199.756565</v>
      </c>
      <c r="F13" s="350">
        <v>139.928302</v>
      </c>
      <c r="G13" s="350">
        <v>-49.51991571420845</v>
      </c>
      <c r="H13" s="351">
        <v>-88.33694216959755</v>
      </c>
      <c r="I13" s="352"/>
      <c r="J13" s="352"/>
      <c r="K13" s="352"/>
      <c r="L13" s="352"/>
      <c r="M13" s="352"/>
      <c r="N13" s="352"/>
      <c r="O13" s="352"/>
      <c r="P13" s="352"/>
    </row>
    <row r="14" spans="2:22" ht="15" customHeight="1">
      <c r="B14" s="348">
        <v>8</v>
      </c>
      <c r="C14" s="349" t="s">
        <v>312</v>
      </c>
      <c r="D14" s="350">
        <v>1265.797588</v>
      </c>
      <c r="E14" s="350">
        <v>783.9383889999999</v>
      </c>
      <c r="F14" s="350">
        <v>1512.165338</v>
      </c>
      <c r="G14" s="350">
        <v>-38.06763447553671</v>
      </c>
      <c r="H14" s="351">
        <v>92.89339050342133</v>
      </c>
      <c r="I14" s="352"/>
      <c r="J14" s="352"/>
      <c r="K14" s="352"/>
      <c r="L14" s="352"/>
      <c r="M14" s="352"/>
      <c r="N14" s="352"/>
      <c r="O14" s="352"/>
      <c r="P14" s="352"/>
      <c r="T14" s="311"/>
      <c r="U14" s="311"/>
      <c r="V14" s="311"/>
    </row>
    <row r="15" spans="2:16" ht="15" customHeight="1">
      <c r="B15" s="348">
        <v>9</v>
      </c>
      <c r="C15" s="349" t="s">
        <v>394</v>
      </c>
      <c r="D15" s="350">
        <v>1285.696789</v>
      </c>
      <c r="E15" s="350">
        <v>1123.996759</v>
      </c>
      <c r="F15" s="350">
        <v>1549.066104</v>
      </c>
      <c r="G15" s="350">
        <v>-12.576840152627938</v>
      </c>
      <c r="H15" s="351">
        <v>37.81766642976592</v>
      </c>
      <c r="I15" s="352"/>
      <c r="J15" s="352"/>
      <c r="K15" s="352"/>
      <c r="L15" s="352"/>
      <c r="M15" s="352"/>
      <c r="N15" s="352"/>
      <c r="O15" s="352"/>
      <c r="P15" s="352"/>
    </row>
    <row r="16" spans="2:16" ht="15" customHeight="1">
      <c r="B16" s="348">
        <v>10</v>
      </c>
      <c r="C16" s="349" t="s">
        <v>395</v>
      </c>
      <c r="D16" s="350">
        <v>2968.316553</v>
      </c>
      <c r="E16" s="350">
        <v>3192.519481</v>
      </c>
      <c r="F16" s="350">
        <v>2211.638096</v>
      </c>
      <c r="G16" s="350">
        <v>7.553201418945818</v>
      </c>
      <c r="H16" s="351">
        <v>-30.724366470984094</v>
      </c>
      <c r="I16" s="352"/>
      <c r="J16" s="352"/>
      <c r="K16" s="352"/>
      <c r="L16" s="352"/>
      <c r="M16" s="352"/>
      <c r="N16" s="352"/>
      <c r="O16" s="352"/>
      <c r="P16" s="352"/>
    </row>
    <row r="17" spans="2:16" ht="15" customHeight="1">
      <c r="B17" s="348">
        <v>11</v>
      </c>
      <c r="C17" s="349" t="s">
        <v>396</v>
      </c>
      <c r="D17" s="350">
        <v>100.98577800000001</v>
      </c>
      <c r="E17" s="350">
        <v>77.225846</v>
      </c>
      <c r="F17" s="350">
        <v>148.121519</v>
      </c>
      <c r="G17" s="350">
        <v>-23.52799817019779</v>
      </c>
      <c r="H17" s="351">
        <v>91.80303832475983</v>
      </c>
      <c r="I17" s="352"/>
      <c r="J17" s="352"/>
      <c r="K17" s="352"/>
      <c r="L17" s="352"/>
      <c r="M17" s="352"/>
      <c r="N17" s="352"/>
      <c r="O17" s="352"/>
      <c r="P17" s="352"/>
    </row>
    <row r="18" spans="2:22" ht="15" customHeight="1">
      <c r="B18" s="348">
        <v>12</v>
      </c>
      <c r="C18" s="349" t="s">
        <v>397</v>
      </c>
      <c r="D18" s="350">
        <v>892.326923</v>
      </c>
      <c r="E18" s="350">
        <v>519.169275</v>
      </c>
      <c r="F18" s="350">
        <v>1107.381171</v>
      </c>
      <c r="G18" s="350">
        <v>-41.8184903292445</v>
      </c>
      <c r="H18" s="351">
        <v>113.29867238387715</v>
      </c>
      <c r="I18" s="352"/>
      <c r="J18" s="352"/>
      <c r="K18" s="352"/>
      <c r="L18" s="352"/>
      <c r="M18" s="352"/>
      <c r="N18" s="352"/>
      <c r="O18" s="352"/>
      <c r="P18" s="352"/>
      <c r="U18" s="311"/>
      <c r="V18" s="311"/>
    </row>
    <row r="19" spans="2:16" ht="15" customHeight="1">
      <c r="B19" s="348">
        <v>13</v>
      </c>
      <c r="C19" s="349" t="s">
        <v>398</v>
      </c>
      <c r="D19" s="350">
        <v>462.203433</v>
      </c>
      <c r="E19" s="350">
        <v>408.25209700000005</v>
      </c>
      <c r="F19" s="350">
        <v>407.19794099999996</v>
      </c>
      <c r="G19" s="350">
        <v>-11.672638528411795</v>
      </c>
      <c r="H19" s="351">
        <v>-0.25821202334206816</v>
      </c>
      <c r="I19" s="352"/>
      <c r="J19" s="352"/>
      <c r="K19" s="352"/>
      <c r="L19" s="352"/>
      <c r="M19" s="352"/>
      <c r="N19" s="352"/>
      <c r="O19" s="352"/>
      <c r="P19" s="352"/>
    </row>
    <row r="20" spans="2:16" ht="15" customHeight="1">
      <c r="B20" s="348">
        <v>14</v>
      </c>
      <c r="C20" s="349" t="s">
        <v>399</v>
      </c>
      <c r="D20" s="350">
        <v>1773.519583</v>
      </c>
      <c r="E20" s="350">
        <v>760.117604</v>
      </c>
      <c r="F20" s="350">
        <v>1729.050469</v>
      </c>
      <c r="G20" s="350">
        <v>-57.14072676241771</v>
      </c>
      <c r="H20" s="351">
        <v>127.47144124818871</v>
      </c>
      <c r="I20" s="352"/>
      <c r="J20" s="352"/>
      <c r="K20" s="352"/>
      <c r="L20" s="352"/>
      <c r="M20" s="352"/>
      <c r="N20" s="352"/>
      <c r="O20" s="352"/>
      <c r="P20" s="352"/>
    </row>
    <row r="21" spans="2:16" ht="15" customHeight="1">
      <c r="B21" s="348">
        <v>15</v>
      </c>
      <c r="C21" s="349" t="s">
        <v>400</v>
      </c>
      <c r="D21" s="350">
        <v>3726.773868</v>
      </c>
      <c r="E21" s="350">
        <v>2354.947235</v>
      </c>
      <c r="F21" s="350">
        <v>5381.461785</v>
      </c>
      <c r="G21" s="350">
        <v>-36.810031453188245</v>
      </c>
      <c r="H21" s="351">
        <v>128.5172977559304</v>
      </c>
      <c r="I21" s="352"/>
      <c r="J21" s="352"/>
      <c r="K21" s="352"/>
      <c r="L21" s="352"/>
      <c r="M21" s="352"/>
      <c r="N21" s="352"/>
      <c r="O21" s="352"/>
      <c r="P21" s="352"/>
    </row>
    <row r="22" spans="2:16" ht="15" customHeight="1">
      <c r="B22" s="348">
        <v>16</v>
      </c>
      <c r="C22" s="349" t="s">
        <v>401</v>
      </c>
      <c r="D22" s="350">
        <v>848.483608</v>
      </c>
      <c r="E22" s="350">
        <v>523.0658090000001</v>
      </c>
      <c r="F22" s="350">
        <v>969.707472</v>
      </c>
      <c r="G22" s="350">
        <v>-38.352868096893154</v>
      </c>
      <c r="H22" s="351">
        <v>85.38919105683698</v>
      </c>
      <c r="I22" s="352"/>
      <c r="J22" s="352"/>
      <c r="K22" s="352"/>
      <c r="L22" s="352"/>
      <c r="M22" s="352"/>
      <c r="N22" s="352"/>
      <c r="O22" s="352"/>
      <c r="P22" s="352"/>
    </row>
    <row r="23" spans="2:16" ht="15" customHeight="1">
      <c r="B23" s="348">
        <v>17</v>
      </c>
      <c r="C23" s="349" t="s">
        <v>315</v>
      </c>
      <c r="D23" s="350">
        <v>1355.5906979999997</v>
      </c>
      <c r="E23" s="350">
        <v>1808.169385</v>
      </c>
      <c r="F23" s="350">
        <v>2340.50057</v>
      </c>
      <c r="G23" s="350">
        <v>33.38608679358174</v>
      </c>
      <c r="H23" s="351">
        <v>29.44033835635372</v>
      </c>
      <c r="I23" s="352"/>
      <c r="J23" s="352"/>
      <c r="K23" s="352"/>
      <c r="L23" s="352"/>
      <c r="M23" s="352"/>
      <c r="N23" s="352"/>
      <c r="O23" s="352"/>
      <c r="P23" s="352"/>
    </row>
    <row r="24" spans="2:16" ht="15" customHeight="1">
      <c r="B24" s="348">
        <v>18</v>
      </c>
      <c r="C24" s="349" t="s">
        <v>402</v>
      </c>
      <c r="D24" s="350">
        <v>1172.490367</v>
      </c>
      <c r="E24" s="350">
        <v>755.254798</v>
      </c>
      <c r="F24" s="350">
        <v>1516.077413</v>
      </c>
      <c r="G24" s="350">
        <v>-35.58541551753321</v>
      </c>
      <c r="H24" s="351">
        <v>100.73721041094265</v>
      </c>
      <c r="I24" s="352"/>
      <c r="J24" s="352"/>
      <c r="K24" s="352"/>
      <c r="L24" s="352"/>
      <c r="M24" s="352"/>
      <c r="N24" s="352"/>
      <c r="O24" s="352"/>
      <c r="P24" s="352"/>
    </row>
    <row r="25" spans="2:16" ht="15" customHeight="1">
      <c r="B25" s="348">
        <v>19</v>
      </c>
      <c r="C25" s="349" t="s">
        <v>403</v>
      </c>
      <c r="D25" s="350">
        <v>4427.439376</v>
      </c>
      <c r="E25" s="350">
        <v>4593.7082740000005</v>
      </c>
      <c r="F25" s="350">
        <v>5841.254521</v>
      </c>
      <c r="G25" s="350">
        <v>3.7554189652217644</v>
      </c>
      <c r="H25" s="351">
        <v>27.157716001710554</v>
      </c>
      <c r="I25" s="352"/>
      <c r="J25" s="352"/>
      <c r="K25" s="352"/>
      <c r="L25" s="352"/>
      <c r="M25" s="352"/>
      <c r="N25" s="352"/>
      <c r="O25" s="352"/>
      <c r="P25" s="352"/>
    </row>
    <row r="26" spans="2:16" ht="15" customHeight="1">
      <c r="B26" s="348">
        <v>20</v>
      </c>
      <c r="C26" s="349" t="s">
        <v>404</v>
      </c>
      <c r="D26" s="350">
        <v>353.219358</v>
      </c>
      <c r="E26" s="350">
        <v>134.82521</v>
      </c>
      <c r="F26" s="350">
        <v>291.950386</v>
      </c>
      <c r="G26" s="350">
        <v>-61.829609010274005</v>
      </c>
      <c r="H26" s="351">
        <v>116.53990822636212</v>
      </c>
      <c r="I26" s="352"/>
      <c r="J26" s="352"/>
      <c r="K26" s="352"/>
      <c r="L26" s="352"/>
      <c r="M26" s="352"/>
      <c r="N26" s="352"/>
      <c r="O26" s="352"/>
      <c r="P26" s="352"/>
    </row>
    <row r="27" spans="2:16" ht="15" customHeight="1">
      <c r="B27" s="348">
        <v>21</v>
      </c>
      <c r="C27" s="349" t="s">
        <v>405</v>
      </c>
      <c r="D27" s="350">
        <v>602.780696</v>
      </c>
      <c r="E27" s="350">
        <v>381.775769</v>
      </c>
      <c r="F27" s="350">
        <v>811.614458</v>
      </c>
      <c r="G27" s="350">
        <v>-36.66423435033161</v>
      </c>
      <c r="H27" s="351">
        <v>112.58930605415136</v>
      </c>
      <c r="I27" s="352"/>
      <c r="J27" s="352"/>
      <c r="K27" s="352"/>
      <c r="L27" s="352"/>
      <c r="M27" s="352"/>
      <c r="N27" s="352"/>
      <c r="O27" s="352"/>
      <c r="P27" s="352"/>
    </row>
    <row r="28" spans="2:16" ht="15" customHeight="1">
      <c r="B28" s="348">
        <v>22</v>
      </c>
      <c r="C28" s="349" t="s">
        <v>327</v>
      </c>
      <c r="D28" s="350">
        <v>695.7548049999999</v>
      </c>
      <c r="E28" s="350">
        <v>1010.0786559999999</v>
      </c>
      <c r="F28" s="350">
        <v>1134.752866</v>
      </c>
      <c r="G28" s="350">
        <v>45.177388462304606</v>
      </c>
      <c r="H28" s="351">
        <v>12.34301994794356</v>
      </c>
      <c r="I28" s="352"/>
      <c r="J28" s="352"/>
      <c r="K28" s="352"/>
      <c r="L28" s="352"/>
      <c r="M28" s="352"/>
      <c r="N28" s="352"/>
      <c r="O28" s="352"/>
      <c r="P28" s="352"/>
    </row>
    <row r="29" spans="2:16" ht="15" customHeight="1">
      <c r="B29" s="348">
        <v>23</v>
      </c>
      <c r="C29" s="349" t="s">
        <v>406</v>
      </c>
      <c r="D29" s="350">
        <v>11665.328701999999</v>
      </c>
      <c r="E29" s="350">
        <v>5953.625766</v>
      </c>
      <c r="F29" s="350">
        <v>18625.012565999998</v>
      </c>
      <c r="G29" s="350">
        <v>-48.96306895339124</v>
      </c>
      <c r="H29" s="351">
        <v>212.83478837994528</v>
      </c>
      <c r="I29" s="352"/>
      <c r="J29" s="352"/>
      <c r="K29" s="352"/>
      <c r="L29" s="352"/>
      <c r="M29" s="352"/>
      <c r="N29" s="352"/>
      <c r="O29" s="352"/>
      <c r="P29" s="352"/>
    </row>
    <row r="30" spans="2:16" ht="15" customHeight="1">
      <c r="B30" s="348">
        <v>24</v>
      </c>
      <c r="C30" s="349" t="s">
        <v>407</v>
      </c>
      <c r="D30" s="350">
        <v>1725.737381</v>
      </c>
      <c r="E30" s="350">
        <v>2724.316312</v>
      </c>
      <c r="F30" s="350">
        <v>4089.441424</v>
      </c>
      <c r="G30" s="350">
        <v>57.863898759692006</v>
      </c>
      <c r="H30" s="351">
        <v>50.108906443313174</v>
      </c>
      <c r="I30" s="352"/>
      <c r="J30" s="352"/>
      <c r="K30" s="352"/>
      <c r="L30" s="352"/>
      <c r="M30" s="352"/>
      <c r="N30" s="352"/>
      <c r="O30" s="352"/>
      <c r="P30" s="352"/>
    </row>
    <row r="31" spans="2:16" ht="15" customHeight="1">
      <c r="B31" s="348">
        <v>25</v>
      </c>
      <c r="C31" s="349" t="s">
        <v>408</v>
      </c>
      <c r="D31" s="350">
        <v>7422.428828</v>
      </c>
      <c r="E31" s="350">
        <v>5358.850779</v>
      </c>
      <c r="F31" s="350">
        <v>9348.3291</v>
      </c>
      <c r="G31" s="350">
        <v>-27.801924367606745</v>
      </c>
      <c r="H31" s="351">
        <v>74.4465275397063</v>
      </c>
      <c r="I31" s="352"/>
      <c r="J31" s="352"/>
      <c r="K31" s="352"/>
      <c r="L31" s="352"/>
      <c r="M31" s="352"/>
      <c r="N31" s="352"/>
      <c r="O31" s="352"/>
      <c r="P31" s="352"/>
    </row>
    <row r="32" spans="2:16" ht="15" customHeight="1">
      <c r="B32" s="348">
        <v>26</v>
      </c>
      <c r="C32" s="349" t="s">
        <v>409</v>
      </c>
      <c r="D32" s="350">
        <v>16.363505</v>
      </c>
      <c r="E32" s="350">
        <v>11.178858</v>
      </c>
      <c r="F32" s="350">
        <v>21.976553</v>
      </c>
      <c r="G32" s="350">
        <v>-31.68420824267173</v>
      </c>
      <c r="H32" s="351">
        <v>96.59032255352022</v>
      </c>
      <c r="I32" s="352"/>
      <c r="J32" s="352"/>
      <c r="K32" s="352"/>
      <c r="L32" s="352"/>
      <c r="M32" s="352"/>
      <c r="N32" s="352"/>
      <c r="O32" s="352"/>
      <c r="P32" s="352"/>
    </row>
    <row r="33" spans="2:16" ht="15" customHeight="1">
      <c r="B33" s="348">
        <v>27</v>
      </c>
      <c r="C33" s="349" t="s">
        <v>410</v>
      </c>
      <c r="D33" s="350">
        <v>7202.144464</v>
      </c>
      <c r="E33" s="350">
        <v>4017.2669290000003</v>
      </c>
      <c r="F33" s="350">
        <v>9729.231765</v>
      </c>
      <c r="G33" s="350">
        <v>-44.22123925616385</v>
      </c>
      <c r="H33" s="351">
        <v>142.18534483646704</v>
      </c>
      <c r="I33" s="352"/>
      <c r="J33" s="352"/>
      <c r="K33" s="352"/>
      <c r="L33" s="352"/>
      <c r="M33" s="352"/>
      <c r="N33" s="352"/>
      <c r="O33" s="352"/>
      <c r="P33" s="352"/>
    </row>
    <row r="34" spans="2:16" ht="15" customHeight="1">
      <c r="B34" s="348">
        <v>28</v>
      </c>
      <c r="C34" s="349" t="s">
        <v>411</v>
      </c>
      <c r="D34" s="350">
        <v>172.133602</v>
      </c>
      <c r="E34" s="350">
        <v>116.56379100000001</v>
      </c>
      <c r="F34" s="350">
        <v>238.03399499999998</v>
      </c>
      <c r="G34" s="350">
        <v>-32.28295367920087</v>
      </c>
      <c r="H34" s="351">
        <v>104.2092085011202</v>
      </c>
      <c r="I34" s="352"/>
      <c r="J34" s="352"/>
      <c r="K34" s="352"/>
      <c r="L34" s="352"/>
      <c r="M34" s="352"/>
      <c r="N34" s="352"/>
      <c r="O34" s="352"/>
      <c r="P34" s="352"/>
    </row>
    <row r="35" spans="2:16" ht="15" customHeight="1">
      <c r="B35" s="348">
        <v>29</v>
      </c>
      <c r="C35" s="349" t="s">
        <v>334</v>
      </c>
      <c r="D35" s="350">
        <v>2107.337877</v>
      </c>
      <c r="E35" s="350">
        <v>1106.034762</v>
      </c>
      <c r="F35" s="350">
        <v>2375.213983</v>
      </c>
      <c r="G35" s="350">
        <v>-47.51507225910313</v>
      </c>
      <c r="H35" s="351">
        <v>114.75039163371252</v>
      </c>
      <c r="I35" s="352"/>
      <c r="J35" s="352"/>
      <c r="K35" s="352"/>
      <c r="L35" s="352"/>
      <c r="M35" s="352"/>
      <c r="N35" s="352"/>
      <c r="O35" s="352"/>
      <c r="P35" s="352"/>
    </row>
    <row r="36" spans="2:16" ht="15" customHeight="1">
      <c r="B36" s="348">
        <v>30</v>
      </c>
      <c r="C36" s="349" t="s">
        <v>412</v>
      </c>
      <c r="D36" s="350">
        <v>49010.445028</v>
      </c>
      <c r="E36" s="350">
        <v>17773.893556000003</v>
      </c>
      <c r="F36" s="350">
        <v>39457.14075599999</v>
      </c>
      <c r="G36" s="350">
        <v>-63.734478342635626</v>
      </c>
      <c r="H36" s="351">
        <v>121.9949198620034</v>
      </c>
      <c r="I36" s="352"/>
      <c r="J36" s="352"/>
      <c r="K36" s="352"/>
      <c r="L36" s="352"/>
      <c r="M36" s="352"/>
      <c r="N36" s="352"/>
      <c r="O36" s="352"/>
      <c r="P36" s="352"/>
    </row>
    <row r="37" spans="2:16" ht="15" customHeight="1">
      <c r="B37" s="348">
        <v>31</v>
      </c>
      <c r="C37" s="349" t="s">
        <v>413</v>
      </c>
      <c r="D37" s="350">
        <v>600.396148</v>
      </c>
      <c r="E37" s="350">
        <v>290.34408800000006</v>
      </c>
      <c r="F37" s="350">
        <v>655.545968</v>
      </c>
      <c r="G37" s="350">
        <v>-51.64124737189353</v>
      </c>
      <c r="H37" s="351">
        <v>125.78244059166099</v>
      </c>
      <c r="I37" s="352"/>
      <c r="J37" s="352"/>
      <c r="K37" s="352"/>
      <c r="L37" s="352"/>
      <c r="M37" s="352"/>
      <c r="N37" s="352"/>
      <c r="O37" s="352"/>
      <c r="P37" s="352"/>
    </row>
    <row r="38" spans="2:16" ht="15" customHeight="1">
      <c r="B38" s="348">
        <v>32</v>
      </c>
      <c r="C38" s="349" t="s">
        <v>337</v>
      </c>
      <c r="D38" s="350">
        <v>793.425503</v>
      </c>
      <c r="E38" s="350">
        <v>529.600469</v>
      </c>
      <c r="F38" s="350">
        <v>989.219114</v>
      </c>
      <c r="G38" s="350">
        <v>-33.25139323130631</v>
      </c>
      <c r="H38" s="351">
        <v>86.78592106760391</v>
      </c>
      <c r="I38" s="352"/>
      <c r="J38" s="352"/>
      <c r="K38" s="352"/>
      <c r="L38" s="352"/>
      <c r="M38" s="352"/>
      <c r="N38" s="352"/>
      <c r="O38" s="352"/>
      <c r="P38" s="352"/>
    </row>
    <row r="39" spans="2:16" ht="15" customHeight="1">
      <c r="B39" s="348">
        <v>33</v>
      </c>
      <c r="C39" s="349" t="s">
        <v>414</v>
      </c>
      <c r="D39" s="350">
        <v>453.17897899999997</v>
      </c>
      <c r="E39" s="350">
        <v>261.25841399999996</v>
      </c>
      <c r="F39" s="350">
        <v>961.108116</v>
      </c>
      <c r="G39" s="350">
        <v>-42.34983834058199</v>
      </c>
      <c r="H39" s="351">
        <v>267.8764259818251</v>
      </c>
      <c r="I39" s="352"/>
      <c r="J39" s="352"/>
      <c r="K39" s="352"/>
      <c r="L39" s="352"/>
      <c r="M39" s="352"/>
      <c r="N39" s="352"/>
      <c r="O39" s="352"/>
      <c r="P39" s="352"/>
    </row>
    <row r="40" spans="2:16" ht="15" customHeight="1">
      <c r="B40" s="348">
        <v>34</v>
      </c>
      <c r="C40" s="349" t="s">
        <v>415</v>
      </c>
      <c r="D40" s="350">
        <v>62.502544</v>
      </c>
      <c r="E40" s="350">
        <v>44.615162</v>
      </c>
      <c r="F40" s="350">
        <v>87.20303799999999</v>
      </c>
      <c r="G40" s="350">
        <v>-28.618646306620747</v>
      </c>
      <c r="H40" s="351">
        <v>95.45606043075671</v>
      </c>
      <c r="I40" s="352"/>
      <c r="J40" s="352"/>
      <c r="K40" s="352"/>
      <c r="L40" s="352"/>
      <c r="M40" s="352"/>
      <c r="N40" s="352"/>
      <c r="O40" s="352"/>
      <c r="P40" s="352"/>
    </row>
    <row r="41" spans="2:16" ht="15" customHeight="1">
      <c r="B41" s="348">
        <v>35</v>
      </c>
      <c r="C41" s="349" t="s">
        <v>369</v>
      </c>
      <c r="D41" s="350">
        <v>2082.406098</v>
      </c>
      <c r="E41" s="350">
        <v>1639.4115149999998</v>
      </c>
      <c r="F41" s="350">
        <v>2795.697443</v>
      </c>
      <c r="G41" s="350">
        <v>-21.273208113703873</v>
      </c>
      <c r="H41" s="351">
        <v>70.53054815221304</v>
      </c>
      <c r="I41" s="352"/>
      <c r="J41" s="352"/>
      <c r="K41" s="352"/>
      <c r="L41" s="352"/>
      <c r="M41" s="352"/>
      <c r="N41" s="352"/>
      <c r="O41" s="352"/>
      <c r="P41" s="352"/>
    </row>
    <row r="42" spans="2:16" ht="15" customHeight="1">
      <c r="B42" s="348">
        <v>36</v>
      </c>
      <c r="C42" s="349" t="s">
        <v>416</v>
      </c>
      <c r="D42" s="350">
        <v>5513.027357</v>
      </c>
      <c r="E42" s="350">
        <v>5625.036249</v>
      </c>
      <c r="F42" s="350">
        <v>8031.626138999999</v>
      </c>
      <c r="G42" s="350">
        <v>2.0317129726878704</v>
      </c>
      <c r="H42" s="351">
        <v>42.783544558096594</v>
      </c>
      <c r="I42" s="352"/>
      <c r="J42" s="352"/>
      <c r="K42" s="352"/>
      <c r="L42" s="352"/>
      <c r="M42" s="352"/>
      <c r="N42" s="352"/>
      <c r="O42" s="352"/>
      <c r="P42" s="352"/>
    </row>
    <row r="43" spans="2:16" ht="15" customHeight="1">
      <c r="B43" s="348">
        <v>37</v>
      </c>
      <c r="C43" s="349" t="s">
        <v>417</v>
      </c>
      <c r="D43" s="350">
        <v>295.575357</v>
      </c>
      <c r="E43" s="350">
        <v>279.228834</v>
      </c>
      <c r="F43" s="350">
        <v>222.96092299999998</v>
      </c>
      <c r="G43" s="350">
        <v>-5.530407935868624</v>
      </c>
      <c r="H43" s="351">
        <v>-20.151182166237177</v>
      </c>
      <c r="I43" s="352"/>
      <c r="J43" s="352"/>
      <c r="K43" s="352"/>
      <c r="L43" s="352"/>
      <c r="M43" s="352"/>
      <c r="N43" s="352"/>
      <c r="O43" s="352"/>
      <c r="P43" s="352"/>
    </row>
    <row r="44" spans="2:16" ht="15" customHeight="1">
      <c r="B44" s="348">
        <v>38</v>
      </c>
      <c r="C44" s="349" t="s">
        <v>418</v>
      </c>
      <c r="D44" s="350">
        <v>1424.495842</v>
      </c>
      <c r="E44" s="350">
        <v>1248.2658470000001</v>
      </c>
      <c r="F44" s="350">
        <v>2150.203153</v>
      </c>
      <c r="G44" s="350">
        <v>-12.371394131454394</v>
      </c>
      <c r="H44" s="351">
        <v>72.25522577323224</v>
      </c>
      <c r="I44" s="352"/>
      <c r="J44" s="352"/>
      <c r="K44" s="352"/>
      <c r="L44" s="352"/>
      <c r="M44" s="352"/>
      <c r="N44" s="352"/>
      <c r="O44" s="352"/>
      <c r="P44" s="352"/>
    </row>
    <row r="45" spans="2:16" ht="15" customHeight="1">
      <c r="B45" s="348">
        <v>39</v>
      </c>
      <c r="C45" s="349" t="s">
        <v>419</v>
      </c>
      <c r="D45" s="350">
        <v>371.918211</v>
      </c>
      <c r="E45" s="350">
        <v>247.802064</v>
      </c>
      <c r="F45" s="350">
        <v>531.235353</v>
      </c>
      <c r="G45" s="350">
        <v>-33.37189288641743</v>
      </c>
      <c r="H45" s="351">
        <v>114.37890565754128</v>
      </c>
      <c r="I45" s="352"/>
      <c r="J45" s="352"/>
      <c r="K45" s="352"/>
      <c r="L45" s="352"/>
      <c r="M45" s="352"/>
      <c r="N45" s="352"/>
      <c r="O45" s="352"/>
      <c r="P45" s="352"/>
    </row>
    <row r="46" spans="2:16" ht="15" customHeight="1">
      <c r="B46" s="348">
        <v>40</v>
      </c>
      <c r="C46" s="349" t="s">
        <v>420</v>
      </c>
      <c r="D46" s="350">
        <v>7.490369</v>
      </c>
      <c r="E46" s="350">
        <v>17.91622</v>
      </c>
      <c r="F46" s="350">
        <v>144.291538</v>
      </c>
      <c r="G46" s="350">
        <v>139.19008529486328</v>
      </c>
      <c r="H46" s="351">
        <v>705.3681970862158</v>
      </c>
      <c r="I46" s="352"/>
      <c r="J46" s="352"/>
      <c r="K46" s="352"/>
      <c r="L46" s="352"/>
      <c r="M46" s="352"/>
      <c r="N46" s="352"/>
      <c r="O46" s="352"/>
      <c r="P46" s="352"/>
    </row>
    <row r="47" spans="2:16" ht="15" customHeight="1">
      <c r="B47" s="348">
        <v>41</v>
      </c>
      <c r="C47" s="349" t="s">
        <v>421</v>
      </c>
      <c r="D47" s="350">
        <v>7.180608</v>
      </c>
      <c r="E47" s="350">
        <v>13.978769999999999</v>
      </c>
      <c r="F47" s="350">
        <v>66.211989</v>
      </c>
      <c r="G47" s="350">
        <v>94.67390505093718</v>
      </c>
      <c r="H47" s="351">
        <v>373.6610517234349</v>
      </c>
      <c r="I47" s="352"/>
      <c r="J47" s="352"/>
      <c r="K47" s="352"/>
      <c r="L47" s="352"/>
      <c r="M47" s="352"/>
      <c r="N47" s="352"/>
      <c r="O47" s="352"/>
      <c r="P47" s="352"/>
    </row>
    <row r="48" spans="2:16" ht="15" customHeight="1">
      <c r="B48" s="348">
        <v>42</v>
      </c>
      <c r="C48" s="349" t="s">
        <v>374</v>
      </c>
      <c r="D48" s="350">
        <v>29.663096999999997</v>
      </c>
      <c r="E48" s="350">
        <v>19.367201</v>
      </c>
      <c r="F48" s="350">
        <v>28.423083</v>
      </c>
      <c r="G48" s="350">
        <v>-34.70944385881218</v>
      </c>
      <c r="H48" s="351">
        <v>46.758857926863016</v>
      </c>
      <c r="I48" s="352"/>
      <c r="J48" s="352"/>
      <c r="K48" s="352"/>
      <c r="L48" s="352"/>
      <c r="M48" s="352"/>
      <c r="N48" s="352"/>
      <c r="O48" s="352"/>
      <c r="P48" s="352"/>
    </row>
    <row r="49" spans="2:16" ht="15" customHeight="1">
      <c r="B49" s="348">
        <v>43</v>
      </c>
      <c r="C49" s="349" t="s">
        <v>422</v>
      </c>
      <c r="D49" s="350">
        <v>1742.1034169999998</v>
      </c>
      <c r="E49" s="350">
        <v>1356.262592</v>
      </c>
      <c r="F49" s="350">
        <v>1897.987107</v>
      </c>
      <c r="G49" s="350">
        <v>-22.14798623519374</v>
      </c>
      <c r="H49" s="351">
        <v>39.94245053984352</v>
      </c>
      <c r="I49" s="352"/>
      <c r="J49" s="352"/>
      <c r="K49" s="352"/>
      <c r="L49" s="352"/>
      <c r="M49" s="352"/>
      <c r="N49" s="352"/>
      <c r="O49" s="352"/>
      <c r="P49" s="352"/>
    </row>
    <row r="50" spans="2:16" ht="15" customHeight="1">
      <c r="B50" s="348">
        <v>44</v>
      </c>
      <c r="C50" s="349" t="s">
        <v>351</v>
      </c>
      <c r="D50" s="350">
        <v>3342.960937</v>
      </c>
      <c r="E50" s="350">
        <v>1987.411788</v>
      </c>
      <c r="F50" s="350">
        <v>2316.4508379999997</v>
      </c>
      <c r="G50" s="350">
        <v>-40.54935652991748</v>
      </c>
      <c r="H50" s="351">
        <v>16.556158717923424</v>
      </c>
      <c r="I50" s="352"/>
      <c r="J50" s="352"/>
      <c r="K50" s="352"/>
      <c r="L50" s="352"/>
      <c r="M50" s="352"/>
      <c r="N50" s="352"/>
      <c r="O50" s="352"/>
      <c r="P50" s="352"/>
    </row>
    <row r="51" spans="2:16" ht="15" customHeight="1">
      <c r="B51" s="348">
        <v>45</v>
      </c>
      <c r="C51" s="349" t="s">
        <v>423</v>
      </c>
      <c r="D51" s="350">
        <v>770.972062</v>
      </c>
      <c r="E51" s="350">
        <v>526.113921</v>
      </c>
      <c r="F51" s="350">
        <v>1012.969983</v>
      </c>
      <c r="G51" s="350">
        <v>-31.759664593397417</v>
      </c>
      <c r="H51" s="351">
        <v>92.5381447946898</v>
      </c>
      <c r="I51" s="352"/>
      <c r="J51" s="352"/>
      <c r="K51" s="352"/>
      <c r="L51" s="352"/>
      <c r="M51" s="352"/>
      <c r="N51" s="352"/>
      <c r="O51" s="352"/>
      <c r="P51" s="352"/>
    </row>
    <row r="52" spans="2:16" ht="15" customHeight="1">
      <c r="B52" s="348">
        <v>46</v>
      </c>
      <c r="C52" s="349" t="s">
        <v>424</v>
      </c>
      <c r="D52" s="350">
        <v>1828.774057</v>
      </c>
      <c r="E52" s="350">
        <v>1019.7529539999999</v>
      </c>
      <c r="F52" s="350">
        <v>2289.1357430000003</v>
      </c>
      <c r="G52" s="350">
        <v>-44.238439401702436</v>
      </c>
      <c r="H52" s="351">
        <v>124.47944220419492</v>
      </c>
      <c r="I52" s="352"/>
      <c r="J52" s="352"/>
      <c r="K52" s="352"/>
      <c r="L52" s="352"/>
      <c r="M52" s="352"/>
      <c r="N52" s="352"/>
      <c r="O52" s="352"/>
      <c r="P52" s="352"/>
    </row>
    <row r="53" spans="2:16" ht="15" customHeight="1">
      <c r="B53" s="348">
        <v>47</v>
      </c>
      <c r="C53" s="349" t="s">
        <v>375</v>
      </c>
      <c r="D53" s="350">
        <v>2586.078675</v>
      </c>
      <c r="E53" s="350">
        <v>2971.7662609999998</v>
      </c>
      <c r="F53" s="350">
        <v>5036.744420999999</v>
      </c>
      <c r="G53" s="350">
        <v>14.913992746179687</v>
      </c>
      <c r="H53" s="351">
        <v>69.48656047077989</v>
      </c>
      <c r="I53" s="352"/>
      <c r="J53" s="352" t="s">
        <v>109</v>
      </c>
      <c r="K53" s="352"/>
      <c r="L53" s="352"/>
      <c r="M53" s="352"/>
      <c r="N53" s="352"/>
      <c r="O53" s="352"/>
      <c r="P53" s="352"/>
    </row>
    <row r="54" spans="2:16" ht="15" customHeight="1">
      <c r="B54" s="348">
        <v>48</v>
      </c>
      <c r="C54" s="349" t="s">
        <v>425</v>
      </c>
      <c r="D54" s="350">
        <v>18464.834249</v>
      </c>
      <c r="E54" s="350">
        <v>10699.466798000001</v>
      </c>
      <c r="F54" s="350">
        <v>37826.408079</v>
      </c>
      <c r="G54" s="350">
        <v>-42.05489930905038</v>
      </c>
      <c r="H54" s="351">
        <v>253.53544987934077</v>
      </c>
      <c r="I54" s="352"/>
      <c r="J54" s="352"/>
      <c r="K54" s="352"/>
      <c r="L54" s="352"/>
      <c r="M54" s="352"/>
      <c r="N54" s="352"/>
      <c r="O54" s="352"/>
      <c r="P54" s="352"/>
    </row>
    <row r="55" spans="2:16" ht="15" customHeight="1">
      <c r="B55" s="348">
        <v>49</v>
      </c>
      <c r="C55" s="349" t="s">
        <v>426</v>
      </c>
      <c r="D55" s="350">
        <v>499.699051</v>
      </c>
      <c r="E55" s="350">
        <v>320.46243400000003</v>
      </c>
      <c r="F55" s="350">
        <v>796.470524</v>
      </c>
      <c r="G55" s="350">
        <v>-35.86891282689267</v>
      </c>
      <c r="H55" s="351">
        <v>148.537875113312</v>
      </c>
      <c r="I55" s="352"/>
      <c r="J55" s="352"/>
      <c r="K55" s="352"/>
      <c r="L55" s="352"/>
      <c r="M55" s="352"/>
      <c r="N55" s="352"/>
      <c r="O55" s="352"/>
      <c r="P55" s="352"/>
    </row>
    <row r="56" spans="2:16" ht="15" customHeight="1">
      <c r="B56" s="353"/>
      <c r="C56" s="354" t="s">
        <v>356</v>
      </c>
      <c r="D56" s="355">
        <v>44340.56022800002</v>
      </c>
      <c r="E56" s="355">
        <v>29769.033650999998</v>
      </c>
      <c r="F56" s="355">
        <v>53052.16317599999</v>
      </c>
      <c r="G56" s="350">
        <v>-32.86274801687878</v>
      </c>
      <c r="H56" s="351">
        <v>78.21258089181495</v>
      </c>
      <c r="I56" s="347"/>
      <c r="J56" s="347"/>
      <c r="K56" s="347"/>
      <c r="L56" s="347"/>
      <c r="M56" s="347"/>
      <c r="N56" s="347"/>
      <c r="O56" s="347"/>
      <c r="P56" s="347"/>
    </row>
    <row r="57" spans="2:16" ht="15" customHeight="1" thickBot="1">
      <c r="B57" s="356"/>
      <c r="C57" s="357" t="s">
        <v>357</v>
      </c>
      <c r="D57" s="358">
        <v>200214.01094100002</v>
      </c>
      <c r="E57" s="358">
        <v>121663.35836599999</v>
      </c>
      <c r="F57" s="358">
        <v>250362.786099</v>
      </c>
      <c r="G57" s="358">
        <v>-39.23334446266485</v>
      </c>
      <c r="H57" s="359">
        <v>105.78322796731734</v>
      </c>
      <c r="I57" s="347"/>
      <c r="J57" s="347"/>
      <c r="K57" s="347"/>
      <c r="L57" s="347"/>
      <c r="M57" s="347"/>
      <c r="N57" s="347"/>
      <c r="O57" s="347"/>
      <c r="P57" s="347"/>
    </row>
    <row r="58" spans="2:11" ht="13.5" thickTop="1">
      <c r="B58" s="61" t="s">
        <v>427</v>
      </c>
      <c r="K58" s="61" t="s">
        <v>109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9.140625" style="61" customWidth="1"/>
    <col min="2" max="2" width="6.140625" style="61" customWidth="1"/>
    <col min="3" max="3" width="41.140625" style="61" bestFit="1" customWidth="1"/>
    <col min="4" max="8" width="10.7109375" style="61" customWidth="1"/>
    <col min="9" max="16384" width="9.140625" style="61" customWidth="1"/>
  </cols>
  <sheetData>
    <row r="1" spans="2:8" ht="12.75">
      <c r="B1" s="1476" t="s">
        <v>428</v>
      </c>
      <c r="C1" s="1476"/>
      <c r="D1" s="1476"/>
      <c r="E1" s="1476"/>
      <c r="F1" s="1476"/>
      <c r="G1" s="1476"/>
      <c r="H1" s="1476"/>
    </row>
    <row r="2" spans="2:8" ht="15" customHeight="1">
      <c r="B2" s="1487" t="s">
        <v>90</v>
      </c>
      <c r="C2" s="1487"/>
      <c r="D2" s="1487"/>
      <c r="E2" s="1487"/>
      <c r="F2" s="1487"/>
      <c r="G2" s="1487"/>
      <c r="H2" s="1487"/>
    </row>
    <row r="3" spans="2:8" ht="15" customHeight="1" thickBot="1">
      <c r="B3" s="1488" t="s">
        <v>34</v>
      </c>
      <c r="C3" s="1488"/>
      <c r="D3" s="1488"/>
      <c r="E3" s="1488"/>
      <c r="F3" s="1488"/>
      <c r="G3" s="1488"/>
      <c r="H3" s="1488"/>
    </row>
    <row r="4" spans="2:8" ht="15" customHeight="1" thickTop="1">
      <c r="B4" s="360"/>
      <c r="C4" s="361"/>
      <c r="D4" s="1489" t="s">
        <v>676</v>
      </c>
      <c r="E4" s="1489"/>
      <c r="F4" s="1489"/>
      <c r="G4" s="1490" t="s">
        <v>172</v>
      </c>
      <c r="H4" s="1491"/>
    </row>
    <row r="5" spans="2:8" ht="15" customHeight="1">
      <c r="B5" s="362"/>
      <c r="C5" s="363"/>
      <c r="D5" s="364" t="s">
        <v>16</v>
      </c>
      <c r="E5" s="365" t="s">
        <v>302</v>
      </c>
      <c r="F5" s="365" t="s">
        <v>303</v>
      </c>
      <c r="G5" s="365" t="s">
        <v>302</v>
      </c>
      <c r="H5" s="366" t="s">
        <v>303</v>
      </c>
    </row>
    <row r="6" spans="2:8" ht="15" customHeight="1">
      <c r="B6" s="343"/>
      <c r="C6" s="344" t="s">
        <v>361</v>
      </c>
      <c r="D6" s="345">
        <v>30394.473411</v>
      </c>
      <c r="E6" s="345">
        <v>27623.472511999997</v>
      </c>
      <c r="F6" s="345">
        <v>37968.935247999994</v>
      </c>
      <c r="G6" s="345">
        <v>-9.116791929670853</v>
      </c>
      <c r="H6" s="346">
        <v>37.45170970632239</v>
      </c>
    </row>
    <row r="7" spans="2:8" ht="15" customHeight="1">
      <c r="B7" s="348">
        <v>1</v>
      </c>
      <c r="C7" s="349" t="s">
        <v>429</v>
      </c>
      <c r="D7" s="350">
        <v>602.821816</v>
      </c>
      <c r="E7" s="350">
        <v>597.119602</v>
      </c>
      <c r="F7" s="350">
        <v>613.06973</v>
      </c>
      <c r="G7" s="350">
        <v>-0.945920311550239</v>
      </c>
      <c r="H7" s="351">
        <v>2.671178093396449</v>
      </c>
    </row>
    <row r="8" spans="2:8" ht="15" customHeight="1">
      <c r="B8" s="348">
        <v>2</v>
      </c>
      <c r="C8" s="349" t="s">
        <v>430</v>
      </c>
      <c r="D8" s="350">
        <v>270.370827</v>
      </c>
      <c r="E8" s="350">
        <v>195.130858</v>
      </c>
      <c r="F8" s="350">
        <v>284.478148</v>
      </c>
      <c r="G8" s="350">
        <v>-27.82843468537382</v>
      </c>
      <c r="H8" s="351">
        <v>45.788396010640184</v>
      </c>
    </row>
    <row r="9" spans="2:8" ht="15" customHeight="1">
      <c r="B9" s="348">
        <v>3</v>
      </c>
      <c r="C9" s="349" t="s">
        <v>431</v>
      </c>
      <c r="D9" s="350">
        <v>348.791319</v>
      </c>
      <c r="E9" s="350">
        <v>103.293013</v>
      </c>
      <c r="F9" s="350">
        <v>178.470946</v>
      </c>
      <c r="G9" s="350">
        <v>-70.38544041286761</v>
      </c>
      <c r="H9" s="351">
        <v>72.78123739114861</v>
      </c>
    </row>
    <row r="10" spans="2:8" ht="15" customHeight="1">
      <c r="B10" s="348">
        <v>4</v>
      </c>
      <c r="C10" s="349" t="s">
        <v>432</v>
      </c>
      <c r="D10" s="350">
        <v>499.25415300000003</v>
      </c>
      <c r="E10" s="350">
        <v>374.88235499999996</v>
      </c>
      <c r="F10" s="350">
        <v>462.87254299999995</v>
      </c>
      <c r="G10" s="350">
        <v>-24.911519964862478</v>
      </c>
      <c r="H10" s="351">
        <v>23.47141358520328</v>
      </c>
    </row>
    <row r="11" spans="2:8" ht="15" customHeight="1">
      <c r="B11" s="348">
        <v>5</v>
      </c>
      <c r="C11" s="349" t="s">
        <v>393</v>
      </c>
      <c r="D11" s="350">
        <v>3107.768591</v>
      </c>
      <c r="E11" s="350">
        <v>5737.207639</v>
      </c>
      <c r="F11" s="350">
        <v>4351.2858830000005</v>
      </c>
      <c r="G11" s="367" t="s">
        <v>3</v>
      </c>
      <c r="H11" s="368" t="s">
        <v>3</v>
      </c>
    </row>
    <row r="12" spans="2:8" ht="15" customHeight="1">
      <c r="B12" s="348">
        <v>6</v>
      </c>
      <c r="C12" s="349" t="s">
        <v>433</v>
      </c>
      <c r="D12" s="350">
        <v>121.732651</v>
      </c>
      <c r="E12" s="350">
        <v>106.588493</v>
      </c>
      <c r="F12" s="350">
        <v>169.422068</v>
      </c>
      <c r="G12" s="350">
        <v>-12.440506204042165</v>
      </c>
      <c r="H12" s="351">
        <v>58.949679493076246</v>
      </c>
    </row>
    <row r="13" spans="2:8" ht="15" customHeight="1">
      <c r="B13" s="348">
        <v>7</v>
      </c>
      <c r="C13" s="349" t="s">
        <v>399</v>
      </c>
      <c r="D13" s="350">
        <v>105.501583</v>
      </c>
      <c r="E13" s="350">
        <v>62.513712</v>
      </c>
      <c r="F13" s="350">
        <v>83.46407099999999</v>
      </c>
      <c r="G13" s="350">
        <v>-40.74618577050166</v>
      </c>
      <c r="H13" s="351">
        <v>33.51322186722808</v>
      </c>
    </row>
    <row r="14" spans="2:8" ht="15" customHeight="1">
      <c r="B14" s="348">
        <v>8</v>
      </c>
      <c r="C14" s="349" t="s">
        <v>434</v>
      </c>
      <c r="D14" s="350">
        <v>2313.190754</v>
      </c>
      <c r="E14" s="350">
        <v>2471.567861</v>
      </c>
      <c r="F14" s="350">
        <v>4585.088553</v>
      </c>
      <c r="G14" s="350">
        <v>6.846694624130407</v>
      </c>
      <c r="H14" s="351">
        <v>85.51335876106052</v>
      </c>
    </row>
    <row r="15" spans="2:8" ht="15" customHeight="1">
      <c r="B15" s="348">
        <v>9</v>
      </c>
      <c r="C15" s="349" t="s">
        <v>435</v>
      </c>
      <c r="D15" s="350">
        <v>108.606691</v>
      </c>
      <c r="E15" s="350">
        <v>45.285073999999994</v>
      </c>
      <c r="F15" s="350">
        <v>105.32314899999999</v>
      </c>
      <c r="G15" s="350">
        <v>-58.30360580638628</v>
      </c>
      <c r="H15" s="351">
        <v>132.5780653466526</v>
      </c>
    </row>
    <row r="16" spans="2:8" ht="15" customHeight="1">
      <c r="B16" s="348">
        <v>10</v>
      </c>
      <c r="C16" s="349" t="s">
        <v>436</v>
      </c>
      <c r="D16" s="350">
        <v>212.22151100000002</v>
      </c>
      <c r="E16" s="350">
        <v>338.482222</v>
      </c>
      <c r="F16" s="350">
        <v>149.01830999999999</v>
      </c>
      <c r="G16" s="350">
        <v>59.49477524924416</v>
      </c>
      <c r="H16" s="351">
        <v>-55.974553369600606</v>
      </c>
    </row>
    <row r="17" spans="2:8" ht="15" customHeight="1">
      <c r="B17" s="348">
        <v>11</v>
      </c>
      <c r="C17" s="349" t="s">
        <v>319</v>
      </c>
      <c r="D17" s="350">
        <v>0</v>
      </c>
      <c r="E17" s="350">
        <v>0</v>
      </c>
      <c r="F17" s="350">
        <v>0</v>
      </c>
      <c r="G17" s="367" t="s">
        <v>3</v>
      </c>
      <c r="H17" s="368" t="s">
        <v>3</v>
      </c>
    </row>
    <row r="18" spans="2:8" ht="15" customHeight="1">
      <c r="B18" s="348">
        <v>12</v>
      </c>
      <c r="C18" s="349" t="s">
        <v>437</v>
      </c>
      <c r="D18" s="350">
        <v>383.413161</v>
      </c>
      <c r="E18" s="350">
        <v>412.141346</v>
      </c>
      <c r="F18" s="350">
        <v>551.002107</v>
      </c>
      <c r="G18" s="350">
        <v>7.4927487948177145</v>
      </c>
      <c r="H18" s="351">
        <v>33.69250921988302</v>
      </c>
    </row>
    <row r="19" spans="2:8" ht="15" customHeight="1">
      <c r="B19" s="348">
        <v>13</v>
      </c>
      <c r="C19" s="349" t="s">
        <v>438</v>
      </c>
      <c r="D19" s="350">
        <v>304.351227</v>
      </c>
      <c r="E19" s="350">
        <v>192.626118</v>
      </c>
      <c r="F19" s="350">
        <v>371.153948</v>
      </c>
      <c r="G19" s="350">
        <v>-36.709268466330194</v>
      </c>
      <c r="H19" s="351">
        <v>92.68100912462972</v>
      </c>
    </row>
    <row r="20" spans="2:8" ht="15" customHeight="1">
      <c r="B20" s="348">
        <v>14</v>
      </c>
      <c r="C20" s="349" t="s">
        <v>408</v>
      </c>
      <c r="D20" s="350">
        <v>164.799551</v>
      </c>
      <c r="E20" s="350">
        <v>136.15640199999999</v>
      </c>
      <c r="F20" s="350">
        <v>217.471263</v>
      </c>
      <c r="G20" s="350">
        <v>-17.380598931364815</v>
      </c>
      <c r="H20" s="351">
        <v>59.72165818541535</v>
      </c>
    </row>
    <row r="21" spans="2:8" ht="15" customHeight="1">
      <c r="B21" s="348">
        <v>15</v>
      </c>
      <c r="C21" s="349" t="s">
        <v>439</v>
      </c>
      <c r="D21" s="350">
        <v>273.833642</v>
      </c>
      <c r="E21" s="350">
        <v>239.94979</v>
      </c>
      <c r="F21" s="350">
        <v>444.698002</v>
      </c>
      <c r="G21" s="350">
        <v>-12.373882095904051</v>
      </c>
      <c r="H21" s="351">
        <v>85.32960666479431</v>
      </c>
    </row>
    <row r="22" spans="2:8" ht="15" customHeight="1">
      <c r="B22" s="348">
        <v>16</v>
      </c>
      <c r="C22" s="349" t="s">
        <v>440</v>
      </c>
      <c r="D22" s="350">
        <v>350.578895</v>
      </c>
      <c r="E22" s="350">
        <v>183.38046</v>
      </c>
      <c r="F22" s="350">
        <v>372.88119700000004</v>
      </c>
      <c r="G22" s="350">
        <v>-47.69209937751672</v>
      </c>
      <c r="H22" s="351">
        <v>103.33747499597288</v>
      </c>
    </row>
    <row r="23" spans="2:8" ht="15" customHeight="1">
      <c r="B23" s="348">
        <v>17</v>
      </c>
      <c r="C23" s="349" t="s">
        <v>441</v>
      </c>
      <c r="D23" s="350">
        <v>4006.6938149999996</v>
      </c>
      <c r="E23" s="350">
        <v>2028.7577529999999</v>
      </c>
      <c r="F23" s="350">
        <v>3600.734008</v>
      </c>
      <c r="G23" s="350">
        <v>-49.36579018329604</v>
      </c>
      <c r="H23" s="351">
        <v>77.48467024589112</v>
      </c>
    </row>
    <row r="24" spans="2:8" ht="15" customHeight="1">
      <c r="B24" s="348">
        <v>18</v>
      </c>
      <c r="C24" s="349" t="s">
        <v>442</v>
      </c>
      <c r="D24" s="350">
        <v>144.781696</v>
      </c>
      <c r="E24" s="350">
        <v>142.202723</v>
      </c>
      <c r="F24" s="350">
        <v>271.92648399999996</v>
      </c>
      <c r="G24" s="350">
        <v>-1.7812838716850194</v>
      </c>
      <c r="H24" s="351">
        <v>91.22452669208027</v>
      </c>
    </row>
    <row r="25" spans="2:8" ht="15" customHeight="1">
      <c r="B25" s="348">
        <v>19</v>
      </c>
      <c r="C25" s="349" t="s">
        <v>443</v>
      </c>
      <c r="D25" s="350">
        <v>156.258696</v>
      </c>
      <c r="E25" s="350">
        <v>53.608430999999996</v>
      </c>
      <c r="F25" s="350">
        <v>28.006979</v>
      </c>
      <c r="G25" s="350">
        <v>-65.69251352257541</v>
      </c>
      <c r="H25" s="351">
        <v>-47.75639115421975</v>
      </c>
    </row>
    <row r="26" spans="2:8" ht="15" customHeight="1">
      <c r="B26" s="348">
        <v>20</v>
      </c>
      <c r="C26" s="349" t="s">
        <v>413</v>
      </c>
      <c r="D26" s="350">
        <v>274.73415</v>
      </c>
      <c r="E26" s="350">
        <v>52.36802900000001</v>
      </c>
      <c r="F26" s="350">
        <v>361.615689</v>
      </c>
      <c r="G26" s="350">
        <v>-80.93865323986843</v>
      </c>
      <c r="H26" s="351">
        <v>590.5275907939936</v>
      </c>
    </row>
    <row r="27" spans="2:8" ht="15" customHeight="1">
      <c r="B27" s="348">
        <v>21</v>
      </c>
      <c r="C27" s="349" t="s">
        <v>444</v>
      </c>
      <c r="D27" s="350">
        <v>189.59155400000003</v>
      </c>
      <c r="E27" s="350">
        <v>85.308644</v>
      </c>
      <c r="F27" s="350">
        <v>171.944969</v>
      </c>
      <c r="G27" s="350">
        <v>-55.003985040388464</v>
      </c>
      <c r="H27" s="351">
        <v>101.5563264608918</v>
      </c>
    </row>
    <row r="28" spans="2:8" ht="15" customHeight="1">
      <c r="B28" s="348">
        <v>22</v>
      </c>
      <c r="C28" s="349" t="s">
        <v>445</v>
      </c>
      <c r="D28" s="350">
        <v>31.394289</v>
      </c>
      <c r="E28" s="350">
        <v>0</v>
      </c>
      <c r="F28" s="350">
        <v>0</v>
      </c>
      <c r="G28" s="350">
        <v>-100</v>
      </c>
      <c r="H28" s="351" t="e">
        <v>#DIV/0!</v>
      </c>
    </row>
    <row r="29" spans="2:8" ht="15" customHeight="1">
      <c r="B29" s="348">
        <v>23</v>
      </c>
      <c r="C29" s="349" t="s">
        <v>446</v>
      </c>
      <c r="D29" s="350">
        <v>770.4341969999999</v>
      </c>
      <c r="E29" s="350">
        <v>623.1706369999999</v>
      </c>
      <c r="F29" s="350">
        <v>247.20581100000004</v>
      </c>
      <c r="G29" s="350">
        <v>-19.11435922411424</v>
      </c>
      <c r="H29" s="351">
        <v>-60.3309597207482</v>
      </c>
    </row>
    <row r="30" spans="2:8" ht="15" customHeight="1">
      <c r="B30" s="348">
        <v>24</v>
      </c>
      <c r="C30" s="349" t="s">
        <v>447</v>
      </c>
      <c r="D30" s="350">
        <v>232.613404</v>
      </c>
      <c r="E30" s="350">
        <v>159.416698</v>
      </c>
      <c r="F30" s="350">
        <v>298.748434</v>
      </c>
      <c r="G30" s="350">
        <v>-31.467105825079628</v>
      </c>
      <c r="H30" s="351">
        <v>87.40096724371998</v>
      </c>
    </row>
    <row r="31" spans="2:8" ht="15" customHeight="1">
      <c r="B31" s="348">
        <v>25</v>
      </c>
      <c r="C31" s="349" t="s">
        <v>369</v>
      </c>
      <c r="D31" s="350">
        <v>2503.504121</v>
      </c>
      <c r="E31" s="350">
        <v>2453.9484649999995</v>
      </c>
      <c r="F31" s="350">
        <v>2724.20798</v>
      </c>
      <c r="G31" s="350">
        <v>-1.979451744629273</v>
      </c>
      <c r="H31" s="351">
        <v>11.013251453917576</v>
      </c>
    </row>
    <row r="32" spans="2:8" ht="15" customHeight="1">
      <c r="B32" s="348">
        <v>26</v>
      </c>
      <c r="C32" s="349" t="s">
        <v>448</v>
      </c>
      <c r="D32" s="350">
        <v>21.097412000000002</v>
      </c>
      <c r="E32" s="350">
        <v>10.626303</v>
      </c>
      <c r="F32" s="350">
        <v>26.899713000000002</v>
      </c>
      <c r="G32" s="350">
        <v>-49.63219659359167</v>
      </c>
      <c r="H32" s="351">
        <v>153.1427251792086</v>
      </c>
    </row>
    <row r="33" spans="2:8" ht="15" customHeight="1">
      <c r="B33" s="348">
        <v>27</v>
      </c>
      <c r="C33" s="349" t="s">
        <v>345</v>
      </c>
      <c r="D33" s="350">
        <v>828.1006990000001</v>
      </c>
      <c r="E33" s="350">
        <v>913.4977879999999</v>
      </c>
      <c r="F33" s="350">
        <v>1100.108269</v>
      </c>
      <c r="G33" s="350">
        <v>10.312403926614707</v>
      </c>
      <c r="H33" s="351">
        <v>20.428126203629105</v>
      </c>
    </row>
    <row r="34" spans="2:8" ht="15" customHeight="1">
      <c r="B34" s="348">
        <v>28</v>
      </c>
      <c r="C34" s="349" t="s">
        <v>449</v>
      </c>
      <c r="D34" s="350">
        <v>124.51078700000001</v>
      </c>
      <c r="E34" s="350">
        <v>40.416631</v>
      </c>
      <c r="F34" s="350">
        <v>49.123501999999995</v>
      </c>
      <c r="G34" s="350">
        <v>-67.53965501800258</v>
      </c>
      <c r="H34" s="351">
        <v>21.542792619206665</v>
      </c>
    </row>
    <row r="35" spans="2:8" ht="15" customHeight="1">
      <c r="B35" s="348">
        <v>29</v>
      </c>
      <c r="C35" s="349" t="s">
        <v>450</v>
      </c>
      <c r="D35" s="350">
        <v>359.12948600000004</v>
      </c>
      <c r="E35" s="350">
        <v>129.58793200000002</v>
      </c>
      <c r="F35" s="350">
        <v>621.309338</v>
      </c>
      <c r="G35" s="350">
        <v>-63.91609793911492</v>
      </c>
      <c r="H35" s="351">
        <v>379.4499984767099</v>
      </c>
    </row>
    <row r="36" spans="2:8" ht="15" customHeight="1">
      <c r="B36" s="348">
        <v>30</v>
      </c>
      <c r="C36" s="349" t="s">
        <v>451</v>
      </c>
      <c r="D36" s="350">
        <v>454.049302</v>
      </c>
      <c r="E36" s="350">
        <v>10.75486</v>
      </c>
      <c r="F36" s="350">
        <v>399.217264</v>
      </c>
      <c r="G36" s="350">
        <v>-97.63134532910261</v>
      </c>
      <c r="H36" s="351">
        <v>3611.970811335526</v>
      </c>
    </row>
    <row r="37" spans="2:8" ht="15" customHeight="1">
      <c r="B37" s="348">
        <v>31</v>
      </c>
      <c r="C37" s="349" t="s">
        <v>452</v>
      </c>
      <c r="D37" s="350">
        <v>205.763804</v>
      </c>
      <c r="E37" s="350">
        <v>63.642892</v>
      </c>
      <c r="F37" s="350">
        <v>343.916662</v>
      </c>
      <c r="G37" s="350">
        <v>-69.06992835338522</v>
      </c>
      <c r="H37" s="351">
        <v>440.38503152873693</v>
      </c>
    </row>
    <row r="38" spans="2:8" ht="15" customHeight="1">
      <c r="B38" s="348">
        <v>32</v>
      </c>
      <c r="C38" s="349" t="s">
        <v>453</v>
      </c>
      <c r="D38" s="350">
        <v>7038.833204</v>
      </c>
      <c r="E38" s="350">
        <v>6832.385002999999</v>
      </c>
      <c r="F38" s="350">
        <v>10347.288966</v>
      </c>
      <c r="G38" s="350">
        <v>-2.932988963038369</v>
      </c>
      <c r="H38" s="351">
        <v>51.44475847682264</v>
      </c>
    </row>
    <row r="39" spans="2:8" ht="15" customHeight="1">
      <c r="B39" s="348">
        <v>33</v>
      </c>
      <c r="C39" s="349" t="s">
        <v>454</v>
      </c>
      <c r="D39" s="350">
        <v>129.565755</v>
      </c>
      <c r="E39" s="350">
        <v>87.462797</v>
      </c>
      <c r="F39" s="350">
        <v>155.43536</v>
      </c>
      <c r="G39" s="350">
        <v>-32.49543677648465</v>
      </c>
      <c r="H39" s="351">
        <v>77.7159721978706</v>
      </c>
    </row>
    <row r="40" spans="2:8" ht="15" customHeight="1">
      <c r="B40" s="348">
        <v>34</v>
      </c>
      <c r="C40" s="349" t="s">
        <v>455</v>
      </c>
      <c r="D40" s="350">
        <v>258.07365</v>
      </c>
      <c r="E40" s="350">
        <v>191.597737</v>
      </c>
      <c r="F40" s="350">
        <v>364.83894</v>
      </c>
      <c r="G40" s="350">
        <v>-25.7585045974279</v>
      </c>
      <c r="H40" s="351">
        <v>90.41923235241552</v>
      </c>
    </row>
    <row r="41" spans="2:8" ht="15" customHeight="1">
      <c r="B41" s="348">
        <v>35</v>
      </c>
      <c r="C41" s="349" t="s">
        <v>456</v>
      </c>
      <c r="D41" s="350">
        <v>584.9982279999999</v>
      </c>
      <c r="E41" s="350">
        <v>518.95756</v>
      </c>
      <c r="F41" s="350">
        <v>1076.104175</v>
      </c>
      <c r="G41" s="350">
        <v>-11.289037272092386</v>
      </c>
      <c r="H41" s="351">
        <v>107.358801170562</v>
      </c>
    </row>
    <row r="42" spans="2:8" ht="15" customHeight="1">
      <c r="B42" s="348">
        <v>36</v>
      </c>
      <c r="C42" s="349" t="s">
        <v>457</v>
      </c>
      <c r="D42" s="350">
        <v>79.767369</v>
      </c>
      <c r="E42" s="350">
        <v>46.549248999999996</v>
      </c>
      <c r="F42" s="350">
        <v>56.208961</v>
      </c>
      <c r="G42" s="350">
        <v>-41.64374532648808</v>
      </c>
      <c r="H42" s="351">
        <v>20.75159579910732</v>
      </c>
    </row>
    <row r="43" spans="2:8" ht="15" customHeight="1">
      <c r="B43" s="348">
        <v>37</v>
      </c>
      <c r="C43" s="349" t="s">
        <v>458</v>
      </c>
      <c r="D43" s="350">
        <v>2402.989631</v>
      </c>
      <c r="E43" s="350">
        <v>1660.75277</v>
      </c>
      <c r="F43" s="350">
        <v>2209.429495</v>
      </c>
      <c r="G43" s="350">
        <v>-30.888059250223193</v>
      </c>
      <c r="H43" s="351">
        <v>33.03783289790928</v>
      </c>
    </row>
    <row r="44" spans="2:8" ht="15" customHeight="1">
      <c r="B44" s="348">
        <v>38</v>
      </c>
      <c r="C44" s="349" t="s">
        <v>459</v>
      </c>
      <c r="D44" s="350">
        <v>116.477164</v>
      </c>
      <c r="E44" s="350">
        <v>106.287994</v>
      </c>
      <c r="F44" s="350">
        <v>225.24503700000002</v>
      </c>
      <c r="G44" s="350">
        <v>-8.747783385247942</v>
      </c>
      <c r="H44" s="351">
        <v>111.91954850516797</v>
      </c>
    </row>
    <row r="45" spans="2:8" ht="15" customHeight="1">
      <c r="B45" s="348">
        <v>39</v>
      </c>
      <c r="C45" s="349" t="s">
        <v>460</v>
      </c>
      <c r="D45" s="350">
        <v>56.216249</v>
      </c>
      <c r="E45" s="350">
        <v>56.894138999999996</v>
      </c>
      <c r="F45" s="350">
        <v>64.20230900000001</v>
      </c>
      <c r="G45" s="350">
        <v>1.2058613160049134</v>
      </c>
      <c r="H45" s="351">
        <v>12.84520713108958</v>
      </c>
    </row>
    <row r="46" spans="2:8" ht="15" customHeight="1">
      <c r="B46" s="348">
        <v>40</v>
      </c>
      <c r="C46" s="349" t="s">
        <v>461</v>
      </c>
      <c r="D46" s="350">
        <v>257.658377</v>
      </c>
      <c r="E46" s="350">
        <v>158.952532</v>
      </c>
      <c r="F46" s="350">
        <v>285.516985</v>
      </c>
      <c r="G46" s="350">
        <v>-38.3088049180718</v>
      </c>
      <c r="H46" s="351">
        <v>79.62405594143036</v>
      </c>
    </row>
    <row r="47" spans="2:8" ht="15" customHeight="1">
      <c r="B47" s="348"/>
      <c r="C47" s="354" t="s">
        <v>462</v>
      </c>
      <c r="D47" s="355">
        <v>12903.038258999999</v>
      </c>
      <c r="E47" s="355">
        <v>9563.006733</v>
      </c>
      <c r="F47" s="355">
        <v>15224.586984000003</v>
      </c>
      <c r="G47" s="350">
        <v>-25.885620572118313</v>
      </c>
      <c r="H47" s="351">
        <v>59.20293072118247</v>
      </c>
    </row>
    <row r="48" spans="2:8" ht="15" customHeight="1" thickBot="1">
      <c r="B48" s="369"/>
      <c r="C48" s="357" t="s">
        <v>463</v>
      </c>
      <c r="D48" s="358">
        <v>43297.51166999999</v>
      </c>
      <c r="E48" s="358">
        <v>37186.479244999995</v>
      </c>
      <c r="F48" s="358">
        <v>53193.522232</v>
      </c>
      <c r="G48" s="358">
        <v>-14.114049951822551</v>
      </c>
      <c r="H48" s="359">
        <v>43.04533075459753</v>
      </c>
    </row>
    <row r="49" spans="2:8" ht="15" customHeight="1" thickTop="1">
      <c r="B49" s="309" t="s">
        <v>359</v>
      </c>
      <c r="C49" s="309"/>
      <c r="D49" s="309"/>
      <c r="E49" s="370"/>
      <c r="F49" s="370"/>
      <c r="G49" s="370"/>
      <c r="H49" s="371"/>
    </row>
    <row r="50" spans="2:8" ht="15" customHeight="1">
      <c r="B50" s="372"/>
      <c r="C50" s="373"/>
      <c r="D50" s="373"/>
      <c r="E50" s="374"/>
      <c r="F50" s="374"/>
      <c r="G50" s="374"/>
      <c r="H50" s="352"/>
    </row>
    <row r="51" spans="2:8" ht="15" customHeight="1">
      <c r="B51" s="372"/>
      <c r="C51" s="373"/>
      <c r="D51" s="373"/>
      <c r="E51" s="374"/>
      <c r="F51" s="374"/>
      <c r="G51" s="374"/>
      <c r="H51" s="352"/>
    </row>
    <row r="52" spans="2:8" ht="15" customHeight="1">
      <c r="B52" s="372"/>
      <c r="C52" s="373"/>
      <c r="D52" s="373"/>
      <c r="E52" s="374"/>
      <c r="F52" s="374"/>
      <c r="G52" s="374"/>
      <c r="H52" s="352"/>
    </row>
    <row r="53" spans="2:9" ht="15" customHeight="1">
      <c r="B53" s="372"/>
      <c r="C53" s="373"/>
      <c r="D53" s="375"/>
      <c r="E53" s="376"/>
      <c r="F53" s="376"/>
      <c r="G53" s="376"/>
      <c r="H53" s="377"/>
      <c r="I53" s="332"/>
    </row>
    <row r="54" spans="2:8" ht="15" customHeight="1">
      <c r="B54" s="372"/>
      <c r="C54" s="373"/>
      <c r="D54" s="373"/>
      <c r="E54" s="374"/>
      <c r="F54" s="374"/>
      <c r="G54" s="374"/>
      <c r="H54" s="352"/>
    </row>
    <row r="55" spans="2:8" ht="15" customHeight="1">
      <c r="B55" s="372"/>
      <c r="C55" s="373"/>
      <c r="D55" s="373"/>
      <c r="E55" s="374"/>
      <c r="F55" s="374"/>
      <c r="G55" s="374"/>
      <c r="H55" s="352"/>
    </row>
    <row r="56" spans="2:8" ht="15" customHeight="1">
      <c r="B56" s="373"/>
      <c r="C56" s="378"/>
      <c r="D56" s="378"/>
      <c r="E56" s="379"/>
      <c r="F56" s="379"/>
      <c r="G56" s="379"/>
      <c r="H56" s="347"/>
    </row>
    <row r="57" spans="2:8" ht="15" customHeight="1">
      <c r="B57" s="373"/>
      <c r="C57" s="378"/>
      <c r="D57" s="378"/>
      <c r="E57" s="379"/>
      <c r="F57" s="379"/>
      <c r="G57" s="379"/>
      <c r="H57" s="34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30.00390625" style="2" bestFit="1" customWidth="1"/>
    <col min="4" max="8" width="10.7109375" style="2" customWidth="1"/>
    <col min="9" max="16384" width="9.140625" style="2" customWidth="1"/>
  </cols>
  <sheetData>
    <row r="1" spans="2:8" ht="12.75">
      <c r="B1" s="1476" t="s">
        <v>464</v>
      </c>
      <c r="C1" s="1476"/>
      <c r="D1" s="1476"/>
      <c r="E1" s="1476"/>
      <c r="F1" s="1476"/>
      <c r="G1" s="1476"/>
      <c r="H1" s="1476"/>
    </row>
    <row r="2" spans="2:8" ht="15" customHeight="1">
      <c r="B2" s="1492" t="s">
        <v>91</v>
      </c>
      <c r="C2" s="1492"/>
      <c r="D2" s="1492"/>
      <c r="E2" s="1492"/>
      <c r="F2" s="1492"/>
      <c r="G2" s="1492"/>
      <c r="H2" s="1492"/>
    </row>
    <row r="3" spans="2:8" ht="15" customHeight="1" thickBot="1">
      <c r="B3" s="1493" t="s">
        <v>34</v>
      </c>
      <c r="C3" s="1493"/>
      <c r="D3" s="1493"/>
      <c r="E3" s="1493"/>
      <c r="F3" s="1493"/>
      <c r="G3" s="1493"/>
      <c r="H3" s="1493"/>
    </row>
    <row r="4" spans="2:8" ht="15" customHeight="1" thickTop="1">
      <c r="B4" s="380"/>
      <c r="C4" s="381"/>
      <c r="D4" s="1494" t="s">
        <v>676</v>
      </c>
      <c r="E4" s="1494"/>
      <c r="F4" s="1494"/>
      <c r="G4" s="1495" t="s">
        <v>172</v>
      </c>
      <c r="H4" s="1496"/>
    </row>
    <row r="5" spans="2:8" ht="15" customHeight="1">
      <c r="B5" s="382"/>
      <c r="C5" s="383"/>
      <c r="D5" s="384" t="s">
        <v>16</v>
      </c>
      <c r="E5" s="385" t="s">
        <v>302</v>
      </c>
      <c r="F5" s="385" t="s">
        <v>303</v>
      </c>
      <c r="G5" s="386" t="s">
        <v>35</v>
      </c>
      <c r="H5" s="277" t="s">
        <v>303</v>
      </c>
    </row>
    <row r="6" spans="2:8" ht="15" customHeight="1">
      <c r="B6" s="387"/>
      <c r="C6" s="388" t="s">
        <v>304</v>
      </c>
      <c r="D6" s="389">
        <v>50470.69662300001</v>
      </c>
      <c r="E6" s="389">
        <v>39539.311885999996</v>
      </c>
      <c r="F6" s="389">
        <v>54187.67424399999</v>
      </c>
      <c r="G6" s="389">
        <v>-21.65887429423448</v>
      </c>
      <c r="H6" s="390">
        <v>37.04759051000747</v>
      </c>
    </row>
    <row r="7" spans="2:8" ht="15" customHeight="1">
      <c r="B7" s="391">
        <v>1</v>
      </c>
      <c r="C7" s="392" t="s">
        <v>465</v>
      </c>
      <c r="D7" s="393">
        <v>1688.344665</v>
      </c>
      <c r="E7" s="393">
        <v>1877.1687670000001</v>
      </c>
      <c r="F7" s="393">
        <v>1293.037108</v>
      </c>
      <c r="G7" s="393">
        <v>11.183978361432494</v>
      </c>
      <c r="H7" s="394">
        <v>-31.1176953968572</v>
      </c>
    </row>
    <row r="8" spans="2:8" ht="15" customHeight="1">
      <c r="B8" s="391">
        <v>2</v>
      </c>
      <c r="C8" s="392" t="s">
        <v>430</v>
      </c>
      <c r="D8" s="393">
        <v>16.320399</v>
      </c>
      <c r="E8" s="393">
        <v>14.938311</v>
      </c>
      <c r="F8" s="393">
        <v>19.477551</v>
      </c>
      <c r="G8" s="393">
        <v>-8.468469428964326</v>
      </c>
      <c r="H8" s="394">
        <v>30.386567798729033</v>
      </c>
    </row>
    <row r="9" spans="2:8" ht="15" customHeight="1">
      <c r="B9" s="391">
        <v>3</v>
      </c>
      <c r="C9" s="392" t="s">
        <v>466</v>
      </c>
      <c r="D9" s="393">
        <v>1159.811404</v>
      </c>
      <c r="E9" s="393">
        <v>922.170866</v>
      </c>
      <c r="F9" s="393">
        <v>382.52943200000004</v>
      </c>
      <c r="G9" s="393">
        <v>-20.489584529037785</v>
      </c>
      <c r="H9" s="394">
        <v>-58.51859496936221</v>
      </c>
    </row>
    <row r="10" spans="2:8" ht="15" customHeight="1">
      <c r="B10" s="391">
        <v>4</v>
      </c>
      <c r="C10" s="392" t="s">
        <v>467</v>
      </c>
      <c r="D10" s="393">
        <v>0.872327</v>
      </c>
      <c r="E10" s="393">
        <v>1.992444</v>
      </c>
      <c r="F10" s="393">
        <v>0.18868500000000002</v>
      </c>
      <c r="G10" s="393">
        <v>128.4056322915604</v>
      </c>
      <c r="H10" s="394">
        <v>-90.52997223510422</v>
      </c>
    </row>
    <row r="11" spans="2:8" ht="15" customHeight="1">
      <c r="B11" s="391">
        <v>5</v>
      </c>
      <c r="C11" s="392" t="s">
        <v>431</v>
      </c>
      <c r="D11" s="393">
        <v>225.237705</v>
      </c>
      <c r="E11" s="393">
        <v>110.31225699999999</v>
      </c>
      <c r="F11" s="393">
        <v>159.262225</v>
      </c>
      <c r="G11" s="393">
        <v>-51.02407165798462</v>
      </c>
      <c r="H11" s="394">
        <v>44.37400641707478</v>
      </c>
    </row>
    <row r="12" spans="2:8" ht="15" customHeight="1">
      <c r="B12" s="391">
        <v>6</v>
      </c>
      <c r="C12" s="392" t="s">
        <v>393</v>
      </c>
      <c r="D12" s="393">
        <v>642.8248570000001</v>
      </c>
      <c r="E12" s="393">
        <v>0.026745</v>
      </c>
      <c r="F12" s="393">
        <v>743.658422</v>
      </c>
      <c r="G12" s="393">
        <v>-99.99583945771407</v>
      </c>
      <c r="H12" s="394" t="s">
        <v>3</v>
      </c>
    </row>
    <row r="13" spans="2:8" ht="15" customHeight="1">
      <c r="B13" s="391">
        <v>7</v>
      </c>
      <c r="C13" s="392" t="s">
        <v>468</v>
      </c>
      <c r="D13" s="393">
        <v>16.306055999999998</v>
      </c>
      <c r="E13" s="393">
        <v>4.990003</v>
      </c>
      <c r="F13" s="393">
        <v>17.265736</v>
      </c>
      <c r="G13" s="393">
        <v>-69.3978543922577</v>
      </c>
      <c r="H13" s="394">
        <v>246.00652544697874</v>
      </c>
    </row>
    <row r="14" spans="2:8" ht="15" customHeight="1">
      <c r="B14" s="391">
        <v>8</v>
      </c>
      <c r="C14" s="392" t="s">
        <v>469</v>
      </c>
      <c r="D14" s="393">
        <v>6.364407</v>
      </c>
      <c r="E14" s="393">
        <v>7.968915</v>
      </c>
      <c r="F14" s="393">
        <v>50.953693</v>
      </c>
      <c r="G14" s="393">
        <v>25.21064413385254</v>
      </c>
      <c r="H14" s="394">
        <v>539.4056530907909</v>
      </c>
    </row>
    <row r="15" spans="2:8" ht="15" customHeight="1">
      <c r="B15" s="391">
        <v>9</v>
      </c>
      <c r="C15" s="392" t="s">
        <v>470</v>
      </c>
      <c r="D15" s="393">
        <v>17.800933999999998</v>
      </c>
      <c r="E15" s="393">
        <v>5.388888</v>
      </c>
      <c r="F15" s="393">
        <v>12.173492</v>
      </c>
      <c r="G15" s="393">
        <v>-69.72693680005779</v>
      </c>
      <c r="H15" s="394">
        <v>125.8998888082291</v>
      </c>
    </row>
    <row r="16" spans="2:8" ht="15" customHeight="1">
      <c r="B16" s="391">
        <v>10</v>
      </c>
      <c r="C16" s="392" t="s">
        <v>471</v>
      </c>
      <c r="D16" s="393">
        <v>740.433173</v>
      </c>
      <c r="E16" s="393">
        <v>515.819307</v>
      </c>
      <c r="F16" s="393">
        <v>943.0400910000001</v>
      </c>
      <c r="G16" s="393">
        <v>-30.335467695205494</v>
      </c>
      <c r="H16" s="394">
        <v>82.82372881401278</v>
      </c>
    </row>
    <row r="17" spans="2:8" ht="15" customHeight="1">
      <c r="B17" s="391">
        <v>11</v>
      </c>
      <c r="C17" s="392" t="s">
        <v>472</v>
      </c>
      <c r="D17" s="393">
        <v>1485.717408</v>
      </c>
      <c r="E17" s="393">
        <v>530.795699</v>
      </c>
      <c r="F17" s="393">
        <v>677.1658669999999</v>
      </c>
      <c r="G17" s="393">
        <v>-64.27344149419834</v>
      </c>
      <c r="H17" s="394">
        <v>27.575613042034064</v>
      </c>
    </row>
    <row r="18" spans="2:8" ht="15" customHeight="1">
      <c r="B18" s="391">
        <v>12</v>
      </c>
      <c r="C18" s="392" t="s">
        <v>433</v>
      </c>
      <c r="D18" s="393">
        <v>436.66015400000003</v>
      </c>
      <c r="E18" s="393">
        <v>256.08219</v>
      </c>
      <c r="F18" s="393">
        <v>528.764411</v>
      </c>
      <c r="G18" s="393">
        <v>-41.35434899333635</v>
      </c>
      <c r="H18" s="394">
        <v>106.48230593466886</v>
      </c>
    </row>
    <row r="19" spans="2:8" ht="15" customHeight="1">
      <c r="B19" s="391">
        <v>13</v>
      </c>
      <c r="C19" s="392" t="s">
        <v>473</v>
      </c>
      <c r="D19" s="393">
        <v>7.208017000000001</v>
      </c>
      <c r="E19" s="393">
        <v>7.732223</v>
      </c>
      <c r="F19" s="393">
        <v>0</v>
      </c>
      <c r="G19" s="393">
        <v>7.272541116370832</v>
      </c>
      <c r="H19" s="394">
        <v>-100</v>
      </c>
    </row>
    <row r="20" spans="2:8" ht="15" customHeight="1">
      <c r="B20" s="391">
        <v>14</v>
      </c>
      <c r="C20" s="392" t="s">
        <v>474</v>
      </c>
      <c r="D20" s="393">
        <v>2392.1648</v>
      </c>
      <c r="E20" s="393">
        <v>997.3960430000001</v>
      </c>
      <c r="F20" s="393">
        <v>1782.138897</v>
      </c>
      <c r="G20" s="393">
        <v>-58.30571359464866</v>
      </c>
      <c r="H20" s="394">
        <v>78.67916255609205</v>
      </c>
    </row>
    <row r="21" spans="2:8" ht="15" customHeight="1">
      <c r="B21" s="391">
        <v>15</v>
      </c>
      <c r="C21" s="392" t="s">
        <v>475</v>
      </c>
      <c r="D21" s="393">
        <v>5393.16749</v>
      </c>
      <c r="E21" s="393">
        <v>3500.03054</v>
      </c>
      <c r="F21" s="393">
        <v>4980.792821</v>
      </c>
      <c r="G21" s="393">
        <v>-35.10250615265056</v>
      </c>
      <c r="H21" s="394">
        <v>42.307124582975774</v>
      </c>
    </row>
    <row r="22" spans="2:8" ht="15" customHeight="1">
      <c r="B22" s="391">
        <v>16</v>
      </c>
      <c r="C22" s="392" t="s">
        <v>476</v>
      </c>
      <c r="D22" s="393">
        <v>0</v>
      </c>
      <c r="E22" s="393">
        <v>0.134528</v>
      </c>
      <c r="F22" s="393">
        <v>0</v>
      </c>
      <c r="G22" s="393" t="s">
        <v>3</v>
      </c>
      <c r="H22" s="394">
        <v>-100</v>
      </c>
    </row>
    <row r="23" spans="2:8" ht="15" customHeight="1">
      <c r="B23" s="391">
        <v>17</v>
      </c>
      <c r="C23" s="392" t="s">
        <v>477</v>
      </c>
      <c r="D23" s="393">
        <v>1.70878</v>
      </c>
      <c r="E23" s="393">
        <v>1.521807</v>
      </c>
      <c r="F23" s="393">
        <v>2.378094</v>
      </c>
      <c r="G23" s="393">
        <v>-10.941900069055123</v>
      </c>
      <c r="H23" s="394">
        <v>56.267779028483886</v>
      </c>
    </row>
    <row r="24" spans="2:8" ht="15" customHeight="1">
      <c r="B24" s="391">
        <v>18</v>
      </c>
      <c r="C24" s="392" t="s">
        <v>478</v>
      </c>
      <c r="D24" s="393">
        <v>10.286763</v>
      </c>
      <c r="E24" s="393">
        <v>11.551212</v>
      </c>
      <c r="F24" s="393">
        <v>5.896005000000001</v>
      </c>
      <c r="G24" s="393">
        <v>12.292000894742088</v>
      </c>
      <c r="H24" s="394">
        <v>-48.957693790054236</v>
      </c>
    </row>
    <row r="25" spans="2:8" ht="15" customHeight="1">
      <c r="B25" s="391">
        <v>19</v>
      </c>
      <c r="C25" s="392" t="s">
        <v>479</v>
      </c>
      <c r="D25" s="393">
        <v>1280.100641</v>
      </c>
      <c r="E25" s="393">
        <v>152.715308</v>
      </c>
      <c r="F25" s="393">
        <v>3130.053139</v>
      </c>
      <c r="G25" s="393">
        <v>-88.07005456378019</v>
      </c>
      <c r="H25" s="394" t="s">
        <v>3</v>
      </c>
    </row>
    <row r="26" spans="2:8" ht="15" customHeight="1">
      <c r="B26" s="391">
        <v>20</v>
      </c>
      <c r="C26" s="392" t="s">
        <v>434</v>
      </c>
      <c r="D26" s="393">
        <v>634.4754439999999</v>
      </c>
      <c r="E26" s="393">
        <v>382.66192800000005</v>
      </c>
      <c r="F26" s="393">
        <v>682.8881690000001</v>
      </c>
      <c r="G26" s="393">
        <v>-39.6884573518656</v>
      </c>
      <c r="H26" s="394">
        <v>78.4573063145179</v>
      </c>
    </row>
    <row r="27" spans="2:8" ht="15" customHeight="1">
      <c r="B27" s="391">
        <v>21</v>
      </c>
      <c r="C27" s="392" t="s">
        <v>435</v>
      </c>
      <c r="D27" s="393">
        <v>7.661904999999999</v>
      </c>
      <c r="E27" s="393">
        <v>9.302268999999999</v>
      </c>
      <c r="F27" s="393">
        <v>0.5618989999999999</v>
      </c>
      <c r="G27" s="393">
        <v>21.40934924147456</v>
      </c>
      <c r="H27" s="394">
        <v>-93.95954900895684</v>
      </c>
    </row>
    <row r="28" spans="2:8" ht="15" customHeight="1">
      <c r="B28" s="391">
        <v>22</v>
      </c>
      <c r="C28" s="392" t="s">
        <v>480</v>
      </c>
      <c r="D28" s="393">
        <v>5.6260390000000005</v>
      </c>
      <c r="E28" s="393">
        <v>3.5838929999999998</v>
      </c>
      <c r="F28" s="393">
        <v>7.9331000000000005</v>
      </c>
      <c r="G28" s="393">
        <v>-36.298113112973454</v>
      </c>
      <c r="H28" s="394">
        <v>121.3542647618107</v>
      </c>
    </row>
    <row r="29" spans="2:8" ht="15" customHeight="1">
      <c r="B29" s="391">
        <v>23</v>
      </c>
      <c r="C29" s="392" t="s">
        <v>481</v>
      </c>
      <c r="D29" s="393">
        <v>0.44715000000000005</v>
      </c>
      <c r="E29" s="393">
        <v>0.047227</v>
      </c>
      <c r="F29" s="393">
        <v>0.509822</v>
      </c>
      <c r="G29" s="393">
        <v>-89.43821983674383</v>
      </c>
      <c r="H29" s="394">
        <v>979.5138374235078</v>
      </c>
    </row>
    <row r="30" spans="2:8" ht="15" customHeight="1">
      <c r="B30" s="391">
        <v>24</v>
      </c>
      <c r="C30" s="392" t="s">
        <v>437</v>
      </c>
      <c r="D30" s="393">
        <v>100.512451</v>
      </c>
      <c r="E30" s="393">
        <v>26.883013</v>
      </c>
      <c r="F30" s="393">
        <v>128.623667</v>
      </c>
      <c r="G30" s="393">
        <v>-73.25404690409948</v>
      </c>
      <c r="H30" s="394">
        <v>378.4570353032974</v>
      </c>
    </row>
    <row r="31" spans="2:8" ht="15" customHeight="1">
      <c r="B31" s="391">
        <v>25</v>
      </c>
      <c r="C31" s="392" t="s">
        <v>482</v>
      </c>
      <c r="D31" s="393">
        <v>1814.4850810000003</v>
      </c>
      <c r="E31" s="393">
        <v>9414.413548</v>
      </c>
      <c r="F31" s="393">
        <v>9500.348099</v>
      </c>
      <c r="G31" s="393">
        <v>418.847669048429</v>
      </c>
      <c r="H31" s="394">
        <v>0.9127977070675399</v>
      </c>
    </row>
    <row r="32" spans="2:8" ht="15" customHeight="1">
      <c r="B32" s="391">
        <v>26</v>
      </c>
      <c r="C32" s="392" t="s">
        <v>405</v>
      </c>
      <c r="D32" s="393">
        <v>29.90083</v>
      </c>
      <c r="E32" s="393">
        <v>19.778925</v>
      </c>
      <c r="F32" s="393">
        <v>44.66515100000001</v>
      </c>
      <c r="G32" s="393">
        <v>-33.85158539077344</v>
      </c>
      <c r="H32" s="394">
        <v>125.821934205221</v>
      </c>
    </row>
    <row r="33" spans="2:8" ht="15" customHeight="1">
      <c r="B33" s="391">
        <v>27</v>
      </c>
      <c r="C33" s="392" t="s">
        <v>406</v>
      </c>
      <c r="D33" s="393">
        <v>0</v>
      </c>
      <c r="E33" s="393">
        <v>0</v>
      </c>
      <c r="F33" s="393">
        <v>0</v>
      </c>
      <c r="G33" s="393" t="s">
        <v>3</v>
      </c>
      <c r="H33" s="394" t="s">
        <v>3</v>
      </c>
    </row>
    <row r="34" spans="2:8" ht="15" customHeight="1">
      <c r="B34" s="391">
        <v>28</v>
      </c>
      <c r="C34" s="392" t="s">
        <v>483</v>
      </c>
      <c r="D34" s="393">
        <v>41.078621000000005</v>
      </c>
      <c r="E34" s="393">
        <v>1.198458</v>
      </c>
      <c r="F34" s="393">
        <v>21</v>
      </c>
      <c r="G34" s="393">
        <v>-97.08252621235752</v>
      </c>
      <c r="H34" s="394" t="s">
        <v>3</v>
      </c>
    </row>
    <row r="35" spans="2:8" ht="15" customHeight="1">
      <c r="B35" s="391">
        <v>29</v>
      </c>
      <c r="C35" s="392" t="s">
        <v>438</v>
      </c>
      <c r="D35" s="393">
        <v>2001.819452</v>
      </c>
      <c r="E35" s="393">
        <v>1482.190532</v>
      </c>
      <c r="F35" s="393">
        <v>1949.856487</v>
      </c>
      <c r="G35" s="393">
        <v>-25.957831485793747</v>
      </c>
      <c r="H35" s="394">
        <v>31.552350720318856</v>
      </c>
    </row>
    <row r="36" spans="2:8" ht="15" customHeight="1">
      <c r="B36" s="391">
        <v>30</v>
      </c>
      <c r="C36" s="392" t="s">
        <v>408</v>
      </c>
      <c r="D36" s="393">
        <v>1360.992279</v>
      </c>
      <c r="E36" s="393">
        <v>1641.221607</v>
      </c>
      <c r="F36" s="393">
        <v>1074.9419839999998</v>
      </c>
      <c r="G36" s="393">
        <v>20.590074780284624</v>
      </c>
      <c r="H36" s="394">
        <v>-34.503544224908566</v>
      </c>
    </row>
    <row r="37" spans="2:8" ht="15" customHeight="1">
      <c r="B37" s="391">
        <v>31</v>
      </c>
      <c r="C37" s="392" t="s">
        <v>440</v>
      </c>
      <c r="D37" s="393">
        <v>181.471812</v>
      </c>
      <c r="E37" s="393">
        <v>162.681029</v>
      </c>
      <c r="F37" s="393">
        <v>365.20117899999997</v>
      </c>
      <c r="G37" s="393">
        <v>-10.354656622924992</v>
      </c>
      <c r="H37" s="394">
        <v>124.48910069286566</v>
      </c>
    </row>
    <row r="38" spans="2:8" ht="15" customHeight="1">
      <c r="B38" s="391">
        <v>32</v>
      </c>
      <c r="C38" s="392" t="s">
        <v>484</v>
      </c>
      <c r="D38" s="393">
        <v>2536.481345</v>
      </c>
      <c r="E38" s="393">
        <v>1283.6845500000002</v>
      </c>
      <c r="F38" s="393">
        <v>2539.485256</v>
      </c>
      <c r="G38" s="393">
        <v>-49.39112986064559</v>
      </c>
      <c r="H38" s="394">
        <v>97.82782740510507</v>
      </c>
    </row>
    <row r="39" spans="2:8" ht="15" customHeight="1">
      <c r="B39" s="391">
        <v>33</v>
      </c>
      <c r="C39" s="392" t="s">
        <v>442</v>
      </c>
      <c r="D39" s="393">
        <v>315.53794700000003</v>
      </c>
      <c r="E39" s="393">
        <v>244.643867</v>
      </c>
      <c r="F39" s="393">
        <v>210.066741</v>
      </c>
      <c r="G39" s="393">
        <v>-22.46768753933739</v>
      </c>
      <c r="H39" s="394">
        <v>-14.133657395139196</v>
      </c>
    </row>
    <row r="40" spans="2:8" ht="15" customHeight="1">
      <c r="B40" s="391">
        <v>34</v>
      </c>
      <c r="C40" s="392" t="s">
        <v>485</v>
      </c>
      <c r="D40" s="393">
        <v>1044.014232</v>
      </c>
      <c r="E40" s="393">
        <v>572.347514</v>
      </c>
      <c r="F40" s="393">
        <v>890.0290719999999</v>
      </c>
      <c r="G40" s="393">
        <v>-45.178188528755605</v>
      </c>
      <c r="H40" s="394">
        <v>55.50501229223471</v>
      </c>
    </row>
    <row r="41" spans="2:8" ht="15" customHeight="1">
      <c r="B41" s="391">
        <v>35</v>
      </c>
      <c r="C41" s="392" t="s">
        <v>486</v>
      </c>
      <c r="D41" s="393">
        <v>226.360953</v>
      </c>
      <c r="E41" s="393">
        <v>155.751256</v>
      </c>
      <c r="F41" s="393">
        <v>195.318712</v>
      </c>
      <c r="G41" s="393">
        <v>-31.193408608771847</v>
      </c>
      <c r="H41" s="394">
        <v>25.404261266438837</v>
      </c>
    </row>
    <row r="42" spans="2:8" ht="15" customHeight="1">
      <c r="B42" s="391">
        <v>36</v>
      </c>
      <c r="C42" s="392" t="s">
        <v>443</v>
      </c>
      <c r="D42" s="393">
        <v>48.569835</v>
      </c>
      <c r="E42" s="393">
        <v>13.476101</v>
      </c>
      <c r="F42" s="393">
        <v>21.097988999999995</v>
      </c>
      <c r="G42" s="393">
        <v>-72.25417586862298</v>
      </c>
      <c r="H42" s="394">
        <v>56.55855503012327</v>
      </c>
    </row>
    <row r="43" spans="2:8" ht="15" customHeight="1">
      <c r="B43" s="391">
        <v>37</v>
      </c>
      <c r="C43" s="392" t="s">
        <v>412</v>
      </c>
      <c r="D43" s="393">
        <v>869.654226</v>
      </c>
      <c r="E43" s="393">
        <v>575.486354</v>
      </c>
      <c r="F43" s="393">
        <v>1224.734151</v>
      </c>
      <c r="G43" s="393">
        <v>-33.8258428701064</v>
      </c>
      <c r="H43" s="394">
        <v>112.81723580191095</v>
      </c>
    </row>
    <row r="44" spans="2:8" ht="15" customHeight="1">
      <c r="B44" s="391">
        <v>38</v>
      </c>
      <c r="C44" s="392" t="s">
        <v>487</v>
      </c>
      <c r="D44" s="393">
        <v>42.279532</v>
      </c>
      <c r="E44" s="393">
        <v>64.615685</v>
      </c>
      <c r="F44" s="393">
        <v>9.022307</v>
      </c>
      <c r="G44" s="393">
        <v>52.82970729193502</v>
      </c>
      <c r="H44" s="394">
        <v>-86.03697074479672</v>
      </c>
    </row>
    <row r="45" spans="2:8" ht="15" customHeight="1">
      <c r="B45" s="391">
        <v>39</v>
      </c>
      <c r="C45" s="392" t="s">
        <v>488</v>
      </c>
      <c r="D45" s="393">
        <v>2995.791661</v>
      </c>
      <c r="E45" s="393">
        <v>3363.495982</v>
      </c>
      <c r="F45" s="393">
        <v>3449.545277</v>
      </c>
      <c r="G45" s="393">
        <v>12.274028457548326</v>
      </c>
      <c r="H45" s="394">
        <v>2.5583290558543865</v>
      </c>
    </row>
    <row r="46" spans="2:8" ht="15" customHeight="1">
      <c r="B46" s="391">
        <v>40</v>
      </c>
      <c r="C46" s="392" t="s">
        <v>489</v>
      </c>
      <c r="D46" s="393">
        <v>272.470591</v>
      </c>
      <c r="E46" s="393">
        <v>52.256403999999996</v>
      </c>
      <c r="F46" s="393">
        <v>164.85479999999998</v>
      </c>
      <c r="G46" s="393">
        <v>-80.82126815660631</v>
      </c>
      <c r="H46" s="394">
        <v>215.47291313807204</v>
      </c>
    </row>
    <row r="47" spans="2:8" ht="15" customHeight="1">
      <c r="B47" s="391">
        <v>41</v>
      </c>
      <c r="C47" s="392" t="s">
        <v>446</v>
      </c>
      <c r="D47" s="393">
        <v>17.120677999999998</v>
      </c>
      <c r="E47" s="393">
        <v>2.031939</v>
      </c>
      <c r="F47" s="393">
        <v>0</v>
      </c>
      <c r="G47" s="393">
        <v>-88.13166744915125</v>
      </c>
      <c r="H47" s="394">
        <v>-100</v>
      </c>
    </row>
    <row r="48" spans="2:8" ht="15" customHeight="1">
      <c r="B48" s="391">
        <v>42</v>
      </c>
      <c r="C48" s="392" t="s">
        <v>447</v>
      </c>
      <c r="D48" s="393">
        <v>350.07124400000004</v>
      </c>
      <c r="E48" s="393">
        <v>346.85027599999995</v>
      </c>
      <c r="F48" s="393">
        <v>422.24977499999994</v>
      </c>
      <c r="G48" s="393">
        <v>-0.9200892833117393</v>
      </c>
      <c r="H48" s="394">
        <v>21.738341935181268</v>
      </c>
    </row>
    <row r="49" spans="2:8" ht="15" customHeight="1">
      <c r="B49" s="391">
        <v>43</v>
      </c>
      <c r="C49" s="392" t="s">
        <v>369</v>
      </c>
      <c r="D49" s="393">
        <v>340.90231600000004</v>
      </c>
      <c r="E49" s="393">
        <v>699.87809</v>
      </c>
      <c r="F49" s="393">
        <v>371.67359100000004</v>
      </c>
      <c r="G49" s="393">
        <v>105.3016530401043</v>
      </c>
      <c r="H49" s="394">
        <v>-46.89452401631833</v>
      </c>
    </row>
    <row r="50" spans="2:8" ht="15" customHeight="1">
      <c r="B50" s="391">
        <v>44</v>
      </c>
      <c r="C50" s="392" t="s">
        <v>490</v>
      </c>
      <c r="D50" s="393">
        <v>78.928778</v>
      </c>
      <c r="E50" s="393">
        <v>98.695882</v>
      </c>
      <c r="F50" s="393">
        <v>95.802944</v>
      </c>
      <c r="G50" s="393">
        <v>25.044229115013025</v>
      </c>
      <c r="H50" s="394">
        <v>-2.9311638351841225</v>
      </c>
    </row>
    <row r="51" spans="2:8" ht="15" customHeight="1">
      <c r="B51" s="391">
        <v>45</v>
      </c>
      <c r="C51" s="392" t="s">
        <v>491</v>
      </c>
      <c r="D51" s="393">
        <v>11052.296080999999</v>
      </c>
      <c r="E51" s="393">
        <v>3907.6130399999997</v>
      </c>
      <c r="F51" s="393">
        <v>3409.8960580000003</v>
      </c>
      <c r="G51" s="393">
        <v>-64.64433262227224</v>
      </c>
      <c r="H51" s="394">
        <v>-12.737110274358159</v>
      </c>
    </row>
    <row r="52" spans="2:8" ht="15" customHeight="1">
      <c r="B52" s="391">
        <v>46</v>
      </c>
      <c r="C52" s="392" t="s">
        <v>492</v>
      </c>
      <c r="D52" s="393">
        <v>190.91232499999998</v>
      </c>
      <c r="E52" s="393">
        <v>18.150773</v>
      </c>
      <c r="F52" s="393">
        <v>654.1960989999999</v>
      </c>
      <c r="G52" s="393">
        <v>-90.4926132977533</v>
      </c>
      <c r="H52" s="394" t="s">
        <v>3</v>
      </c>
    </row>
    <row r="53" spans="2:8" ht="15" customHeight="1">
      <c r="B53" s="391">
        <v>47</v>
      </c>
      <c r="C53" s="392" t="s">
        <v>451</v>
      </c>
      <c r="D53" s="393">
        <v>0.287214</v>
      </c>
      <c r="E53" s="393">
        <v>9.330265</v>
      </c>
      <c r="F53" s="393">
        <v>16.264451</v>
      </c>
      <c r="G53" s="393" t="s">
        <v>3</v>
      </c>
      <c r="H53" s="394">
        <v>74.31928246411007</v>
      </c>
    </row>
    <row r="54" spans="2:8" ht="15" customHeight="1">
      <c r="B54" s="391">
        <v>48</v>
      </c>
      <c r="C54" s="392" t="s">
        <v>452</v>
      </c>
      <c r="D54" s="393">
        <v>359.18415100000004</v>
      </c>
      <c r="E54" s="393">
        <v>201.939077</v>
      </c>
      <c r="F54" s="393">
        <v>434.590825</v>
      </c>
      <c r="G54" s="393">
        <v>-43.77839989938755</v>
      </c>
      <c r="H54" s="394">
        <v>115.2088795572736</v>
      </c>
    </row>
    <row r="55" spans="2:8" ht="15" customHeight="1">
      <c r="B55" s="391">
        <v>49</v>
      </c>
      <c r="C55" s="392" t="s">
        <v>493</v>
      </c>
      <c r="D55" s="393">
        <v>73.633592</v>
      </c>
      <c r="E55" s="393">
        <v>68.94784200000001</v>
      </c>
      <c r="F55" s="393">
        <v>82.575399</v>
      </c>
      <c r="G55" s="393">
        <v>-6.363603720432366</v>
      </c>
      <c r="H55" s="394">
        <v>19.76502324757314</v>
      </c>
    </row>
    <row r="56" spans="2:8" ht="15" customHeight="1">
      <c r="B56" s="391">
        <v>50</v>
      </c>
      <c r="C56" s="392" t="s">
        <v>494</v>
      </c>
      <c r="D56" s="393">
        <v>226.131065</v>
      </c>
      <c r="E56" s="393">
        <v>155.642995</v>
      </c>
      <c r="F56" s="393">
        <v>324.913207</v>
      </c>
      <c r="G56" s="393">
        <v>-31.171334199482942</v>
      </c>
      <c r="H56" s="394">
        <v>108.7554322634308</v>
      </c>
    </row>
    <row r="57" spans="2:13" ht="15" customHeight="1">
      <c r="B57" s="391">
        <v>51</v>
      </c>
      <c r="C57" s="392" t="s">
        <v>495</v>
      </c>
      <c r="D57" s="393">
        <v>1946.1581929999998</v>
      </c>
      <c r="E57" s="393">
        <v>1782.850365</v>
      </c>
      <c r="F57" s="393">
        <v>2789.3174560000007</v>
      </c>
      <c r="G57" s="393">
        <v>-8.391292577725196</v>
      </c>
      <c r="H57" s="394">
        <v>56.452695680941275</v>
      </c>
      <c r="M57" s="2" t="s">
        <v>109</v>
      </c>
    </row>
    <row r="58" spans="2:8" ht="15" customHeight="1">
      <c r="B58" s="391">
        <v>52</v>
      </c>
      <c r="C58" s="392" t="s">
        <v>496</v>
      </c>
      <c r="D58" s="393">
        <v>121.787073</v>
      </c>
      <c r="E58" s="393">
        <v>49.357328</v>
      </c>
      <c r="F58" s="393">
        <v>34.341378000000006</v>
      </c>
      <c r="G58" s="393">
        <v>-59.472440888697605</v>
      </c>
      <c r="H58" s="394">
        <v>-30.422939426542698</v>
      </c>
    </row>
    <row r="59" spans="2:8" ht="15" customHeight="1">
      <c r="B59" s="391">
        <v>53</v>
      </c>
      <c r="C59" s="392" t="s">
        <v>497</v>
      </c>
      <c r="D59" s="393">
        <v>53.75228500000001</v>
      </c>
      <c r="E59" s="393">
        <v>28.219681</v>
      </c>
      <c r="F59" s="393">
        <v>48.785242</v>
      </c>
      <c r="G59" s="393">
        <v>-47.500499746196844</v>
      </c>
      <c r="H59" s="394">
        <v>72.87666008697971</v>
      </c>
    </row>
    <row r="60" spans="2:8" ht="15" customHeight="1">
      <c r="B60" s="391">
        <v>54</v>
      </c>
      <c r="C60" s="392" t="s">
        <v>422</v>
      </c>
      <c r="D60" s="393">
        <v>412.438554</v>
      </c>
      <c r="E60" s="393">
        <v>214.84706699999998</v>
      </c>
      <c r="F60" s="393">
        <v>236.378225</v>
      </c>
      <c r="G60" s="393">
        <v>-47.90810293646797</v>
      </c>
      <c r="H60" s="394">
        <v>10.021620634923536</v>
      </c>
    </row>
    <row r="61" spans="2:8" ht="15" customHeight="1">
      <c r="B61" s="391">
        <v>55</v>
      </c>
      <c r="C61" s="392" t="s">
        <v>498</v>
      </c>
      <c r="D61" s="393">
        <v>1267.2345729999997</v>
      </c>
      <c r="E61" s="393">
        <v>910.14946</v>
      </c>
      <c r="F61" s="393">
        <v>769.256213</v>
      </c>
      <c r="G61" s="393">
        <v>-28.178296316099633</v>
      </c>
      <c r="H61" s="394">
        <v>-15.480231895099948</v>
      </c>
    </row>
    <row r="62" spans="2:8" ht="15" customHeight="1">
      <c r="B62" s="391">
        <v>56</v>
      </c>
      <c r="C62" s="392" t="s">
        <v>455</v>
      </c>
      <c r="D62" s="393">
        <v>28.899065</v>
      </c>
      <c r="E62" s="393">
        <v>30.230523</v>
      </c>
      <c r="F62" s="393">
        <v>56.835346</v>
      </c>
      <c r="G62" s="393">
        <v>4.607270166007112</v>
      </c>
      <c r="H62" s="394">
        <v>88.00649264321362</v>
      </c>
    </row>
    <row r="63" spans="2:8" ht="15" customHeight="1">
      <c r="B63" s="391">
        <v>57</v>
      </c>
      <c r="C63" s="392" t="s">
        <v>456</v>
      </c>
      <c r="D63" s="393">
        <v>1858.607831</v>
      </c>
      <c r="E63" s="393">
        <v>1030.742428</v>
      </c>
      <c r="F63" s="393">
        <v>3743.7283069999994</v>
      </c>
      <c r="G63" s="393">
        <v>-44.54223151285108</v>
      </c>
      <c r="H63" s="394">
        <v>263.206966677809</v>
      </c>
    </row>
    <row r="64" spans="2:8" ht="15" customHeight="1">
      <c r="B64" s="391">
        <v>58</v>
      </c>
      <c r="C64" s="392" t="s">
        <v>499</v>
      </c>
      <c r="D64" s="393">
        <v>173.73099000000002</v>
      </c>
      <c r="E64" s="393">
        <v>137.513487</v>
      </c>
      <c r="F64" s="393">
        <v>270.955858</v>
      </c>
      <c r="G64" s="393">
        <v>-20.846886902561266</v>
      </c>
      <c r="H64" s="394">
        <v>97.03947875309132</v>
      </c>
    </row>
    <row r="65" spans="2:8" ht="15" customHeight="1">
      <c r="B65" s="391">
        <v>59</v>
      </c>
      <c r="C65" s="392" t="s">
        <v>500</v>
      </c>
      <c r="D65" s="393">
        <v>0.485843</v>
      </c>
      <c r="E65" s="393">
        <v>0.654753</v>
      </c>
      <c r="F65" s="393">
        <v>0.755827</v>
      </c>
      <c r="G65" s="393">
        <v>34.76637514588046</v>
      </c>
      <c r="H65" s="394">
        <v>15.436966306378125</v>
      </c>
    </row>
    <row r="66" spans="2:8" ht="15" customHeight="1">
      <c r="B66" s="391">
        <v>60</v>
      </c>
      <c r="C66" s="392" t="s">
        <v>458</v>
      </c>
      <c r="D66" s="393">
        <v>796.505668</v>
      </c>
      <c r="E66" s="393">
        <v>373.194351</v>
      </c>
      <c r="F66" s="393">
        <v>926.7473960000001</v>
      </c>
      <c r="G66" s="393">
        <v>-53.146052062996745</v>
      </c>
      <c r="H66" s="394">
        <v>148.32835585981314</v>
      </c>
    </row>
    <row r="67" spans="2:8" ht="15" customHeight="1">
      <c r="B67" s="391">
        <v>61</v>
      </c>
      <c r="C67" s="392" t="s">
        <v>501</v>
      </c>
      <c r="D67" s="393">
        <v>189.194772</v>
      </c>
      <c r="E67" s="393">
        <v>192.312859</v>
      </c>
      <c r="F67" s="393">
        <v>226.137373</v>
      </c>
      <c r="G67" s="393">
        <v>1.6480830664813482</v>
      </c>
      <c r="H67" s="394">
        <v>17.588274739340235</v>
      </c>
    </row>
    <row r="68" spans="2:8" ht="15" customHeight="1">
      <c r="B68" s="391">
        <v>62</v>
      </c>
      <c r="C68" s="392" t="s">
        <v>461</v>
      </c>
      <c r="D68" s="393">
        <v>615.907173</v>
      </c>
      <c r="E68" s="393">
        <v>661.5137709999999</v>
      </c>
      <c r="F68" s="393">
        <v>1043.642104</v>
      </c>
      <c r="G68" s="393">
        <v>7.404784357008936</v>
      </c>
      <c r="H68" s="394">
        <v>57.76574120631574</v>
      </c>
    </row>
    <row r="69" spans="2:8" ht="15" customHeight="1">
      <c r="B69" s="391">
        <v>63</v>
      </c>
      <c r="C69" s="392" t="s">
        <v>502</v>
      </c>
      <c r="D69" s="393">
        <v>148.428876</v>
      </c>
      <c r="E69" s="393">
        <v>107.31766100000002</v>
      </c>
      <c r="F69" s="393">
        <v>196.113787</v>
      </c>
      <c r="G69" s="393">
        <v>-27.697585609959063</v>
      </c>
      <c r="H69" s="394">
        <v>82.74139146584639</v>
      </c>
    </row>
    <row r="70" spans="2:8" ht="15" customHeight="1">
      <c r="B70" s="391">
        <v>64</v>
      </c>
      <c r="C70" s="392" t="s">
        <v>503</v>
      </c>
      <c r="D70" s="393">
        <v>117.13691700000001</v>
      </c>
      <c r="E70" s="393">
        <v>122.871778</v>
      </c>
      <c r="F70" s="393">
        <v>823.0578519999999</v>
      </c>
      <c r="G70" s="393">
        <v>4.895861310742873</v>
      </c>
      <c r="H70" s="394">
        <v>569.8510149336327</v>
      </c>
    </row>
    <row r="71" spans="2:10" ht="15" customHeight="1">
      <c r="B71" s="395"/>
      <c r="C71" s="396" t="s">
        <v>356</v>
      </c>
      <c r="D71" s="397">
        <v>20534.10914099998</v>
      </c>
      <c r="E71" s="397">
        <v>15438.357462999991</v>
      </c>
      <c r="F71" s="397">
        <v>24896.954418</v>
      </c>
      <c r="G71" s="393">
        <v>-24.81603483749592</v>
      </c>
      <c r="H71" s="394">
        <v>61.2668606596832</v>
      </c>
      <c r="J71" s="2" t="s">
        <v>109</v>
      </c>
    </row>
    <row r="72" spans="2:8" ht="15" customHeight="1" thickBot="1">
      <c r="B72" s="398"/>
      <c r="C72" s="399" t="s">
        <v>357</v>
      </c>
      <c r="D72" s="400">
        <v>71004.80576399999</v>
      </c>
      <c r="E72" s="400">
        <v>54977.669349</v>
      </c>
      <c r="F72" s="400">
        <v>79084.628662</v>
      </c>
      <c r="G72" s="400">
        <v>-22.571903750106273</v>
      </c>
      <c r="H72" s="401">
        <v>43.84863818065523</v>
      </c>
    </row>
    <row r="73" ht="13.5" thickTop="1">
      <c r="B73" s="61" t="s">
        <v>359</v>
      </c>
    </row>
    <row r="75" spans="4:6" ht="12.75">
      <c r="D75" s="402"/>
      <c r="E75" s="402"/>
      <c r="F75" s="402"/>
    </row>
    <row r="77" ht="12.75">
      <c r="D77" s="4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M17" sqref="M17"/>
    </sheetView>
  </sheetViews>
  <sheetFormatPr defaultColWidth="9.140625" defaultRowHeight="15"/>
  <cols>
    <col min="1" max="1" width="3.7109375" style="0" customWidth="1"/>
    <col min="3" max="3" width="30.140625" style="0" customWidth="1"/>
    <col min="4" max="4" width="12.140625" style="0" customWidth="1"/>
    <col min="5" max="5" width="11.7109375" style="0" customWidth="1"/>
    <col min="6" max="6" width="10.8515625" style="0" customWidth="1"/>
    <col min="7" max="7" width="13.140625" style="0" customWidth="1"/>
    <col min="8" max="8" width="12.57421875" style="0" customWidth="1"/>
    <col min="9" max="9" width="12.28125" style="0" customWidth="1"/>
    <col min="12" max="12" width="10.7109375" style="0" customWidth="1"/>
  </cols>
  <sheetData>
    <row r="1" spans="2:9" ht="15">
      <c r="B1" s="1497" t="s">
        <v>504</v>
      </c>
      <c r="C1" s="1497"/>
      <c r="D1" s="1497"/>
      <c r="E1" s="1497"/>
      <c r="F1" s="1497"/>
      <c r="G1" s="1497"/>
      <c r="H1" s="1497"/>
      <c r="I1" s="1497"/>
    </row>
    <row r="2" spans="2:13" ht="23.25">
      <c r="B2" s="1498" t="s">
        <v>505</v>
      </c>
      <c r="C2" s="1498"/>
      <c r="D2" s="1498"/>
      <c r="E2" s="1498"/>
      <c r="F2" s="1498"/>
      <c r="G2" s="1498"/>
      <c r="H2" s="1498"/>
      <c r="I2" s="1498"/>
      <c r="J2" s="403"/>
      <c r="K2" s="403"/>
      <c r="L2" s="403"/>
      <c r="M2" s="403"/>
    </row>
    <row r="3" spans="2:13" ht="18.75">
      <c r="B3" s="1499" t="s">
        <v>506</v>
      </c>
      <c r="C3" s="1499"/>
      <c r="D3" s="1499"/>
      <c r="E3" s="1499"/>
      <c r="F3" s="1499"/>
      <c r="G3" s="1499"/>
      <c r="H3" s="1499"/>
      <c r="I3" s="1499"/>
      <c r="J3" s="404"/>
      <c r="K3" s="404"/>
      <c r="L3" s="404"/>
      <c r="M3" s="404"/>
    </row>
    <row r="4" spans="2:13" ht="18.75">
      <c r="B4" s="1500" t="s">
        <v>681</v>
      </c>
      <c r="C4" s="1500"/>
      <c r="D4" s="1500"/>
      <c r="E4" s="1500"/>
      <c r="F4" s="1500"/>
      <c r="G4" s="1500"/>
      <c r="H4" s="1500"/>
      <c r="I4" s="1500"/>
      <c r="J4" s="404"/>
      <c r="K4" s="404"/>
      <c r="L4" s="404"/>
      <c r="M4" s="404"/>
    </row>
    <row r="5" spans="3:9" ht="15">
      <c r="C5" s="1501" t="s">
        <v>507</v>
      </c>
      <c r="D5" s="1501"/>
      <c r="E5" s="1501"/>
      <c r="F5" s="1501"/>
      <c r="G5" s="1501"/>
      <c r="H5" s="1501"/>
      <c r="I5" s="1501"/>
    </row>
    <row r="6" ht="15.75" customHeight="1" thickBot="1"/>
    <row r="7" spans="2:9" ht="15" customHeight="1" thickTop="1">
      <c r="B7" s="1502" t="s">
        <v>233</v>
      </c>
      <c r="C7" s="1504" t="s">
        <v>508</v>
      </c>
      <c r="D7" s="1506" t="s">
        <v>509</v>
      </c>
      <c r="E7" s="1506"/>
      <c r="F7" s="1506"/>
      <c r="G7" s="1506" t="s">
        <v>510</v>
      </c>
      <c r="H7" s="1506"/>
      <c r="I7" s="1507"/>
    </row>
    <row r="8" spans="2:12" ht="15">
      <c r="B8" s="1503"/>
      <c r="C8" s="1505"/>
      <c r="D8" s="662" t="s">
        <v>18</v>
      </c>
      <c r="E8" s="662" t="s">
        <v>35</v>
      </c>
      <c r="F8" s="663" t="s">
        <v>511</v>
      </c>
      <c r="G8" s="662" t="s">
        <v>18</v>
      </c>
      <c r="H8" s="662" t="s">
        <v>35</v>
      </c>
      <c r="I8" s="664" t="s">
        <v>511</v>
      </c>
      <c r="K8" s="405"/>
      <c r="L8" s="405"/>
    </row>
    <row r="9" spans="2:14" ht="15">
      <c r="B9" s="665">
        <v>1</v>
      </c>
      <c r="C9" s="666" t="s">
        <v>512</v>
      </c>
      <c r="D9" s="667">
        <v>2555.2976429999994</v>
      </c>
      <c r="E9" s="667">
        <v>6595.867617</v>
      </c>
      <c r="F9" s="668">
        <f>E9/D9*100-100</f>
        <v>158.1252182135716</v>
      </c>
      <c r="G9" s="667">
        <v>43586.049113</v>
      </c>
      <c r="H9" s="667">
        <v>126167.833291</v>
      </c>
      <c r="I9" s="669">
        <f>H9/G9*100-100</f>
        <v>189.46838692330363</v>
      </c>
      <c r="K9" s="405"/>
      <c r="L9" s="405"/>
      <c r="M9" s="405"/>
      <c r="N9" s="405"/>
    </row>
    <row r="10" spans="2:14" ht="15">
      <c r="B10" s="665">
        <v>2</v>
      </c>
      <c r="C10" s="667" t="s">
        <v>513</v>
      </c>
      <c r="D10" s="667">
        <v>1276.201767</v>
      </c>
      <c r="E10" s="670">
        <v>1017.846519</v>
      </c>
      <c r="F10" s="668">
        <f>E10/D10*100-100</f>
        <v>-20.244075402537817</v>
      </c>
      <c r="G10" s="667">
        <v>41429.14580300001</v>
      </c>
      <c r="H10" s="667">
        <v>72002.808946</v>
      </c>
      <c r="I10" s="671">
        <f>H10/G10*100-100</f>
        <v>73.7974740980203</v>
      </c>
      <c r="K10" s="405"/>
      <c r="L10" s="405"/>
      <c r="M10" s="405"/>
      <c r="N10" s="405"/>
    </row>
    <row r="11" spans="2:14" ht="15">
      <c r="B11" s="665">
        <v>3</v>
      </c>
      <c r="C11" s="667" t="s">
        <v>514</v>
      </c>
      <c r="D11" s="667">
        <v>8385.212499</v>
      </c>
      <c r="E11" s="667">
        <v>8175.462541999999</v>
      </c>
      <c r="F11" s="668">
        <f aca="true" t="shared" si="0" ref="F11:F23">E11/D11*100-100</f>
        <v>-2.5014268514365483</v>
      </c>
      <c r="G11" s="667">
        <v>35116.109667</v>
      </c>
      <c r="H11" s="667">
        <v>41853.932947</v>
      </c>
      <c r="I11" s="669">
        <f aca="true" t="shared" si="1" ref="I11:I23">H11/G11*100-100</f>
        <v>19.18727143722245</v>
      </c>
      <c r="K11" s="405"/>
      <c r="L11" s="405"/>
      <c r="M11" s="405"/>
      <c r="N11" s="405"/>
    </row>
    <row r="12" spans="2:14" ht="15">
      <c r="B12" s="665">
        <v>4</v>
      </c>
      <c r="C12" s="667" t="s">
        <v>515</v>
      </c>
      <c r="D12" s="667">
        <v>10092.480371000001</v>
      </c>
      <c r="E12" s="667">
        <v>9548.172181</v>
      </c>
      <c r="F12" s="668">
        <f t="shared" si="0"/>
        <v>-5.39320533695593</v>
      </c>
      <c r="G12" s="667">
        <v>38428.564518</v>
      </c>
      <c r="H12" s="667">
        <v>40067.714198</v>
      </c>
      <c r="I12" s="669">
        <f t="shared" si="1"/>
        <v>4.265446030991413</v>
      </c>
      <c r="K12" s="405"/>
      <c r="L12" s="405"/>
      <c r="M12" s="405"/>
      <c r="N12" s="405"/>
    </row>
    <row r="13" spans="2:14" ht="15">
      <c r="B13" s="665">
        <v>5</v>
      </c>
      <c r="C13" s="667" t="s">
        <v>516</v>
      </c>
      <c r="D13" s="667">
        <v>884.923229</v>
      </c>
      <c r="E13" s="667">
        <v>1426.800622</v>
      </c>
      <c r="F13" s="668">
        <f t="shared" si="0"/>
        <v>61.23439584836575</v>
      </c>
      <c r="G13" s="667">
        <v>28482.682752</v>
      </c>
      <c r="H13" s="667">
        <v>62560.409100000004</v>
      </c>
      <c r="I13" s="669">
        <f t="shared" si="1"/>
        <v>119.64366785501315</v>
      </c>
      <c r="K13" s="405"/>
      <c r="L13" s="405"/>
      <c r="M13" s="405"/>
      <c r="N13" s="405"/>
    </row>
    <row r="14" spans="2:14" ht="15">
      <c r="B14" s="665">
        <v>6</v>
      </c>
      <c r="C14" s="667" t="s">
        <v>517</v>
      </c>
      <c r="D14" s="667">
        <v>414.239301</v>
      </c>
      <c r="E14" s="667">
        <v>657.877688</v>
      </c>
      <c r="F14" s="668">
        <f t="shared" si="0"/>
        <v>58.815855089519886</v>
      </c>
      <c r="G14" s="667">
        <v>7981.6730529999995</v>
      </c>
      <c r="H14" s="667">
        <v>10838.745875</v>
      </c>
      <c r="I14" s="669">
        <f t="shared" si="1"/>
        <v>35.79541285427794</v>
      </c>
      <c r="K14" s="405"/>
      <c r="L14" s="405"/>
      <c r="M14" s="405"/>
      <c r="N14" s="405"/>
    </row>
    <row r="15" spans="2:14" ht="15">
      <c r="B15" s="665">
        <v>7</v>
      </c>
      <c r="C15" s="667" t="s">
        <v>518</v>
      </c>
      <c r="D15" s="667">
        <v>2257.018798</v>
      </c>
      <c r="E15" s="667">
        <v>2345.276224</v>
      </c>
      <c r="F15" s="668">
        <f t="shared" si="0"/>
        <v>3.9103540510255073</v>
      </c>
      <c r="G15" s="667">
        <v>9839.172478999999</v>
      </c>
      <c r="H15" s="667">
        <v>8927.184511</v>
      </c>
      <c r="I15" s="669">
        <f t="shared" si="1"/>
        <v>-9.268949903525709</v>
      </c>
      <c r="K15" s="405"/>
      <c r="L15" s="405"/>
      <c r="M15" s="405"/>
      <c r="N15" s="405"/>
    </row>
    <row r="16" spans="2:14" ht="15">
      <c r="B16" s="665">
        <v>8</v>
      </c>
      <c r="C16" s="667" t="s">
        <v>519</v>
      </c>
      <c r="D16" s="667">
        <v>106.657277</v>
      </c>
      <c r="E16" s="667">
        <v>304.13234800000004</v>
      </c>
      <c r="F16" s="668">
        <f t="shared" si="0"/>
        <v>185.14917739743163</v>
      </c>
      <c r="G16" s="667">
        <v>2520.8</v>
      </c>
      <c r="H16" s="667">
        <v>5644.305849</v>
      </c>
      <c r="I16" s="669">
        <f t="shared" si="1"/>
        <v>123.90930851317043</v>
      </c>
      <c r="K16" s="405"/>
      <c r="L16" s="405"/>
      <c r="M16" s="405"/>
      <c r="N16" s="405"/>
    </row>
    <row r="17" spans="2:14" ht="15">
      <c r="B17" s="665">
        <v>9</v>
      </c>
      <c r="C17" s="667" t="s">
        <v>520</v>
      </c>
      <c r="D17" s="667">
        <v>197.042</v>
      </c>
      <c r="E17" s="667">
        <v>212.58777</v>
      </c>
      <c r="F17" s="668">
        <f t="shared" si="0"/>
        <v>7.8895717664254335</v>
      </c>
      <c r="G17" s="667">
        <v>6100.81004</v>
      </c>
      <c r="H17" s="667">
        <v>4610.2044860000005</v>
      </c>
      <c r="I17" s="669">
        <f t="shared" si="1"/>
        <v>-24.432912092440745</v>
      </c>
      <c r="K17" s="405"/>
      <c r="L17" s="405"/>
      <c r="M17" s="405"/>
      <c r="N17" s="405"/>
    </row>
    <row r="18" spans="2:14" ht="15">
      <c r="B18" s="665">
        <v>10</v>
      </c>
      <c r="C18" s="667" t="s">
        <v>521</v>
      </c>
      <c r="D18" s="667">
        <v>0.45718</v>
      </c>
      <c r="E18" s="667">
        <v>0</v>
      </c>
      <c r="F18" s="672" t="s">
        <v>682</v>
      </c>
      <c r="G18" s="667">
        <v>342.5</v>
      </c>
      <c r="H18" s="667">
        <v>2198.953645</v>
      </c>
      <c r="I18" s="669">
        <f t="shared" si="1"/>
        <v>542.0302613138686</v>
      </c>
      <c r="K18" s="405"/>
      <c r="L18" s="405"/>
      <c r="M18" s="405"/>
      <c r="N18" s="405"/>
    </row>
    <row r="19" spans="2:14" ht="15">
      <c r="B19" s="665">
        <v>11</v>
      </c>
      <c r="C19" s="667" t="s">
        <v>522</v>
      </c>
      <c r="D19" s="667">
        <v>0</v>
      </c>
      <c r="E19" s="667">
        <v>0</v>
      </c>
      <c r="F19" s="673" t="s">
        <v>3</v>
      </c>
      <c r="G19" s="674">
        <v>0</v>
      </c>
      <c r="H19" s="667">
        <v>0</v>
      </c>
      <c r="I19" s="675" t="s">
        <v>3</v>
      </c>
      <c r="K19" s="405"/>
      <c r="L19" s="405"/>
      <c r="M19" s="405"/>
      <c r="N19" s="405"/>
    </row>
    <row r="20" spans="2:14" ht="15">
      <c r="B20" s="665">
        <v>12</v>
      </c>
      <c r="C20" s="667" t="s">
        <v>523</v>
      </c>
      <c r="D20" s="667">
        <v>0</v>
      </c>
      <c r="E20" s="667">
        <v>7.796213999999999</v>
      </c>
      <c r="F20" s="673" t="s">
        <v>3</v>
      </c>
      <c r="G20" s="674">
        <v>0</v>
      </c>
      <c r="H20" s="667">
        <v>683.8</v>
      </c>
      <c r="I20" s="675" t="s">
        <v>3</v>
      </c>
      <c r="K20" s="405"/>
      <c r="L20" s="405"/>
      <c r="M20" s="405"/>
      <c r="N20" s="405"/>
    </row>
    <row r="21" spans="2:14" ht="15.75" customHeight="1">
      <c r="B21" s="676">
        <v>13</v>
      </c>
      <c r="C21" s="667" t="s">
        <v>524</v>
      </c>
      <c r="D21" s="667">
        <v>0</v>
      </c>
      <c r="E21" s="667">
        <v>316.9022220000019</v>
      </c>
      <c r="F21" s="673" t="s">
        <v>3</v>
      </c>
      <c r="G21" s="674">
        <v>0</v>
      </c>
      <c r="H21" s="667">
        <v>6297.594680000014</v>
      </c>
      <c r="I21" s="675" t="s">
        <v>3</v>
      </c>
      <c r="K21" s="405"/>
      <c r="L21" s="405"/>
      <c r="M21" s="405"/>
      <c r="N21" s="405"/>
    </row>
    <row r="22" spans="2:14" ht="15">
      <c r="B22" s="665">
        <v>14</v>
      </c>
      <c r="C22" s="667" t="s">
        <v>525</v>
      </c>
      <c r="D22" s="667">
        <v>0</v>
      </c>
      <c r="E22" s="667">
        <v>24.4365935</v>
      </c>
      <c r="F22" s="673" t="s">
        <v>3</v>
      </c>
      <c r="G22" s="674">
        <v>0</v>
      </c>
      <c r="H22" s="667">
        <v>787.4564659999983</v>
      </c>
      <c r="I22" s="675" t="s">
        <v>3</v>
      </c>
      <c r="K22" s="405"/>
      <c r="L22" s="405"/>
      <c r="M22" s="405"/>
      <c r="N22" s="405"/>
    </row>
    <row r="23" spans="2:14" ht="16.5" thickBot="1">
      <c r="B23" s="677"/>
      <c r="C23" s="678" t="s">
        <v>266</v>
      </c>
      <c r="D23" s="679">
        <v>26169.530065000006</v>
      </c>
      <c r="E23" s="679">
        <v>30633.187882</v>
      </c>
      <c r="F23" s="680">
        <f t="shared" si="0"/>
        <v>17.056698404263045</v>
      </c>
      <c r="G23" s="681">
        <v>213827.5</v>
      </c>
      <c r="H23" s="679">
        <v>382640.9</v>
      </c>
      <c r="I23" s="682">
        <f t="shared" si="1"/>
        <v>78.94840467199029</v>
      </c>
      <c r="K23" s="405"/>
      <c r="L23" s="405"/>
      <c r="M23" s="405"/>
      <c r="N23" s="405"/>
    </row>
    <row r="24" ht="15.75" thickTop="1"/>
    <row r="26" ht="15">
      <c r="N26" t="s">
        <v>109</v>
      </c>
    </row>
  </sheetData>
  <sheetProtection/>
  <mergeCells count="9">
    <mergeCell ref="B1:I1"/>
    <mergeCell ref="B2:I2"/>
    <mergeCell ref="B3:I3"/>
    <mergeCell ref="B4:I4"/>
    <mergeCell ref="C5:I5"/>
    <mergeCell ref="B7:B8"/>
    <mergeCell ref="C7:C8"/>
    <mergeCell ref="D7:F7"/>
    <mergeCell ref="G7:I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P14" sqref="P14"/>
    </sheetView>
  </sheetViews>
  <sheetFormatPr defaultColWidth="9.140625" defaultRowHeight="21" customHeight="1"/>
  <cols>
    <col min="1" max="11" width="12.7109375" style="406" customWidth="1"/>
    <col min="12" max="16384" width="9.140625" style="406" customWidth="1"/>
  </cols>
  <sheetData>
    <row r="1" spans="1:12" ht="12.75">
      <c r="A1" s="1508" t="s">
        <v>526</v>
      </c>
      <c r="B1" s="1508"/>
      <c r="C1" s="1508"/>
      <c r="D1" s="1508"/>
      <c r="E1" s="1508"/>
      <c r="F1" s="1508"/>
      <c r="G1" s="1508"/>
      <c r="H1" s="1508"/>
      <c r="I1" s="1508"/>
      <c r="J1" s="1508"/>
      <c r="K1" s="1508"/>
      <c r="L1" s="1508"/>
    </row>
    <row r="2" spans="1:12" ht="15.75">
      <c r="A2" s="1509" t="s">
        <v>527</v>
      </c>
      <c r="B2" s="1509"/>
      <c r="C2" s="1509"/>
      <c r="D2" s="1509"/>
      <c r="E2" s="1509"/>
      <c r="F2" s="1509"/>
      <c r="G2" s="1509"/>
      <c r="H2" s="1509"/>
      <c r="I2" s="1509"/>
      <c r="J2" s="1509"/>
      <c r="K2" s="1509"/>
      <c r="L2" s="1509"/>
    </row>
    <row r="3" spans="1:12" ht="15.75" customHeight="1" thickBot="1">
      <c r="A3" s="1510" t="s">
        <v>34</v>
      </c>
      <c r="B3" s="1510"/>
      <c r="C3" s="1510"/>
      <c r="D3" s="1510"/>
      <c r="E3" s="1510"/>
      <c r="F3" s="1510"/>
      <c r="G3" s="1510"/>
      <c r="H3" s="1510"/>
      <c r="I3" s="1510"/>
      <c r="J3" s="1510"/>
      <c r="K3" s="1510"/>
      <c r="L3" s="1510"/>
    </row>
    <row r="4" spans="1:12" ht="21" customHeight="1" thickTop="1">
      <c r="A4" s="407" t="s">
        <v>268</v>
      </c>
      <c r="B4" s="408" t="s">
        <v>528</v>
      </c>
      <c r="C4" s="408" t="s">
        <v>529</v>
      </c>
      <c r="D4" s="408" t="s">
        <v>530</v>
      </c>
      <c r="E4" s="408" t="s">
        <v>531</v>
      </c>
      <c r="F4" s="409" t="s">
        <v>532</v>
      </c>
      <c r="G4" s="409" t="s">
        <v>533</v>
      </c>
      <c r="H4" s="409" t="s">
        <v>270</v>
      </c>
      <c r="I4" s="410" t="s">
        <v>271</v>
      </c>
      <c r="J4" s="410" t="s">
        <v>534</v>
      </c>
      <c r="K4" s="410" t="s">
        <v>535</v>
      </c>
      <c r="L4" s="411" t="s">
        <v>536</v>
      </c>
    </row>
    <row r="5" spans="1:12" ht="21" customHeight="1">
      <c r="A5" s="412" t="s">
        <v>173</v>
      </c>
      <c r="B5" s="413">
        <v>957.5</v>
      </c>
      <c r="C5" s="413">
        <v>2133.8</v>
      </c>
      <c r="D5" s="413">
        <v>3417.43</v>
      </c>
      <c r="E5" s="413">
        <v>3939.5</v>
      </c>
      <c r="F5" s="413">
        <v>2628.646</v>
      </c>
      <c r="G5" s="413">
        <v>3023.9850000000006</v>
      </c>
      <c r="H5" s="413">
        <v>3350.8</v>
      </c>
      <c r="I5" s="414">
        <v>5513.375582999998</v>
      </c>
      <c r="J5" s="413">
        <v>6551.1245</v>
      </c>
      <c r="K5" s="413">
        <v>9220.529767999999</v>
      </c>
      <c r="L5" s="415">
        <v>6774.635442</v>
      </c>
    </row>
    <row r="6" spans="1:12" ht="21" customHeight="1">
      <c r="A6" s="412" t="s">
        <v>174</v>
      </c>
      <c r="B6" s="413">
        <v>1207.954</v>
      </c>
      <c r="C6" s="413">
        <v>1655.209</v>
      </c>
      <c r="D6" s="413">
        <v>2820.1</v>
      </c>
      <c r="E6" s="413">
        <v>4235.2</v>
      </c>
      <c r="F6" s="413">
        <v>4914.036</v>
      </c>
      <c r="G6" s="413">
        <v>5135.26</v>
      </c>
      <c r="H6" s="413">
        <v>3193.1</v>
      </c>
      <c r="I6" s="414">
        <v>6800.915908000001</v>
      </c>
      <c r="J6" s="414">
        <v>6873.778996</v>
      </c>
      <c r="K6" s="414">
        <v>2674.870955</v>
      </c>
      <c r="L6" s="415">
        <v>7496.3</v>
      </c>
    </row>
    <row r="7" spans="1:12" ht="21" customHeight="1">
      <c r="A7" s="412" t="s">
        <v>175</v>
      </c>
      <c r="B7" s="413">
        <v>865.719</v>
      </c>
      <c r="C7" s="413">
        <v>2411.6</v>
      </c>
      <c r="D7" s="413">
        <v>1543.517</v>
      </c>
      <c r="E7" s="413">
        <v>4145.5</v>
      </c>
      <c r="F7" s="413">
        <v>4589.347</v>
      </c>
      <c r="G7" s="413">
        <v>3823.28</v>
      </c>
      <c r="H7" s="413">
        <v>2878.583504</v>
      </c>
      <c r="I7" s="414">
        <v>5499.626733</v>
      </c>
      <c r="J7" s="414">
        <v>4687.56</v>
      </c>
      <c r="K7" s="414">
        <v>1943.288387</v>
      </c>
      <c r="L7" s="415">
        <v>5574.76</v>
      </c>
    </row>
    <row r="8" spans="1:12" ht="21" customHeight="1">
      <c r="A8" s="412" t="s">
        <v>176</v>
      </c>
      <c r="B8" s="413">
        <v>1188.259</v>
      </c>
      <c r="C8" s="413">
        <v>2065.7</v>
      </c>
      <c r="D8" s="413">
        <v>1571.367</v>
      </c>
      <c r="E8" s="413">
        <v>3894.8</v>
      </c>
      <c r="F8" s="413">
        <v>2064.913</v>
      </c>
      <c r="G8" s="413">
        <v>3673.03</v>
      </c>
      <c r="H8" s="413">
        <v>4227.3</v>
      </c>
      <c r="I8" s="414">
        <v>4878.920368</v>
      </c>
      <c r="J8" s="414">
        <v>6661.43</v>
      </c>
      <c r="K8" s="414">
        <v>1729.7318549999995</v>
      </c>
      <c r="L8" s="415">
        <v>7059.7</v>
      </c>
    </row>
    <row r="9" spans="1:12" ht="21" customHeight="1">
      <c r="A9" s="412" t="s">
        <v>177</v>
      </c>
      <c r="B9" s="413">
        <v>1661.361</v>
      </c>
      <c r="C9" s="413">
        <v>2859.9</v>
      </c>
      <c r="D9" s="413">
        <v>2301.56</v>
      </c>
      <c r="E9" s="413">
        <v>4767.4</v>
      </c>
      <c r="F9" s="413">
        <v>3784.984</v>
      </c>
      <c r="G9" s="413">
        <v>5468.766</v>
      </c>
      <c r="H9" s="413">
        <v>3117</v>
      </c>
      <c r="I9" s="414">
        <v>6215.803716</v>
      </c>
      <c r="J9" s="414">
        <v>6053</v>
      </c>
      <c r="K9" s="414">
        <v>6048.755077999999</v>
      </c>
      <c r="L9" s="415">
        <v>6728.45</v>
      </c>
    </row>
    <row r="10" spans="1:12" ht="21" customHeight="1">
      <c r="A10" s="412" t="s">
        <v>178</v>
      </c>
      <c r="B10" s="413">
        <v>1643.985</v>
      </c>
      <c r="C10" s="413">
        <v>3805.5</v>
      </c>
      <c r="D10" s="413">
        <v>2016.824</v>
      </c>
      <c r="E10" s="413">
        <v>4917.8</v>
      </c>
      <c r="F10" s="413">
        <v>4026.84</v>
      </c>
      <c r="G10" s="413">
        <v>5113.109</v>
      </c>
      <c r="H10" s="413">
        <v>3147.629993000001</v>
      </c>
      <c r="I10" s="414">
        <v>7250.6900829999995</v>
      </c>
      <c r="J10" s="414">
        <v>6521.12</v>
      </c>
      <c r="K10" s="414">
        <v>5194.902522</v>
      </c>
      <c r="L10" s="415"/>
    </row>
    <row r="11" spans="1:12" ht="21" customHeight="1">
      <c r="A11" s="412" t="s">
        <v>179</v>
      </c>
      <c r="B11" s="413">
        <v>716.981</v>
      </c>
      <c r="C11" s="413">
        <v>2962.1</v>
      </c>
      <c r="D11" s="413">
        <v>2007.5</v>
      </c>
      <c r="E11" s="413">
        <v>5107.5</v>
      </c>
      <c r="F11" s="413">
        <v>5404.078</v>
      </c>
      <c r="G11" s="413">
        <v>5923.4</v>
      </c>
      <c r="H11" s="413">
        <v>3693.200732</v>
      </c>
      <c r="I11" s="416">
        <v>7103.718668</v>
      </c>
      <c r="J11" s="416">
        <v>5399.75</v>
      </c>
      <c r="K11" s="416">
        <v>5664.369971</v>
      </c>
      <c r="L11" s="417"/>
    </row>
    <row r="12" spans="1:12" ht="19.5" customHeight="1">
      <c r="A12" s="412" t="s">
        <v>180</v>
      </c>
      <c r="B12" s="413">
        <v>1428.479</v>
      </c>
      <c r="C12" s="413">
        <v>1963.1</v>
      </c>
      <c r="D12" s="413">
        <v>2480.095</v>
      </c>
      <c r="E12" s="413">
        <v>3755.8</v>
      </c>
      <c r="F12" s="413">
        <v>4548.177</v>
      </c>
      <c r="G12" s="413">
        <v>5524.553</v>
      </c>
      <c r="H12" s="413">
        <v>2894.6</v>
      </c>
      <c r="I12" s="416">
        <v>6370.281666999998</v>
      </c>
      <c r="J12" s="416">
        <v>7039.43</v>
      </c>
      <c r="K12" s="416">
        <v>7382.366038000001</v>
      </c>
      <c r="L12" s="417"/>
    </row>
    <row r="13" spans="1:12" ht="21" customHeight="1">
      <c r="A13" s="412" t="s">
        <v>181</v>
      </c>
      <c r="B13" s="413">
        <v>2052.853</v>
      </c>
      <c r="C13" s="413">
        <v>3442.1</v>
      </c>
      <c r="D13" s="413">
        <v>3768.18</v>
      </c>
      <c r="E13" s="413">
        <v>4382.1</v>
      </c>
      <c r="F13" s="413">
        <v>4505.977</v>
      </c>
      <c r="G13" s="413">
        <v>4638.701</v>
      </c>
      <c r="H13" s="413">
        <v>3614.076429</v>
      </c>
      <c r="I13" s="416">
        <v>7574.0239679999995</v>
      </c>
      <c r="J13" s="416">
        <v>6503.97</v>
      </c>
      <c r="K13" s="416">
        <v>6771.428519000001</v>
      </c>
      <c r="L13" s="417"/>
    </row>
    <row r="14" spans="1:12" ht="21" customHeight="1">
      <c r="A14" s="412" t="s">
        <v>182</v>
      </c>
      <c r="B14" s="413">
        <v>2714.843</v>
      </c>
      <c r="C14" s="413">
        <v>3420.2</v>
      </c>
      <c r="D14" s="413">
        <v>3495.035</v>
      </c>
      <c r="E14" s="413">
        <v>3427.2</v>
      </c>
      <c r="F14" s="413">
        <v>3263.921</v>
      </c>
      <c r="G14" s="413">
        <v>5139.568</v>
      </c>
      <c r="H14" s="413">
        <v>3358.239235000001</v>
      </c>
      <c r="I14" s="416">
        <v>5302.327289999998</v>
      </c>
      <c r="J14" s="416">
        <v>4403.9783418</v>
      </c>
      <c r="K14" s="416">
        <v>5899.446292999999</v>
      </c>
      <c r="L14" s="417"/>
    </row>
    <row r="15" spans="1:12" ht="21" customHeight="1">
      <c r="A15" s="412" t="s">
        <v>183</v>
      </c>
      <c r="B15" s="413">
        <v>1711.2</v>
      </c>
      <c r="C15" s="413">
        <v>2205.73</v>
      </c>
      <c r="D15" s="413">
        <v>3452.1</v>
      </c>
      <c r="E15" s="413">
        <v>3016.2</v>
      </c>
      <c r="F15" s="413">
        <v>4066.715</v>
      </c>
      <c r="G15" s="413">
        <v>5497.373</v>
      </c>
      <c r="H15" s="413">
        <v>3799.3208210000007</v>
      </c>
      <c r="I15" s="416">
        <v>5892.200164999999</v>
      </c>
      <c r="J15" s="416">
        <v>7150.519439000001</v>
      </c>
      <c r="K15" s="416">
        <v>7405.390267999999</v>
      </c>
      <c r="L15" s="417"/>
    </row>
    <row r="16" spans="1:12" ht="21" customHeight="1">
      <c r="A16" s="412" t="s">
        <v>184</v>
      </c>
      <c r="B16" s="413">
        <v>1571.796</v>
      </c>
      <c r="C16" s="413">
        <v>3091.435</v>
      </c>
      <c r="D16" s="413">
        <v>4253.095</v>
      </c>
      <c r="E16" s="413">
        <v>2113.92</v>
      </c>
      <c r="F16" s="418">
        <v>3970.419</v>
      </c>
      <c r="G16" s="418">
        <v>7717.93</v>
      </c>
      <c r="H16" s="413">
        <v>4485.520859</v>
      </c>
      <c r="I16" s="416">
        <v>6628.0436819999995</v>
      </c>
      <c r="J16" s="416">
        <v>10623.366396</v>
      </c>
      <c r="K16" s="416">
        <v>10266.2</v>
      </c>
      <c r="L16" s="417"/>
    </row>
    <row r="17" spans="1:12" ht="21" customHeight="1" thickBot="1">
      <c r="A17" s="419" t="s">
        <v>263</v>
      </c>
      <c r="B17" s="420">
        <v>17720.93</v>
      </c>
      <c r="C17" s="420">
        <v>32016.374</v>
      </c>
      <c r="D17" s="420">
        <v>33126.803</v>
      </c>
      <c r="E17" s="420">
        <v>47702.92</v>
      </c>
      <c r="F17" s="420">
        <v>47768.05300000001</v>
      </c>
      <c r="G17" s="420">
        <v>60678.955</v>
      </c>
      <c r="H17" s="420">
        <v>41759.371573</v>
      </c>
      <c r="I17" s="421">
        <v>75029.92783100001</v>
      </c>
      <c r="J17" s="421">
        <v>78469.0276728</v>
      </c>
      <c r="K17" s="421">
        <f>SUM(K5:K16)</f>
        <v>70201.279654</v>
      </c>
      <c r="L17" s="422">
        <f>SUM(L5:L16)</f>
        <v>33633.845442</v>
      </c>
    </row>
    <row r="18" spans="1:9" ht="21" customHeight="1" thickTop="1">
      <c r="A18" s="423" t="s">
        <v>537</v>
      </c>
      <c r="B18" s="423"/>
      <c r="C18" s="423"/>
      <c r="D18" s="424"/>
      <c r="E18" s="423"/>
      <c r="F18" s="423"/>
      <c r="G18" s="424"/>
      <c r="H18" s="425"/>
      <c r="I18" s="425"/>
    </row>
    <row r="19" spans="1:9" ht="21" customHeight="1">
      <c r="A19" s="423" t="s">
        <v>359</v>
      </c>
      <c r="B19" s="423"/>
      <c r="C19" s="423"/>
      <c r="D19" s="424"/>
      <c r="E19" s="423"/>
      <c r="F19" s="423"/>
      <c r="G19" s="426"/>
      <c r="H19" s="425"/>
      <c r="I19" s="42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V15" sqref="V15"/>
    </sheetView>
  </sheetViews>
  <sheetFormatPr defaultColWidth="9.140625" defaultRowHeight="15"/>
  <cols>
    <col min="1" max="1" width="9.57421875" style="35" bestFit="1" customWidth="1"/>
    <col min="2" max="2" width="10.8515625" style="35" hidden="1" customWidth="1"/>
    <col min="3" max="3" width="11.00390625" style="35" hidden="1" customWidth="1"/>
    <col min="4" max="4" width="9.7109375" style="35" customWidth="1"/>
    <col min="5" max="5" width="12.7109375" style="35" customWidth="1"/>
    <col min="6" max="6" width="9.00390625" style="35" customWidth="1"/>
    <col min="7" max="7" width="9.7109375" style="35" customWidth="1"/>
    <col min="8" max="9" width="0" style="35" hidden="1" customWidth="1"/>
    <col min="10" max="10" width="9.140625" style="35" customWidth="1"/>
    <col min="11" max="11" width="9.8515625" style="35" customWidth="1"/>
    <col min="12" max="12" width="9.140625" style="35" customWidth="1"/>
    <col min="13" max="13" width="9.7109375" style="35" customWidth="1"/>
    <col min="14" max="15" width="0" style="35" hidden="1" customWidth="1"/>
    <col min="16" max="16" width="9.140625" style="35" customWidth="1"/>
    <col min="17" max="17" width="9.8515625" style="35" customWidth="1"/>
    <col min="18" max="16384" width="9.140625" style="35" customWidth="1"/>
  </cols>
  <sheetData>
    <row r="1" spans="1:19" ht="12.75">
      <c r="A1" s="1511" t="s">
        <v>538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</row>
    <row r="2" spans="1:19" ht="15.75">
      <c r="A2" s="1512" t="s">
        <v>94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</row>
    <row r="3" spans="1:19" ht="16.5" thickBot="1">
      <c r="A3" s="1513" t="s">
        <v>539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  <c r="Q3" s="1513"/>
      <c r="R3" s="1513"/>
      <c r="S3" s="1513"/>
    </row>
    <row r="4" spans="1:19" ht="16.5" thickTop="1">
      <c r="A4" s="1514" t="s">
        <v>540</v>
      </c>
      <c r="B4" s="1515"/>
      <c r="C4" s="1515"/>
      <c r="D4" s="1515"/>
      <c r="E4" s="1515"/>
      <c r="F4" s="1515"/>
      <c r="G4" s="1516"/>
      <c r="H4" s="1514" t="s">
        <v>541</v>
      </c>
      <c r="I4" s="1515"/>
      <c r="J4" s="1515"/>
      <c r="K4" s="1515"/>
      <c r="L4" s="1515"/>
      <c r="M4" s="1516"/>
      <c r="N4" s="1514" t="s">
        <v>542</v>
      </c>
      <c r="O4" s="1515"/>
      <c r="P4" s="1515"/>
      <c r="Q4" s="1515"/>
      <c r="R4" s="1515"/>
      <c r="S4" s="1516"/>
    </row>
    <row r="5" spans="1:19" ht="13.5" thickBot="1">
      <c r="A5" s="428"/>
      <c r="B5" s="210"/>
      <c r="C5" s="210"/>
      <c r="D5" s="210"/>
      <c r="E5" s="210"/>
      <c r="F5" s="210"/>
      <c r="G5" s="211"/>
      <c r="H5" s="429"/>
      <c r="I5" s="210"/>
      <c r="J5" s="210"/>
      <c r="K5" s="210"/>
      <c r="L5" s="210"/>
      <c r="M5" s="211"/>
      <c r="N5" s="212"/>
      <c r="O5" s="209"/>
      <c r="P5" s="209"/>
      <c r="Q5" s="209"/>
      <c r="R5" s="210"/>
      <c r="S5" s="211"/>
    </row>
    <row r="6" spans="1:19" ht="13.5" thickTop="1">
      <c r="A6" s="1521" t="s">
        <v>543</v>
      </c>
      <c r="B6" s="1520" t="s">
        <v>271</v>
      </c>
      <c r="C6" s="1520"/>
      <c r="D6" s="1520" t="s">
        <v>18</v>
      </c>
      <c r="E6" s="1520"/>
      <c r="F6" s="1517" t="s">
        <v>35</v>
      </c>
      <c r="G6" s="1518"/>
      <c r="H6" s="1519" t="s">
        <v>271</v>
      </c>
      <c r="I6" s="1520"/>
      <c r="J6" s="1520" t="s">
        <v>18</v>
      </c>
      <c r="K6" s="1520"/>
      <c r="L6" s="1517" t="s">
        <v>35</v>
      </c>
      <c r="M6" s="1518"/>
      <c r="N6" s="1519" t="s">
        <v>271</v>
      </c>
      <c r="O6" s="1520"/>
      <c r="P6" s="1520" t="s">
        <v>18</v>
      </c>
      <c r="Q6" s="1520"/>
      <c r="R6" s="1517" t="s">
        <v>35</v>
      </c>
      <c r="S6" s="1518"/>
    </row>
    <row r="7" spans="1:19" ht="38.25">
      <c r="A7" s="1522"/>
      <c r="B7" s="430" t="s">
        <v>171</v>
      </c>
      <c r="C7" s="430" t="s">
        <v>129</v>
      </c>
      <c r="D7" s="430" t="s">
        <v>171</v>
      </c>
      <c r="E7" s="430" t="s">
        <v>129</v>
      </c>
      <c r="F7" s="431" t="s">
        <v>171</v>
      </c>
      <c r="G7" s="432" t="s">
        <v>544</v>
      </c>
      <c r="H7" s="433" t="s">
        <v>171</v>
      </c>
      <c r="I7" s="430" t="s">
        <v>129</v>
      </c>
      <c r="J7" s="430" t="s">
        <v>171</v>
      </c>
      <c r="K7" s="430" t="s">
        <v>129</v>
      </c>
      <c r="L7" s="431" t="s">
        <v>171</v>
      </c>
      <c r="M7" s="432" t="s">
        <v>545</v>
      </c>
      <c r="N7" s="434" t="s">
        <v>171</v>
      </c>
      <c r="O7" s="435" t="s">
        <v>129</v>
      </c>
      <c r="P7" s="435" t="s">
        <v>171</v>
      </c>
      <c r="Q7" s="435" t="s">
        <v>129</v>
      </c>
      <c r="R7" s="436" t="s">
        <v>171</v>
      </c>
      <c r="S7" s="437" t="s">
        <v>172</v>
      </c>
    </row>
    <row r="8" spans="1:19" ht="18" customHeight="1">
      <c r="A8" s="438" t="s">
        <v>546</v>
      </c>
      <c r="B8" s="439">
        <v>112.68935709970962</v>
      </c>
      <c r="C8" s="439">
        <v>17.519220694849636</v>
      </c>
      <c r="D8" s="440">
        <v>133.69</v>
      </c>
      <c r="E8" s="441">
        <v>11.4</v>
      </c>
      <c r="F8" s="440">
        <v>155.8</v>
      </c>
      <c r="G8" s="441">
        <f>(F8/D8-1)*100</f>
        <v>16.538260154087837</v>
      </c>
      <c r="H8" s="442">
        <v>102.86640075318743</v>
      </c>
      <c r="I8" s="439">
        <v>4.112460047036208</v>
      </c>
      <c r="J8" s="440">
        <v>102.6</v>
      </c>
      <c r="K8" s="441">
        <v>-8.5</v>
      </c>
      <c r="L8" s="440">
        <v>98</v>
      </c>
      <c r="M8" s="441">
        <f>(L8/J8-1)*100</f>
        <v>-4.483430799220267</v>
      </c>
      <c r="N8" s="442">
        <v>109.54923694675671</v>
      </c>
      <c r="O8" s="439">
        <v>12.877191300403894</v>
      </c>
      <c r="P8" s="440">
        <v>130.32</v>
      </c>
      <c r="Q8" s="441">
        <v>21.8</v>
      </c>
      <c r="R8" s="440">
        <f>F8/L8*100</f>
        <v>158.9795918367347</v>
      </c>
      <c r="S8" s="441">
        <f>(R8/P8-1)*100</f>
        <v>21.991706443166592</v>
      </c>
    </row>
    <row r="9" spans="1:19" ht="18" customHeight="1">
      <c r="A9" s="443" t="s">
        <v>547</v>
      </c>
      <c r="B9" s="444">
        <v>114.00424675175967</v>
      </c>
      <c r="C9" s="444">
        <v>16.606640858359654</v>
      </c>
      <c r="D9" s="445">
        <v>132.8</v>
      </c>
      <c r="E9" s="446">
        <v>7.3</v>
      </c>
      <c r="F9" s="445">
        <v>157.8</v>
      </c>
      <c r="G9" s="446">
        <f>(F9/D9-1)*100</f>
        <v>18.82530120481927</v>
      </c>
      <c r="H9" s="447">
        <v>104.4636963719881</v>
      </c>
      <c r="I9" s="444">
        <v>3.56405044766872</v>
      </c>
      <c r="J9" s="445">
        <v>102.9</v>
      </c>
      <c r="K9" s="446">
        <v>-7.2</v>
      </c>
      <c r="L9" s="445">
        <v>99.8</v>
      </c>
      <c r="M9" s="446">
        <f>(L9/J9-1)*100</f>
        <v>-3.0126336248785357</v>
      </c>
      <c r="N9" s="447">
        <v>109.13288607536758</v>
      </c>
      <c r="O9" s="444">
        <v>12.593743054962303</v>
      </c>
      <c r="P9" s="445">
        <v>129.1</v>
      </c>
      <c r="Q9" s="446">
        <v>15.7</v>
      </c>
      <c r="R9" s="445">
        <f>F9/L9*100</f>
        <v>158.11623246492988</v>
      </c>
      <c r="S9" s="446">
        <f>(R9/P9-1)*100</f>
        <v>22.475780375623454</v>
      </c>
    </row>
    <row r="10" spans="1:22" ht="18" customHeight="1">
      <c r="A10" s="448" t="s">
        <v>548</v>
      </c>
      <c r="B10" s="449">
        <v>113.62847620478178</v>
      </c>
      <c r="C10" s="449">
        <v>16.03314819185387</v>
      </c>
      <c r="D10" s="450">
        <v>138.1</v>
      </c>
      <c r="E10" s="451">
        <v>8.6</v>
      </c>
      <c r="F10" s="450">
        <v>157.3</v>
      </c>
      <c r="G10" s="451">
        <v>13.9</v>
      </c>
      <c r="H10" s="452">
        <v>107.15943410332939</v>
      </c>
      <c r="I10" s="449">
        <v>5.930423421046129</v>
      </c>
      <c r="J10" s="450">
        <v>103.6</v>
      </c>
      <c r="K10" s="451">
        <v>-7.1</v>
      </c>
      <c r="L10" s="450">
        <v>100</v>
      </c>
      <c r="M10" s="451">
        <v>-3.4749034749034706</v>
      </c>
      <c r="N10" s="452">
        <v>106.03683861862743</v>
      </c>
      <c r="O10" s="449">
        <v>9.537132435175891</v>
      </c>
      <c r="P10" s="450">
        <v>133.3</v>
      </c>
      <c r="Q10" s="451">
        <v>16.8</v>
      </c>
      <c r="R10" s="450">
        <v>157.3</v>
      </c>
      <c r="S10" s="451">
        <v>18.004501125281315</v>
      </c>
      <c r="U10" s="35" t="s">
        <v>109</v>
      </c>
      <c r="V10" s="35" t="s">
        <v>109</v>
      </c>
    </row>
    <row r="11" spans="1:19" ht="18" customHeight="1">
      <c r="A11" s="438" t="s">
        <v>549</v>
      </c>
      <c r="B11" s="439">
        <v>106.22663500669962</v>
      </c>
      <c r="C11" s="439">
        <v>8.640273234465951</v>
      </c>
      <c r="D11" s="440">
        <v>138.6</v>
      </c>
      <c r="E11" s="441">
        <v>8.7</v>
      </c>
      <c r="F11" s="440">
        <v>156.4</v>
      </c>
      <c r="G11" s="441">
        <v>12.842712842712857</v>
      </c>
      <c r="H11" s="442">
        <v>107.1476900720676</v>
      </c>
      <c r="I11" s="439">
        <v>6.9101733253367</v>
      </c>
      <c r="J11" s="440">
        <v>101</v>
      </c>
      <c r="K11" s="441">
        <v>-8</v>
      </c>
      <c r="L11" s="440">
        <v>100.8</v>
      </c>
      <c r="M11" s="441">
        <v>-0.19801980198019464</v>
      </c>
      <c r="N11" s="442">
        <v>99.14038738049464</v>
      </c>
      <c r="O11" s="439">
        <v>1.6182743468803267</v>
      </c>
      <c r="P11" s="440">
        <v>137.2</v>
      </c>
      <c r="Q11" s="441">
        <v>18.1</v>
      </c>
      <c r="R11" s="440">
        <v>155.15873015873015</v>
      </c>
      <c r="S11" s="441">
        <v>13.066607114226159</v>
      </c>
    </row>
    <row r="12" spans="1:19" ht="18" customHeight="1">
      <c r="A12" s="443" t="s">
        <v>550</v>
      </c>
      <c r="B12" s="444">
        <v>111.03290658759045</v>
      </c>
      <c r="C12" s="444">
        <v>11.712737948937075</v>
      </c>
      <c r="D12" s="445">
        <v>142.7</v>
      </c>
      <c r="E12" s="446">
        <v>13</v>
      </c>
      <c r="F12" s="445">
        <v>160.2</v>
      </c>
      <c r="G12" s="446">
        <v>12.3</v>
      </c>
      <c r="H12" s="447">
        <v>107.67627899454415</v>
      </c>
      <c r="I12" s="444">
        <v>8.10603000310006</v>
      </c>
      <c r="J12" s="445">
        <v>101.8</v>
      </c>
      <c r="K12" s="446">
        <v>-6.998294487775794</v>
      </c>
      <c r="L12" s="445">
        <v>101.1</v>
      </c>
      <c r="M12" s="446">
        <v>-0.3</v>
      </c>
      <c r="N12" s="447">
        <v>103.11733245649803</v>
      </c>
      <c r="O12" s="444">
        <v>3.3362689812340705</v>
      </c>
      <c r="P12" s="445">
        <v>140.7</v>
      </c>
      <c r="Q12" s="446">
        <v>22</v>
      </c>
      <c r="R12" s="445">
        <v>158.5</v>
      </c>
      <c r="S12" s="446">
        <v>12.6</v>
      </c>
    </row>
    <row r="13" spans="1:19" ht="18" customHeight="1">
      <c r="A13" s="448" t="s">
        <v>551</v>
      </c>
      <c r="B13" s="449">
        <v>109.67740254546072</v>
      </c>
      <c r="C13" s="449">
        <v>10.170218215821933</v>
      </c>
      <c r="D13" s="450">
        <v>143.4</v>
      </c>
      <c r="E13" s="451">
        <v>15.86718600715524</v>
      </c>
      <c r="F13" s="450"/>
      <c r="G13" s="451"/>
      <c r="H13" s="452">
        <v>110.03982842329214</v>
      </c>
      <c r="I13" s="449">
        <v>11.113372020915051</v>
      </c>
      <c r="J13" s="450">
        <v>99.7</v>
      </c>
      <c r="K13" s="451">
        <v>-7.3</v>
      </c>
      <c r="L13" s="450"/>
      <c r="M13" s="451"/>
      <c r="N13" s="452">
        <v>99.67064118235693</v>
      </c>
      <c r="O13" s="449">
        <v>-0.8488211526112224</v>
      </c>
      <c r="P13" s="445">
        <v>143.9</v>
      </c>
      <c r="Q13" s="446">
        <v>25</v>
      </c>
      <c r="R13" s="450"/>
      <c r="S13" s="451"/>
    </row>
    <row r="14" spans="1:19" ht="18" customHeight="1">
      <c r="A14" s="438" t="s">
        <v>552</v>
      </c>
      <c r="B14" s="439">
        <v>112.45944271084433</v>
      </c>
      <c r="C14" s="439">
        <v>14.385226639702921</v>
      </c>
      <c r="D14" s="440">
        <v>144.7</v>
      </c>
      <c r="E14" s="441">
        <v>15.25553067005481</v>
      </c>
      <c r="F14" s="440"/>
      <c r="G14" s="441"/>
      <c r="H14" s="442">
        <v>112.78410133672875</v>
      </c>
      <c r="I14" s="439">
        <v>14.253046300309052</v>
      </c>
      <c r="J14" s="440">
        <v>97.6</v>
      </c>
      <c r="K14" s="441">
        <v>-8.138368494732077</v>
      </c>
      <c r="L14" s="440"/>
      <c r="M14" s="441"/>
      <c r="N14" s="442">
        <v>99.71214149686301</v>
      </c>
      <c r="O14" s="439">
        <v>0.11569086661063466</v>
      </c>
      <c r="P14" s="440">
        <v>148.25819672131146</v>
      </c>
      <c r="Q14" s="441">
        <v>25.46645294825332</v>
      </c>
      <c r="R14" s="440"/>
      <c r="S14" s="441"/>
    </row>
    <row r="15" spans="1:19" ht="18" customHeight="1">
      <c r="A15" s="443" t="s">
        <v>553</v>
      </c>
      <c r="B15" s="444">
        <v>112.27075204399073</v>
      </c>
      <c r="C15" s="444">
        <v>12.591503947140453</v>
      </c>
      <c r="D15" s="445">
        <v>144.7</v>
      </c>
      <c r="E15" s="446">
        <v>16.5</v>
      </c>
      <c r="F15" s="445"/>
      <c r="G15" s="446"/>
      <c r="H15" s="447">
        <v>112.06370773024058</v>
      </c>
      <c r="I15" s="444">
        <v>12.165595574456802</v>
      </c>
      <c r="J15" s="445">
        <v>96.8</v>
      </c>
      <c r="K15" s="446">
        <v>-6.9</v>
      </c>
      <c r="L15" s="445"/>
      <c r="M15" s="446"/>
      <c r="N15" s="447">
        <v>100.1847559017488</v>
      </c>
      <c r="O15" s="444">
        <v>0.37971391361351436</v>
      </c>
      <c r="P15" s="445">
        <v>149.48347107438016</v>
      </c>
      <c r="Q15" s="446">
        <v>25.127703765263078</v>
      </c>
      <c r="R15" s="445"/>
      <c r="S15" s="446"/>
    </row>
    <row r="16" spans="1:19" ht="18" customHeight="1">
      <c r="A16" s="448" t="s">
        <v>554</v>
      </c>
      <c r="B16" s="449">
        <v>111.60232184290282</v>
      </c>
      <c r="C16" s="449">
        <v>11.667010575844628</v>
      </c>
      <c r="D16" s="450">
        <v>147</v>
      </c>
      <c r="E16" s="451">
        <v>19.239869897350232</v>
      </c>
      <c r="F16" s="450"/>
      <c r="G16" s="451"/>
      <c r="H16" s="452">
        <v>110.48672511906376</v>
      </c>
      <c r="I16" s="449">
        <v>10.53480751522224</v>
      </c>
      <c r="J16" s="450">
        <v>98.9</v>
      </c>
      <c r="K16" s="451">
        <v>-4.25183379882418</v>
      </c>
      <c r="L16" s="450"/>
      <c r="M16" s="451"/>
      <c r="N16" s="452">
        <v>101.00971109663794</v>
      </c>
      <c r="O16" s="449">
        <v>1.0242955011854065</v>
      </c>
      <c r="P16" s="450">
        <v>148.6349848331648</v>
      </c>
      <c r="Q16" s="451">
        <v>24.5348862836873</v>
      </c>
      <c r="R16" s="450"/>
      <c r="S16" s="451"/>
    </row>
    <row r="17" spans="1:19" ht="18" customHeight="1">
      <c r="A17" s="438" t="s">
        <v>269</v>
      </c>
      <c r="B17" s="439">
        <v>112.06722997872829</v>
      </c>
      <c r="C17" s="439">
        <v>8.820195726362499</v>
      </c>
      <c r="D17" s="440">
        <v>149.44</v>
      </c>
      <c r="E17" s="441">
        <v>20.310885731596116</v>
      </c>
      <c r="F17" s="440"/>
      <c r="G17" s="441"/>
      <c r="H17" s="442">
        <v>109.15708229953579</v>
      </c>
      <c r="I17" s="439">
        <v>10.14300292281412</v>
      </c>
      <c r="J17" s="440">
        <v>99.6</v>
      </c>
      <c r="K17" s="441">
        <v>-4.6</v>
      </c>
      <c r="L17" s="440"/>
      <c r="M17" s="441"/>
      <c r="N17" s="442">
        <v>102.6660181986239</v>
      </c>
      <c r="O17" s="439">
        <v>-1.2009906769825562</v>
      </c>
      <c r="P17" s="440">
        <v>150.1</v>
      </c>
      <c r="Q17" s="441">
        <v>26.06631271281647</v>
      </c>
      <c r="R17" s="440"/>
      <c r="S17" s="441"/>
    </row>
    <row r="18" spans="1:19" ht="18" customHeight="1">
      <c r="A18" s="443" t="s">
        <v>555</v>
      </c>
      <c r="B18" s="444">
        <v>113.22717848462969</v>
      </c>
      <c r="C18" s="444">
        <v>6.420711540463287</v>
      </c>
      <c r="D18" s="445">
        <v>152.46</v>
      </c>
      <c r="E18" s="446">
        <v>20.76062514957657</v>
      </c>
      <c r="F18" s="445"/>
      <c r="G18" s="446"/>
      <c r="H18" s="447">
        <v>109.72889947384357</v>
      </c>
      <c r="I18" s="444">
        <v>9.256042172557471</v>
      </c>
      <c r="J18" s="445">
        <v>103.8</v>
      </c>
      <c r="K18" s="446">
        <v>-1.8</v>
      </c>
      <c r="L18" s="445"/>
      <c r="M18" s="446"/>
      <c r="N18" s="447">
        <v>103.18811090565983</v>
      </c>
      <c r="O18" s="444">
        <v>-2.5951247873468617</v>
      </c>
      <c r="P18" s="445">
        <v>146.9</v>
      </c>
      <c r="Q18" s="446">
        <v>23</v>
      </c>
      <c r="R18" s="445"/>
      <c r="S18" s="446"/>
    </row>
    <row r="19" spans="1:19" ht="18" customHeight="1">
      <c r="A19" s="448" t="s">
        <v>556</v>
      </c>
      <c r="B19" s="449">
        <v>119.53589074776228</v>
      </c>
      <c r="C19" s="449">
        <v>14.565665659899764</v>
      </c>
      <c r="D19" s="450">
        <v>153.6</v>
      </c>
      <c r="E19" s="451">
        <v>16.7</v>
      </c>
      <c r="F19" s="450"/>
      <c r="G19" s="451"/>
      <c r="H19" s="452">
        <v>110.13879962172938</v>
      </c>
      <c r="I19" s="449">
        <v>7.776508560449159</v>
      </c>
      <c r="J19" s="450">
        <v>101</v>
      </c>
      <c r="K19" s="451">
        <v>-4.8</v>
      </c>
      <c r="L19" s="450"/>
      <c r="M19" s="451"/>
      <c r="N19" s="452">
        <v>108.53204425534608</v>
      </c>
      <c r="O19" s="449">
        <v>6.299292109321513</v>
      </c>
      <c r="P19" s="450">
        <v>152.07920792079207</v>
      </c>
      <c r="Q19" s="451">
        <v>22.6</v>
      </c>
      <c r="R19" s="450"/>
      <c r="S19" s="451"/>
    </row>
    <row r="20" spans="1:19" ht="18" customHeight="1" thickBot="1">
      <c r="A20" s="453" t="s">
        <v>185</v>
      </c>
      <c r="B20" s="454">
        <v>112.36848666707168</v>
      </c>
      <c r="C20" s="454">
        <v>12.368486667071693</v>
      </c>
      <c r="D20" s="455">
        <v>143.4325</v>
      </c>
      <c r="E20" s="456">
        <v>14.5</v>
      </c>
      <c r="F20" s="455"/>
      <c r="G20" s="456"/>
      <c r="H20" s="457"/>
      <c r="I20" s="454"/>
      <c r="J20" s="455">
        <v>100.77499999999999</v>
      </c>
      <c r="K20" s="456">
        <v>-6.4</v>
      </c>
      <c r="L20" s="455"/>
      <c r="M20" s="456"/>
      <c r="N20" s="457"/>
      <c r="O20" s="454"/>
      <c r="P20" s="455">
        <v>142.49798837913735</v>
      </c>
      <c r="Q20" s="456">
        <v>22.182946309168347</v>
      </c>
      <c r="R20" s="455"/>
      <c r="S20" s="456"/>
    </row>
    <row r="21" ht="9" customHeight="1" thickTop="1">
      <c r="A21" s="458"/>
    </row>
    <row r="22" ht="9" customHeight="1">
      <c r="A22" s="458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zoomScalePageLayoutView="0" workbookViewId="0" topLeftCell="A1">
      <selection activeCell="P18" sqref="P18"/>
    </sheetView>
  </sheetViews>
  <sheetFormatPr defaultColWidth="9.140625" defaultRowHeight="15"/>
  <cols>
    <col min="2" max="2" width="3.140625" style="0" customWidth="1"/>
    <col min="3" max="3" width="4.8515625" style="0" customWidth="1"/>
    <col min="4" max="4" width="5.421875" style="0" customWidth="1"/>
    <col min="5" max="5" width="6.8515625" style="0" customWidth="1"/>
    <col min="6" max="6" width="13.28125" style="0" customWidth="1"/>
  </cols>
  <sheetData>
    <row r="1" spans="2:13" ht="15">
      <c r="B1" s="1523" t="s">
        <v>557</v>
      </c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</row>
    <row r="2" spans="2:13" ht="15.75">
      <c r="B2" s="1524" t="s">
        <v>558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</row>
    <row r="3" spans="2:13" ht="15.75" thickBot="1">
      <c r="B3" s="1525" t="s">
        <v>507</v>
      </c>
      <c r="C3" s="1525"/>
      <c r="D3" s="1525"/>
      <c r="E3" s="1525"/>
      <c r="F3" s="1525"/>
      <c r="G3" s="1525"/>
      <c r="H3" s="1525"/>
      <c r="I3" s="1525"/>
      <c r="J3" s="1525"/>
      <c r="K3" s="1525"/>
      <c r="L3" s="1525"/>
      <c r="M3" s="1525"/>
    </row>
    <row r="4" spans="2:13" ht="15.75" thickTop="1">
      <c r="B4" s="1526" t="s">
        <v>559</v>
      </c>
      <c r="C4" s="1527"/>
      <c r="D4" s="1527"/>
      <c r="E4" s="1527"/>
      <c r="F4" s="1528"/>
      <c r="G4" s="1535" t="s">
        <v>16</v>
      </c>
      <c r="H4" s="1528"/>
      <c r="I4" s="1535" t="s">
        <v>274</v>
      </c>
      <c r="J4" s="1528"/>
      <c r="K4" s="1536" t="s">
        <v>560</v>
      </c>
      <c r="L4" s="1538" t="s">
        <v>511</v>
      </c>
      <c r="M4" s="1539"/>
    </row>
    <row r="5" spans="2:13" ht="15">
      <c r="B5" s="1529"/>
      <c r="C5" s="1530"/>
      <c r="D5" s="1530"/>
      <c r="E5" s="1530"/>
      <c r="F5" s="1531"/>
      <c r="G5" s="1533"/>
      <c r="H5" s="1534"/>
      <c r="I5" s="1533"/>
      <c r="J5" s="1534"/>
      <c r="K5" s="1537"/>
      <c r="L5" s="1540" t="s">
        <v>683</v>
      </c>
      <c r="M5" s="1541"/>
    </row>
    <row r="6" spans="2:13" ht="15">
      <c r="B6" s="1532"/>
      <c r="C6" s="1533"/>
      <c r="D6" s="1533"/>
      <c r="E6" s="1533"/>
      <c r="F6" s="1534"/>
      <c r="G6" s="459" t="s">
        <v>684</v>
      </c>
      <c r="H6" s="459" t="s">
        <v>57</v>
      </c>
      <c r="I6" s="459" t="s">
        <v>684</v>
      </c>
      <c r="J6" s="459" t="s">
        <v>57</v>
      </c>
      <c r="K6" s="459" t="s">
        <v>684</v>
      </c>
      <c r="L6" s="460" t="s">
        <v>18</v>
      </c>
      <c r="M6" s="461" t="s">
        <v>35</v>
      </c>
    </row>
    <row r="7" spans="2:13" ht="15">
      <c r="B7" s="462" t="s">
        <v>561</v>
      </c>
      <c r="C7" s="463"/>
      <c r="D7" s="463"/>
      <c r="E7" s="463"/>
      <c r="F7" s="463"/>
      <c r="G7" s="464">
        <v>3610.3000000000175</v>
      </c>
      <c r="H7" s="464">
        <v>108319.79999999999</v>
      </c>
      <c r="I7" s="464">
        <v>149133.94999999995</v>
      </c>
      <c r="J7" s="464">
        <v>140418.5478419959</v>
      </c>
      <c r="K7" s="465">
        <v>3485.9658238825505</v>
      </c>
      <c r="L7" s="683" t="s">
        <v>3</v>
      </c>
      <c r="M7" s="684">
        <v>-97.6625269940999</v>
      </c>
    </row>
    <row r="8" spans="2:13" ht="15">
      <c r="B8" s="466"/>
      <c r="C8" s="467" t="s">
        <v>562</v>
      </c>
      <c r="D8" s="467"/>
      <c r="E8" s="467"/>
      <c r="F8" s="467"/>
      <c r="G8" s="468">
        <v>41495.5</v>
      </c>
      <c r="H8" s="468">
        <v>98276.29999999999</v>
      </c>
      <c r="I8" s="468">
        <v>28193.65</v>
      </c>
      <c r="J8" s="468">
        <v>74866.12190195237</v>
      </c>
      <c r="K8" s="469">
        <v>34266.98011817133</v>
      </c>
      <c r="L8" s="685">
        <v>-32.05612656794111</v>
      </c>
      <c r="M8" s="686">
        <v>21.54148227764523</v>
      </c>
    </row>
    <row r="9" spans="2:13" ht="15">
      <c r="B9" s="466"/>
      <c r="C9" s="467"/>
      <c r="D9" s="467" t="s">
        <v>563</v>
      </c>
      <c r="E9" s="467"/>
      <c r="F9" s="467"/>
      <c r="G9" s="468">
        <v>0</v>
      </c>
      <c r="H9" s="468">
        <v>0</v>
      </c>
      <c r="I9" s="468">
        <v>0</v>
      </c>
      <c r="J9" s="468">
        <v>0</v>
      </c>
      <c r="K9" s="469">
        <v>0</v>
      </c>
      <c r="L9" s="685" t="s">
        <v>3</v>
      </c>
      <c r="M9" s="686" t="s">
        <v>3</v>
      </c>
    </row>
    <row r="10" spans="2:13" ht="15">
      <c r="B10" s="466"/>
      <c r="C10" s="467"/>
      <c r="D10" s="467" t="s">
        <v>564</v>
      </c>
      <c r="E10" s="467"/>
      <c r="F10" s="467"/>
      <c r="G10" s="468">
        <v>41495.5</v>
      </c>
      <c r="H10" s="468">
        <v>98276.29999999999</v>
      </c>
      <c r="I10" s="468">
        <v>28193.65</v>
      </c>
      <c r="J10" s="468">
        <v>74866.12190195237</v>
      </c>
      <c r="K10" s="469">
        <v>34266.98011817133</v>
      </c>
      <c r="L10" s="685">
        <v>-32.05612656794111</v>
      </c>
      <c r="M10" s="686">
        <v>21.54148227764523</v>
      </c>
    </row>
    <row r="11" spans="2:13" ht="15">
      <c r="B11" s="466"/>
      <c r="C11" s="467" t="s">
        <v>565</v>
      </c>
      <c r="D11" s="467"/>
      <c r="E11" s="467"/>
      <c r="F11" s="467"/>
      <c r="G11" s="468">
        <v>-311644</v>
      </c>
      <c r="H11" s="468">
        <v>-761773</v>
      </c>
      <c r="I11" s="468">
        <v>-210221.40000000002</v>
      </c>
      <c r="J11" s="468">
        <v>-756487.8188538766</v>
      </c>
      <c r="K11" s="469">
        <v>-375674.14901392936</v>
      </c>
      <c r="L11" s="685">
        <v>-32.54437755900963</v>
      </c>
      <c r="M11" s="686">
        <v>78.70404678778152</v>
      </c>
    </row>
    <row r="12" spans="2:13" ht="15">
      <c r="B12" s="466"/>
      <c r="C12" s="467"/>
      <c r="D12" s="467" t="s">
        <v>563</v>
      </c>
      <c r="E12" s="467"/>
      <c r="F12" s="467"/>
      <c r="G12" s="468">
        <v>-49835.8</v>
      </c>
      <c r="H12" s="468">
        <v>-112044.59999999999</v>
      </c>
      <c r="I12" s="468">
        <v>-18349.4</v>
      </c>
      <c r="J12" s="468">
        <v>-68724.40000000001</v>
      </c>
      <c r="K12" s="469">
        <v>-40681.7</v>
      </c>
      <c r="L12" s="685">
        <v>-63.18028405282949</v>
      </c>
      <c r="M12" s="686">
        <v>121.70588684098661</v>
      </c>
    </row>
    <row r="13" spans="2:13" ht="15">
      <c r="B13" s="466"/>
      <c r="C13" s="467"/>
      <c r="D13" s="467" t="s">
        <v>564</v>
      </c>
      <c r="E13" s="467"/>
      <c r="F13" s="467"/>
      <c r="G13" s="468">
        <v>-261808.2</v>
      </c>
      <c r="H13" s="468">
        <v>-649728.4</v>
      </c>
      <c r="I13" s="468">
        <v>-191872</v>
      </c>
      <c r="J13" s="468">
        <v>-687763.4188538765</v>
      </c>
      <c r="K13" s="469">
        <v>-334992.44901392935</v>
      </c>
      <c r="L13" s="685">
        <v>-26.71276147958696</v>
      </c>
      <c r="M13" s="686">
        <v>74.59162828027505</v>
      </c>
    </row>
    <row r="14" spans="2:13" ht="15">
      <c r="B14" s="462"/>
      <c r="C14" s="463" t="s">
        <v>566</v>
      </c>
      <c r="D14" s="463"/>
      <c r="E14" s="463"/>
      <c r="F14" s="463"/>
      <c r="G14" s="470">
        <v>-270148.5</v>
      </c>
      <c r="H14" s="470">
        <v>-663496.7000000001</v>
      </c>
      <c r="I14" s="470">
        <v>-182027.75</v>
      </c>
      <c r="J14" s="470">
        <v>-681621.6969519241</v>
      </c>
      <c r="K14" s="471">
        <v>-341407.16889575805</v>
      </c>
      <c r="L14" s="687">
        <v>-32.619374159027345</v>
      </c>
      <c r="M14" s="688">
        <v>87.55775913054907</v>
      </c>
    </row>
    <row r="15" spans="2:13" ht="15">
      <c r="B15" s="462"/>
      <c r="C15" s="463" t="s">
        <v>567</v>
      </c>
      <c r="D15" s="463"/>
      <c r="E15" s="463"/>
      <c r="F15" s="463"/>
      <c r="G15" s="470">
        <v>5306.0999999999985</v>
      </c>
      <c r="H15" s="470">
        <v>27617.499999999996</v>
      </c>
      <c r="I15" s="470">
        <v>3040.0999999999967</v>
      </c>
      <c r="J15" s="470">
        <v>9849.316562355205</v>
      </c>
      <c r="K15" s="471">
        <v>3593.091436206414</v>
      </c>
      <c r="L15" s="687">
        <v>-42.705565292776285</v>
      </c>
      <c r="M15" s="688">
        <v>18.189909417664467</v>
      </c>
    </row>
    <row r="16" spans="2:13" ht="15">
      <c r="B16" s="466"/>
      <c r="C16" s="467"/>
      <c r="D16" s="467" t="s">
        <v>568</v>
      </c>
      <c r="E16" s="467"/>
      <c r="F16" s="467"/>
      <c r="G16" s="468">
        <v>56526.7</v>
      </c>
      <c r="H16" s="468">
        <v>149288.4</v>
      </c>
      <c r="I16" s="468">
        <v>56079.899999999994</v>
      </c>
      <c r="J16" s="468">
        <v>138471.8332969741</v>
      </c>
      <c r="K16" s="469">
        <v>61412.229570133015</v>
      </c>
      <c r="L16" s="685">
        <v>-0.7904229328795083</v>
      </c>
      <c r="M16" s="686">
        <v>9.50845056808771</v>
      </c>
    </row>
    <row r="17" spans="2:13" ht="15">
      <c r="B17" s="466"/>
      <c r="C17" s="467"/>
      <c r="D17" s="467"/>
      <c r="E17" s="467" t="s">
        <v>569</v>
      </c>
      <c r="F17" s="467"/>
      <c r="G17" s="468">
        <v>20496.8</v>
      </c>
      <c r="H17" s="468">
        <v>53428.6</v>
      </c>
      <c r="I17" s="468">
        <v>17359.899999999998</v>
      </c>
      <c r="J17" s="468">
        <v>41765.30029302476</v>
      </c>
      <c r="K17" s="469">
        <v>22649.473463809387</v>
      </c>
      <c r="L17" s="685">
        <v>-15.304340189688162</v>
      </c>
      <c r="M17" s="686">
        <v>30.470068743537638</v>
      </c>
    </row>
    <row r="18" spans="2:13" ht="15">
      <c r="B18" s="466"/>
      <c r="C18" s="467"/>
      <c r="D18" s="467"/>
      <c r="E18" s="467" t="s">
        <v>570</v>
      </c>
      <c r="F18" s="467"/>
      <c r="G18" s="468">
        <v>10922.300000000001</v>
      </c>
      <c r="H18" s="468">
        <v>32481.100000000006</v>
      </c>
      <c r="I18" s="468">
        <v>16170</v>
      </c>
      <c r="J18" s="468">
        <v>38330.795999999995</v>
      </c>
      <c r="K18" s="469">
        <v>9997.96765</v>
      </c>
      <c r="L18" s="685">
        <v>48.04574128159817</v>
      </c>
      <c r="M18" s="686">
        <v>-38.16964965986395</v>
      </c>
    </row>
    <row r="19" spans="2:13" ht="15">
      <c r="B19" s="466"/>
      <c r="C19" s="467"/>
      <c r="D19" s="467"/>
      <c r="E19" s="467" t="s">
        <v>564</v>
      </c>
      <c r="F19" s="467"/>
      <c r="G19" s="468">
        <v>25107.600000000002</v>
      </c>
      <c r="H19" s="468">
        <v>63378.7</v>
      </c>
      <c r="I19" s="468">
        <v>22549.999999999996</v>
      </c>
      <c r="J19" s="468">
        <v>58375.737003949354</v>
      </c>
      <c r="K19" s="469">
        <v>28764.78845632363</v>
      </c>
      <c r="L19" s="685">
        <v>-10.186557058420576</v>
      </c>
      <c r="M19" s="686">
        <v>27.560037500326544</v>
      </c>
    </row>
    <row r="20" spans="2:13" ht="15">
      <c r="B20" s="466"/>
      <c r="C20" s="467"/>
      <c r="D20" s="467" t="s">
        <v>571</v>
      </c>
      <c r="E20" s="467"/>
      <c r="F20" s="467"/>
      <c r="G20" s="468">
        <v>-51220.600000000006</v>
      </c>
      <c r="H20" s="468">
        <v>-121670.90000000001</v>
      </c>
      <c r="I20" s="468">
        <v>-53039.8</v>
      </c>
      <c r="J20" s="468">
        <v>-128622.5167346189</v>
      </c>
      <c r="K20" s="469">
        <v>-57819.1381339266</v>
      </c>
      <c r="L20" s="685">
        <v>3.5516959973135727</v>
      </c>
      <c r="M20" s="686">
        <v>9.01085248045166</v>
      </c>
    </row>
    <row r="21" spans="2:13" ht="15">
      <c r="B21" s="466"/>
      <c r="C21" s="467"/>
      <c r="D21" s="467"/>
      <c r="E21" s="467" t="s">
        <v>158</v>
      </c>
      <c r="F21" s="467"/>
      <c r="G21" s="468">
        <v>-18434.4</v>
      </c>
      <c r="H21" s="468">
        <v>-43996.3</v>
      </c>
      <c r="I21" s="468">
        <v>-17241.699999999997</v>
      </c>
      <c r="J21" s="468">
        <v>-44030.3472262944</v>
      </c>
      <c r="K21" s="469">
        <v>-17026.91119955589</v>
      </c>
      <c r="L21" s="685">
        <v>-6.469969188039769</v>
      </c>
      <c r="M21" s="686">
        <v>-1.2457518715910112</v>
      </c>
    </row>
    <row r="22" spans="2:13" ht="15">
      <c r="B22" s="466"/>
      <c r="C22" s="467"/>
      <c r="D22" s="467"/>
      <c r="E22" s="467" t="s">
        <v>569</v>
      </c>
      <c r="F22" s="467"/>
      <c r="G22" s="468">
        <v>-22875.3</v>
      </c>
      <c r="H22" s="468">
        <v>-53190.2</v>
      </c>
      <c r="I22" s="468">
        <v>-23653</v>
      </c>
      <c r="J22" s="468">
        <v>-56417.82106891056</v>
      </c>
      <c r="K22" s="469">
        <v>-29637.611818156056</v>
      </c>
      <c r="L22" s="685">
        <v>3.3997368340524616</v>
      </c>
      <c r="M22" s="686">
        <v>25.301703031987728</v>
      </c>
    </row>
    <row r="23" spans="2:13" ht="15">
      <c r="B23" s="466"/>
      <c r="C23" s="467"/>
      <c r="D23" s="467"/>
      <c r="E23" s="467"/>
      <c r="F23" s="472" t="s">
        <v>572</v>
      </c>
      <c r="G23" s="468">
        <v>-7497.200000000001</v>
      </c>
      <c r="H23" s="468">
        <v>-17065.4</v>
      </c>
      <c r="I23" s="468">
        <v>-7440.299999999999</v>
      </c>
      <c r="J23" s="468">
        <v>-20139.01071919626</v>
      </c>
      <c r="K23" s="469">
        <v>-12163.264904806008</v>
      </c>
      <c r="L23" s="685">
        <v>-0.758950008003012</v>
      </c>
      <c r="M23" s="686">
        <v>63.478151483219904</v>
      </c>
    </row>
    <row r="24" spans="2:13" ht="15">
      <c r="B24" s="466"/>
      <c r="C24" s="467"/>
      <c r="D24" s="467"/>
      <c r="E24" s="467" t="s">
        <v>573</v>
      </c>
      <c r="F24" s="467"/>
      <c r="G24" s="468">
        <v>-1138.8</v>
      </c>
      <c r="H24" s="468">
        <v>-1974.8000000000002</v>
      </c>
      <c r="I24" s="468">
        <v>-1283.2</v>
      </c>
      <c r="J24" s="468">
        <v>-2100.2819999999997</v>
      </c>
      <c r="K24" s="469">
        <v>-225.378</v>
      </c>
      <c r="L24" s="685">
        <v>12.680014049877059</v>
      </c>
      <c r="M24" s="686">
        <v>-82.43625311720699</v>
      </c>
    </row>
    <row r="25" spans="2:13" ht="15">
      <c r="B25" s="466"/>
      <c r="C25" s="467"/>
      <c r="D25" s="467"/>
      <c r="E25" s="467" t="s">
        <v>564</v>
      </c>
      <c r="F25" s="467"/>
      <c r="G25" s="468">
        <v>-8772.1</v>
      </c>
      <c r="H25" s="468">
        <v>-22509.600000000002</v>
      </c>
      <c r="I25" s="468">
        <v>-10861.9</v>
      </c>
      <c r="J25" s="468">
        <v>-26074.06643941393</v>
      </c>
      <c r="K25" s="469">
        <v>-10929.237116214654</v>
      </c>
      <c r="L25" s="685">
        <v>23.823257828798106</v>
      </c>
      <c r="M25" s="686">
        <v>0.6199386499107504</v>
      </c>
    </row>
    <row r="26" spans="2:13" ht="15">
      <c r="B26" s="462"/>
      <c r="C26" s="463" t="s">
        <v>574</v>
      </c>
      <c r="D26" s="463"/>
      <c r="E26" s="463"/>
      <c r="F26" s="463"/>
      <c r="G26" s="470">
        <v>-264842.4</v>
      </c>
      <c r="H26" s="470">
        <v>-635879.2000000001</v>
      </c>
      <c r="I26" s="470">
        <v>-178987.65000000002</v>
      </c>
      <c r="J26" s="470">
        <v>-671772.380389569</v>
      </c>
      <c r="K26" s="471">
        <v>-337814.0774595516</v>
      </c>
      <c r="L26" s="687">
        <v>-32.41729798551893</v>
      </c>
      <c r="M26" s="688">
        <v>88.73597002896656</v>
      </c>
    </row>
    <row r="27" spans="2:13" ht="15">
      <c r="B27" s="462"/>
      <c r="C27" s="463" t="s">
        <v>575</v>
      </c>
      <c r="D27" s="463"/>
      <c r="E27" s="463"/>
      <c r="F27" s="463"/>
      <c r="G27" s="470">
        <v>9804.199999999999</v>
      </c>
      <c r="H27" s="470">
        <v>34242.5</v>
      </c>
      <c r="I27" s="470">
        <v>12626.6</v>
      </c>
      <c r="J27" s="470">
        <v>34004.302274304115</v>
      </c>
      <c r="K27" s="471">
        <v>9475.435728103217</v>
      </c>
      <c r="L27" s="687">
        <v>28.787662430387</v>
      </c>
      <c r="M27" s="688">
        <v>-24.956554194294455</v>
      </c>
    </row>
    <row r="28" spans="2:13" ht="15">
      <c r="B28" s="466"/>
      <c r="C28" s="467"/>
      <c r="D28" s="467" t="s">
        <v>576</v>
      </c>
      <c r="E28" s="467"/>
      <c r="F28" s="467"/>
      <c r="G28" s="468">
        <v>12169.099999999999</v>
      </c>
      <c r="H28" s="468">
        <v>42831.5</v>
      </c>
      <c r="I28" s="468">
        <v>16021.900000000001</v>
      </c>
      <c r="J28" s="468">
        <v>43085.13527430412</v>
      </c>
      <c r="K28" s="469">
        <v>21600.035728103216</v>
      </c>
      <c r="L28" s="685">
        <v>31.6605172116262</v>
      </c>
      <c r="M28" s="686">
        <v>34.81569431904589</v>
      </c>
    </row>
    <row r="29" spans="2:13" ht="15">
      <c r="B29" s="466"/>
      <c r="C29" s="467"/>
      <c r="D29" s="467" t="s">
        <v>577</v>
      </c>
      <c r="E29" s="467"/>
      <c r="F29" s="467"/>
      <c r="G29" s="468">
        <v>-2364.9</v>
      </c>
      <c r="H29" s="468">
        <v>-8589</v>
      </c>
      <c r="I29" s="468">
        <v>-3395.3</v>
      </c>
      <c r="J29" s="468">
        <v>-9080.832999999999</v>
      </c>
      <c r="K29" s="469">
        <v>-12124.599999999999</v>
      </c>
      <c r="L29" s="685">
        <v>43.57055266607469</v>
      </c>
      <c r="M29" s="686">
        <v>257.0995199246016</v>
      </c>
    </row>
    <row r="30" spans="2:13" ht="15">
      <c r="B30" s="462"/>
      <c r="C30" s="463" t="s">
        <v>578</v>
      </c>
      <c r="D30" s="463"/>
      <c r="E30" s="463"/>
      <c r="F30" s="463"/>
      <c r="G30" s="470">
        <v>-255038.2</v>
      </c>
      <c r="H30" s="470">
        <v>-601636.7000000001</v>
      </c>
      <c r="I30" s="470">
        <v>-166361.05000000005</v>
      </c>
      <c r="J30" s="470">
        <v>-637768.0781152648</v>
      </c>
      <c r="K30" s="471">
        <v>-328338.6417314484</v>
      </c>
      <c r="L30" s="687">
        <v>-34.770144237216215</v>
      </c>
      <c r="M30" s="688">
        <v>97.3650934106561</v>
      </c>
    </row>
    <row r="31" spans="2:13" ht="15">
      <c r="B31" s="462"/>
      <c r="C31" s="463" t="s">
        <v>579</v>
      </c>
      <c r="D31" s="463"/>
      <c r="E31" s="463"/>
      <c r="F31" s="463"/>
      <c r="G31" s="470">
        <v>258648.50000000003</v>
      </c>
      <c r="H31" s="470">
        <v>709956.5</v>
      </c>
      <c r="I31" s="470">
        <v>315494.99999999994</v>
      </c>
      <c r="J31" s="470">
        <v>778186.6259572608</v>
      </c>
      <c r="K31" s="471">
        <v>331824.60755533096</v>
      </c>
      <c r="L31" s="687">
        <v>21.978283268605807</v>
      </c>
      <c r="M31" s="688">
        <v>5.175868890261668</v>
      </c>
    </row>
    <row r="32" spans="2:13" ht="15">
      <c r="B32" s="466"/>
      <c r="C32" s="467"/>
      <c r="D32" s="467" t="s">
        <v>580</v>
      </c>
      <c r="E32" s="467"/>
      <c r="F32" s="467"/>
      <c r="G32" s="468">
        <v>259525.7</v>
      </c>
      <c r="H32" s="468">
        <v>712522.2</v>
      </c>
      <c r="I32" s="468">
        <v>316473.69999999995</v>
      </c>
      <c r="J32" s="468">
        <v>781989.2541688632</v>
      </c>
      <c r="K32" s="469">
        <v>332811.50299985823</v>
      </c>
      <c r="L32" s="685">
        <v>21.94310621260243</v>
      </c>
      <c r="M32" s="686">
        <v>5.162452045733417</v>
      </c>
    </row>
    <row r="33" spans="2:13" ht="15">
      <c r="B33" s="466"/>
      <c r="C33" s="467"/>
      <c r="D33" s="467"/>
      <c r="E33" s="467" t="s">
        <v>581</v>
      </c>
      <c r="F33" s="467"/>
      <c r="G33" s="468">
        <v>15760.900000000001</v>
      </c>
      <c r="H33" s="468">
        <v>52855.40000000001</v>
      </c>
      <c r="I33" s="468">
        <v>27036.9</v>
      </c>
      <c r="J33" s="468">
        <v>70411.566</v>
      </c>
      <c r="K33" s="469">
        <v>26594.960000000003</v>
      </c>
      <c r="L33" s="685">
        <v>71.54413770787201</v>
      </c>
      <c r="M33" s="686">
        <v>-1.6345808876017571</v>
      </c>
    </row>
    <row r="34" spans="2:13" ht="15">
      <c r="B34" s="466"/>
      <c r="C34" s="467"/>
      <c r="D34" s="467"/>
      <c r="E34" s="467" t="s">
        <v>582</v>
      </c>
      <c r="F34" s="467"/>
      <c r="G34" s="468">
        <v>227203.7</v>
      </c>
      <c r="H34" s="468">
        <v>617278.8</v>
      </c>
      <c r="I34" s="468">
        <v>271371.2</v>
      </c>
      <c r="J34" s="468">
        <v>665064.1431496878</v>
      </c>
      <c r="K34" s="469">
        <v>287664.17140263785</v>
      </c>
      <c r="L34" s="685">
        <v>19.439604196586586</v>
      </c>
      <c r="M34" s="686">
        <v>6.003942718548558</v>
      </c>
    </row>
    <row r="35" spans="2:13" ht="15">
      <c r="B35" s="466"/>
      <c r="C35" s="467"/>
      <c r="D35" s="467"/>
      <c r="E35" s="467" t="s">
        <v>583</v>
      </c>
      <c r="F35" s="467"/>
      <c r="G35" s="468">
        <v>16561.1</v>
      </c>
      <c r="H35" s="468">
        <v>42388</v>
      </c>
      <c r="I35" s="468">
        <v>18065.6</v>
      </c>
      <c r="J35" s="468">
        <v>46513.545019175326</v>
      </c>
      <c r="K35" s="469">
        <v>18552.371597220394</v>
      </c>
      <c r="L35" s="685">
        <v>9.08454148577087</v>
      </c>
      <c r="M35" s="686">
        <v>2.6944668166039065</v>
      </c>
    </row>
    <row r="36" spans="2:13" ht="15">
      <c r="B36" s="466"/>
      <c r="C36" s="467"/>
      <c r="D36" s="467"/>
      <c r="E36" s="467" t="s">
        <v>584</v>
      </c>
      <c r="F36" s="467"/>
      <c r="G36" s="468">
        <v>0</v>
      </c>
      <c r="H36" s="468">
        <v>0</v>
      </c>
      <c r="I36" s="468">
        <v>0</v>
      </c>
      <c r="J36" s="468">
        <v>0</v>
      </c>
      <c r="K36" s="469">
        <v>0</v>
      </c>
      <c r="L36" s="685" t="s">
        <v>3</v>
      </c>
      <c r="M36" s="686" t="s">
        <v>3</v>
      </c>
    </row>
    <row r="37" spans="2:13" ht="15">
      <c r="B37" s="466"/>
      <c r="C37" s="467"/>
      <c r="D37" s="467" t="s">
        <v>585</v>
      </c>
      <c r="E37" s="467"/>
      <c r="F37" s="467"/>
      <c r="G37" s="468">
        <v>-877.2</v>
      </c>
      <c r="H37" s="468">
        <v>-2565.7</v>
      </c>
      <c r="I37" s="468">
        <v>-978.7</v>
      </c>
      <c r="J37" s="468">
        <v>-3802.62821160237</v>
      </c>
      <c r="K37" s="469">
        <v>-986.895444527238</v>
      </c>
      <c r="L37" s="685">
        <v>11.57090743274054</v>
      </c>
      <c r="M37" s="686">
        <v>0.8373806607988143</v>
      </c>
    </row>
    <row r="38" spans="2:13" ht="15">
      <c r="B38" s="462" t="s">
        <v>586</v>
      </c>
      <c r="C38" s="463" t="s">
        <v>587</v>
      </c>
      <c r="D38" s="463"/>
      <c r="E38" s="463"/>
      <c r="F38" s="463"/>
      <c r="G38" s="470">
        <v>4737.200000000001</v>
      </c>
      <c r="H38" s="470">
        <v>14811.4</v>
      </c>
      <c r="I38" s="470">
        <v>6778.4</v>
      </c>
      <c r="J38" s="470">
        <v>16987.335</v>
      </c>
      <c r="K38" s="471">
        <v>5148.307</v>
      </c>
      <c r="L38" s="687">
        <v>43.08874440597819</v>
      </c>
      <c r="M38" s="688">
        <v>-24.048344742122026</v>
      </c>
    </row>
    <row r="39" spans="2:13" ht="15">
      <c r="B39" s="462" t="s">
        <v>588</v>
      </c>
      <c r="C39" s="462"/>
      <c r="D39" s="463"/>
      <c r="E39" s="463"/>
      <c r="F39" s="463"/>
      <c r="G39" s="470">
        <v>8347.50000000003</v>
      </c>
      <c r="H39" s="470">
        <v>123131.20000000001</v>
      </c>
      <c r="I39" s="470">
        <v>155912.34999999992</v>
      </c>
      <c r="J39" s="470">
        <v>157405.88284199592</v>
      </c>
      <c r="K39" s="471">
        <v>8634.272823882551</v>
      </c>
      <c r="L39" s="687" t="s">
        <v>3</v>
      </c>
      <c r="M39" s="688">
        <v>-94.46209820845972</v>
      </c>
    </row>
    <row r="40" spans="2:13" ht="15">
      <c r="B40" s="462" t="s">
        <v>589</v>
      </c>
      <c r="C40" s="463" t="s">
        <v>590</v>
      </c>
      <c r="D40" s="463"/>
      <c r="E40" s="463"/>
      <c r="F40" s="463"/>
      <c r="G40" s="470">
        <v>16388.019999999997</v>
      </c>
      <c r="H40" s="470">
        <v>17720.65000000001</v>
      </c>
      <c r="I40" s="470">
        <v>2329.9399999999987</v>
      </c>
      <c r="J40" s="470">
        <v>21813.068638879493</v>
      </c>
      <c r="K40" s="471">
        <v>14218.61000012508</v>
      </c>
      <c r="L40" s="687">
        <v>-85.78266318932977</v>
      </c>
      <c r="M40" s="688" t="s">
        <v>3</v>
      </c>
    </row>
    <row r="41" spans="2:13" ht="15">
      <c r="B41" s="466"/>
      <c r="C41" s="467" t="s">
        <v>591</v>
      </c>
      <c r="D41" s="467"/>
      <c r="E41" s="467"/>
      <c r="F41" s="467"/>
      <c r="G41" s="468">
        <v>945.5999999999999</v>
      </c>
      <c r="H41" s="468">
        <v>4382.599999999999</v>
      </c>
      <c r="I41" s="468">
        <v>1924.8</v>
      </c>
      <c r="J41" s="468">
        <v>5920.925</v>
      </c>
      <c r="K41" s="469">
        <v>6838.0779999999995</v>
      </c>
      <c r="L41" s="685">
        <v>103.55329949238578</v>
      </c>
      <c r="M41" s="686">
        <v>255.26174147963422</v>
      </c>
    </row>
    <row r="42" spans="2:13" ht="15">
      <c r="B42" s="466"/>
      <c r="C42" s="467" t="s">
        <v>592</v>
      </c>
      <c r="D42" s="467"/>
      <c r="E42" s="467"/>
      <c r="F42" s="467"/>
      <c r="G42" s="468">
        <v>0</v>
      </c>
      <c r="H42" s="468">
        <v>0</v>
      </c>
      <c r="I42" s="468">
        <v>0</v>
      </c>
      <c r="J42" s="468">
        <v>0</v>
      </c>
      <c r="K42" s="469">
        <v>0</v>
      </c>
      <c r="L42" s="685" t="s">
        <v>3</v>
      </c>
      <c r="M42" s="686" t="s">
        <v>3</v>
      </c>
    </row>
    <row r="43" spans="2:13" ht="15">
      <c r="B43" s="466"/>
      <c r="C43" s="467" t="s">
        <v>593</v>
      </c>
      <c r="D43" s="467"/>
      <c r="E43" s="467"/>
      <c r="F43" s="467"/>
      <c r="G43" s="468">
        <v>-13308.199999999999</v>
      </c>
      <c r="H43" s="468">
        <v>-34584.49999999999</v>
      </c>
      <c r="I43" s="468">
        <v>-13851.6</v>
      </c>
      <c r="J43" s="468">
        <v>-30936.211076042604</v>
      </c>
      <c r="K43" s="469">
        <v>-13864.32401661767</v>
      </c>
      <c r="L43" s="685">
        <v>4.083196826017058</v>
      </c>
      <c r="M43" s="686">
        <v>0.09185954415136166</v>
      </c>
    </row>
    <row r="44" spans="2:13" ht="15">
      <c r="B44" s="466"/>
      <c r="C44" s="467"/>
      <c r="D44" s="467" t="s">
        <v>594</v>
      </c>
      <c r="E44" s="467"/>
      <c r="F44" s="467"/>
      <c r="G44" s="468">
        <v>-895.0999999999999</v>
      </c>
      <c r="H44" s="468">
        <v>-2234.3</v>
      </c>
      <c r="I44" s="468">
        <v>-724.2999999999998</v>
      </c>
      <c r="J44" s="468">
        <v>-338.91999999999985</v>
      </c>
      <c r="K44" s="469">
        <v>-959.5899999999999</v>
      </c>
      <c r="L44" s="685">
        <v>-19.08166685286561</v>
      </c>
      <c r="M44" s="686">
        <v>32.48515808366702</v>
      </c>
    </row>
    <row r="45" spans="2:13" ht="15">
      <c r="B45" s="466"/>
      <c r="C45" s="467"/>
      <c r="D45" s="467" t="s">
        <v>564</v>
      </c>
      <c r="E45" s="467"/>
      <c r="F45" s="467"/>
      <c r="G45" s="468">
        <v>-12413.099999999999</v>
      </c>
      <c r="H45" s="468">
        <v>-32350.199999999997</v>
      </c>
      <c r="I45" s="468">
        <v>-13127.3</v>
      </c>
      <c r="J45" s="468">
        <v>-30597.291076042606</v>
      </c>
      <c r="K45" s="469">
        <v>-12904.73401661767</v>
      </c>
      <c r="L45" s="685">
        <v>5.753599020389771</v>
      </c>
      <c r="M45" s="686">
        <v>-1.695443719442153</v>
      </c>
    </row>
    <row r="46" spans="2:13" ht="15">
      <c r="B46" s="466"/>
      <c r="C46" s="467" t="s">
        <v>595</v>
      </c>
      <c r="D46" s="467"/>
      <c r="E46" s="467"/>
      <c r="F46" s="467"/>
      <c r="G46" s="468">
        <v>28750.619999999995</v>
      </c>
      <c r="H46" s="468">
        <v>47922.55</v>
      </c>
      <c r="I46" s="468">
        <v>14256.739999999996</v>
      </c>
      <c r="J46" s="468">
        <v>46828.3547149221</v>
      </c>
      <c r="K46" s="469">
        <v>21244.85601674275</v>
      </c>
      <c r="L46" s="685">
        <v>-50.41240849762545</v>
      </c>
      <c r="M46" s="686">
        <v>49.016226828452744</v>
      </c>
    </row>
    <row r="47" spans="2:13" ht="15">
      <c r="B47" s="466"/>
      <c r="C47" s="467"/>
      <c r="D47" s="467" t="s">
        <v>594</v>
      </c>
      <c r="E47" s="467"/>
      <c r="F47" s="467"/>
      <c r="G47" s="468">
        <v>12992.2</v>
      </c>
      <c r="H47" s="468">
        <v>22912.300000000003</v>
      </c>
      <c r="I47" s="468">
        <v>-12686.2</v>
      </c>
      <c r="J47" s="468">
        <v>16397.41</v>
      </c>
      <c r="K47" s="469">
        <v>8241.82</v>
      </c>
      <c r="L47" s="685">
        <v>-197.6447406905682</v>
      </c>
      <c r="M47" s="686">
        <v>-164.96681433368542</v>
      </c>
    </row>
    <row r="48" spans="2:13" ht="15">
      <c r="B48" s="466"/>
      <c r="C48" s="467"/>
      <c r="D48" s="467" t="s">
        <v>596</v>
      </c>
      <c r="E48" s="467"/>
      <c r="F48" s="467"/>
      <c r="G48" s="468">
        <v>3981.800000000001</v>
      </c>
      <c r="H48" s="468">
        <v>11857.300000000001</v>
      </c>
      <c r="I48" s="468">
        <v>14911.299999999997</v>
      </c>
      <c r="J48" s="468">
        <v>19516.3547149221</v>
      </c>
      <c r="K48" s="469">
        <v>6863.596016742753</v>
      </c>
      <c r="L48" s="685">
        <v>274.4864131799687</v>
      </c>
      <c r="M48" s="686">
        <v>-53.97050547743822</v>
      </c>
    </row>
    <row r="49" spans="2:13" ht="15">
      <c r="B49" s="466"/>
      <c r="C49" s="467"/>
      <c r="D49" s="467"/>
      <c r="E49" s="467" t="s">
        <v>597</v>
      </c>
      <c r="F49" s="467"/>
      <c r="G49" s="468">
        <v>3998.300000000001</v>
      </c>
      <c r="H49" s="468">
        <v>11919.400000000001</v>
      </c>
      <c r="I49" s="468">
        <v>14028.299999999997</v>
      </c>
      <c r="J49" s="468">
        <v>18153.499999999996</v>
      </c>
      <c r="K49" s="469">
        <v>6782.259999999998</v>
      </c>
      <c r="L49" s="685">
        <v>250.85661406097574</v>
      </c>
      <c r="M49" s="686">
        <v>-51.65301568971294</v>
      </c>
    </row>
    <row r="50" spans="2:13" ht="15">
      <c r="B50" s="466"/>
      <c r="C50" s="467"/>
      <c r="D50" s="467"/>
      <c r="E50" s="467"/>
      <c r="F50" s="467" t="s">
        <v>598</v>
      </c>
      <c r="G50" s="468">
        <v>11498.2</v>
      </c>
      <c r="H50" s="468">
        <v>28961.2</v>
      </c>
      <c r="I50" s="468">
        <v>21482.1</v>
      </c>
      <c r="J50" s="468">
        <v>35948.549999999996</v>
      </c>
      <c r="K50" s="469">
        <v>14914.359999999999</v>
      </c>
      <c r="L50" s="685">
        <v>86.83011253935396</v>
      </c>
      <c r="M50" s="686">
        <v>-30.573081775059237</v>
      </c>
    </row>
    <row r="51" spans="2:13" ht="15">
      <c r="B51" s="466"/>
      <c r="C51" s="467"/>
      <c r="D51" s="467"/>
      <c r="E51" s="467"/>
      <c r="F51" s="467" t="s">
        <v>599</v>
      </c>
      <c r="G51" s="468">
        <v>-7499.9</v>
      </c>
      <c r="H51" s="468">
        <v>-17041.8</v>
      </c>
      <c r="I51" s="468">
        <v>-7453.800000000001</v>
      </c>
      <c r="J51" s="468">
        <v>-17795.05</v>
      </c>
      <c r="K51" s="469">
        <v>-8132.1</v>
      </c>
      <c r="L51" s="685">
        <v>-0.6146748623314835</v>
      </c>
      <c r="M51" s="686">
        <v>9.100056347098118</v>
      </c>
    </row>
    <row r="52" spans="2:13" ht="15">
      <c r="B52" s="466"/>
      <c r="C52" s="467"/>
      <c r="D52" s="467"/>
      <c r="E52" s="467" t="s">
        <v>600</v>
      </c>
      <c r="F52" s="467"/>
      <c r="G52" s="468">
        <v>-16.5</v>
      </c>
      <c r="H52" s="468">
        <v>-62.10000000000001</v>
      </c>
      <c r="I52" s="468">
        <v>883</v>
      </c>
      <c r="J52" s="468">
        <v>1362.8547149221058</v>
      </c>
      <c r="K52" s="469">
        <v>81.33601674275486</v>
      </c>
      <c r="L52" s="685" t="s">
        <v>3</v>
      </c>
      <c r="M52" s="686">
        <v>-90.7886730755657</v>
      </c>
    </row>
    <row r="53" spans="2:13" ht="15">
      <c r="B53" s="466"/>
      <c r="C53" s="467"/>
      <c r="D53" s="467" t="s">
        <v>601</v>
      </c>
      <c r="E53" s="467"/>
      <c r="F53" s="467"/>
      <c r="G53" s="468">
        <v>12254.199999999999</v>
      </c>
      <c r="H53" s="468">
        <v>14318.599999999999</v>
      </c>
      <c r="I53" s="468">
        <v>12385.9</v>
      </c>
      <c r="J53" s="468">
        <v>14982.299999999994</v>
      </c>
      <c r="K53" s="469">
        <v>5573.9999999999945</v>
      </c>
      <c r="L53" s="685">
        <v>1.0747335607383661</v>
      </c>
      <c r="M53" s="686">
        <v>-54.99721457463733</v>
      </c>
    </row>
    <row r="54" spans="2:13" ht="15">
      <c r="B54" s="466"/>
      <c r="C54" s="467"/>
      <c r="D54" s="467"/>
      <c r="E54" s="467" t="s">
        <v>602</v>
      </c>
      <c r="F54" s="467"/>
      <c r="G54" s="468">
        <v>-12.1</v>
      </c>
      <c r="H54" s="468">
        <v>-20.2</v>
      </c>
      <c r="I54" s="468">
        <v>33.5</v>
      </c>
      <c r="J54" s="468">
        <v>-5.6000000000000005</v>
      </c>
      <c r="K54" s="469">
        <v>59.599999999999994</v>
      </c>
      <c r="L54" s="685" t="s">
        <v>3</v>
      </c>
      <c r="M54" s="686">
        <v>77.91044776119404</v>
      </c>
    </row>
    <row r="55" spans="2:13" ht="15">
      <c r="B55" s="466"/>
      <c r="C55" s="467"/>
      <c r="D55" s="467"/>
      <c r="E55" s="467" t="s">
        <v>603</v>
      </c>
      <c r="F55" s="467"/>
      <c r="G55" s="468">
        <v>12266.3</v>
      </c>
      <c r="H55" s="468">
        <v>14338.8</v>
      </c>
      <c r="I55" s="468">
        <v>12352.4</v>
      </c>
      <c r="J55" s="468">
        <v>14987.899999999994</v>
      </c>
      <c r="K55" s="469">
        <v>5514.399999999994</v>
      </c>
      <c r="L55" s="685">
        <v>0.7019231553117038</v>
      </c>
      <c r="M55" s="686">
        <v>-55.357663288106004</v>
      </c>
    </row>
    <row r="56" spans="2:13" ht="15">
      <c r="B56" s="466"/>
      <c r="C56" s="467"/>
      <c r="D56" s="467" t="s">
        <v>604</v>
      </c>
      <c r="E56" s="467"/>
      <c r="F56" s="467"/>
      <c r="G56" s="468">
        <v>-477.58</v>
      </c>
      <c r="H56" s="468">
        <v>-1165.65</v>
      </c>
      <c r="I56" s="468">
        <v>-354.26</v>
      </c>
      <c r="J56" s="468">
        <v>-4067.71</v>
      </c>
      <c r="K56" s="469">
        <v>565.44</v>
      </c>
      <c r="L56" s="685">
        <v>-25.82185183634155</v>
      </c>
      <c r="M56" s="686" t="s">
        <v>3</v>
      </c>
    </row>
    <row r="57" spans="2:13" ht="15">
      <c r="B57" s="462" t="s">
        <v>605</v>
      </c>
      <c r="C57" s="463"/>
      <c r="D57" s="463"/>
      <c r="E57" s="463"/>
      <c r="F57" s="463"/>
      <c r="G57" s="470">
        <v>24735.52000000002</v>
      </c>
      <c r="H57" s="470">
        <v>140851.85000000003</v>
      </c>
      <c r="I57" s="470">
        <v>158242.28999999992</v>
      </c>
      <c r="J57" s="470">
        <v>179218.95148087537</v>
      </c>
      <c r="K57" s="471">
        <v>22852.882824007655</v>
      </c>
      <c r="L57" s="687">
        <v>539.7370663725678</v>
      </c>
      <c r="M57" s="688">
        <v>-85.55829618997066</v>
      </c>
    </row>
    <row r="58" spans="2:13" ht="15">
      <c r="B58" s="462" t="s">
        <v>606</v>
      </c>
      <c r="C58" s="463" t="s">
        <v>607</v>
      </c>
      <c r="D58" s="463"/>
      <c r="E58" s="463"/>
      <c r="F58" s="463"/>
      <c r="G58" s="470">
        <v>10873.03999999995</v>
      </c>
      <c r="H58" s="470">
        <v>18502.70000000001</v>
      </c>
      <c r="I58" s="470">
        <v>-17748.819999999963</v>
      </c>
      <c r="J58" s="470">
        <v>24716.5185191246</v>
      </c>
      <c r="K58" s="471">
        <v>11500.447175992304</v>
      </c>
      <c r="L58" s="687" t="s">
        <v>3</v>
      </c>
      <c r="M58" s="688" t="s">
        <v>3</v>
      </c>
    </row>
    <row r="59" spans="2:13" ht="15">
      <c r="B59" s="462" t="s">
        <v>608</v>
      </c>
      <c r="C59" s="463"/>
      <c r="D59" s="463"/>
      <c r="E59" s="463"/>
      <c r="F59" s="463"/>
      <c r="G59" s="470">
        <v>35608.55999999997</v>
      </c>
      <c r="H59" s="470">
        <v>159354.55000000005</v>
      </c>
      <c r="I59" s="470">
        <v>140493.46999999997</v>
      </c>
      <c r="J59" s="470">
        <v>203935.46999999997</v>
      </c>
      <c r="K59" s="471">
        <v>34353.32999999996</v>
      </c>
      <c r="L59" s="687">
        <v>294.5497093957186</v>
      </c>
      <c r="M59" s="688">
        <v>-75.54809486875087</v>
      </c>
    </row>
    <row r="60" spans="2:13" ht="15">
      <c r="B60" s="462" t="s">
        <v>609</v>
      </c>
      <c r="C60" s="463"/>
      <c r="D60" s="463"/>
      <c r="E60" s="463"/>
      <c r="F60" s="463"/>
      <c r="G60" s="470">
        <v>-35608.56</v>
      </c>
      <c r="H60" s="470">
        <v>-159354.55</v>
      </c>
      <c r="I60" s="470">
        <v>-140493.46999999997</v>
      </c>
      <c r="J60" s="470">
        <v>-203935.47000000003</v>
      </c>
      <c r="K60" s="470">
        <v>-34353.329999999965</v>
      </c>
      <c r="L60" s="687">
        <v>294.5497093957183</v>
      </c>
      <c r="M60" s="688">
        <v>-75.54809486875087</v>
      </c>
    </row>
    <row r="61" spans="2:13" ht="15">
      <c r="B61" s="466"/>
      <c r="C61" s="467" t="s">
        <v>610</v>
      </c>
      <c r="D61" s="467"/>
      <c r="E61" s="467"/>
      <c r="F61" s="467"/>
      <c r="G61" s="468">
        <v>-35132.56</v>
      </c>
      <c r="H61" s="468">
        <v>-158191.95</v>
      </c>
      <c r="I61" s="468">
        <v>-140866.16999999998</v>
      </c>
      <c r="J61" s="468">
        <v>-203935.47000000003</v>
      </c>
      <c r="K61" s="468">
        <v>-33981.899999999965</v>
      </c>
      <c r="L61" s="685">
        <v>300.95617854207035</v>
      </c>
      <c r="M61" s="686">
        <v>-75.87646487442657</v>
      </c>
    </row>
    <row r="62" spans="2:13" ht="15">
      <c r="B62" s="466"/>
      <c r="C62" s="467"/>
      <c r="D62" s="467" t="s">
        <v>602</v>
      </c>
      <c r="E62" s="467"/>
      <c r="F62" s="467"/>
      <c r="G62" s="468">
        <v>-20286.86</v>
      </c>
      <c r="H62" s="468">
        <v>-130352.95</v>
      </c>
      <c r="I62" s="468">
        <v>-122316.26999999999</v>
      </c>
      <c r="J62" s="468">
        <v>-172887.02000000002</v>
      </c>
      <c r="K62" s="468">
        <v>-22345.64999999994</v>
      </c>
      <c r="L62" s="685">
        <v>502.9334751656984</v>
      </c>
      <c r="M62" s="686">
        <v>-81.73125292326202</v>
      </c>
    </row>
    <row r="63" spans="2:13" ht="15">
      <c r="B63" s="466"/>
      <c r="C63" s="467"/>
      <c r="D63" s="467" t="s">
        <v>603</v>
      </c>
      <c r="E63" s="467"/>
      <c r="F63" s="467"/>
      <c r="G63" s="468">
        <v>-14845.699999999997</v>
      </c>
      <c r="H63" s="468">
        <v>-27839</v>
      </c>
      <c r="I63" s="468">
        <v>-18549.899999999998</v>
      </c>
      <c r="J63" s="468">
        <v>-31048.449999999997</v>
      </c>
      <c r="K63" s="468">
        <v>-11636.25000000003</v>
      </c>
      <c r="L63" s="685">
        <v>24.951332709134633</v>
      </c>
      <c r="M63" s="686">
        <v>-37.27055132372665</v>
      </c>
    </row>
    <row r="64" spans="2:13" ht="15">
      <c r="B64" s="466"/>
      <c r="C64" s="467" t="s">
        <v>611</v>
      </c>
      <c r="D64" s="467"/>
      <c r="E64" s="467"/>
      <c r="F64" s="467"/>
      <c r="G64" s="468">
        <v>-476</v>
      </c>
      <c r="H64" s="468">
        <v>-1162.6</v>
      </c>
      <c r="I64" s="468">
        <v>372.7</v>
      </c>
      <c r="J64" s="468">
        <v>0</v>
      </c>
      <c r="K64" s="468">
        <v>-371.43</v>
      </c>
      <c r="L64" s="685" t="s">
        <v>3</v>
      </c>
      <c r="M64" s="686" t="s">
        <v>3</v>
      </c>
    </row>
    <row r="65" spans="2:13" ht="15.75" thickBot="1">
      <c r="B65" s="473" t="s">
        <v>612</v>
      </c>
      <c r="C65" s="474"/>
      <c r="D65" s="474"/>
      <c r="E65" s="474"/>
      <c r="F65" s="474"/>
      <c r="G65" s="475">
        <v>-23354.359999999997</v>
      </c>
      <c r="H65" s="475">
        <v>-145035.95</v>
      </c>
      <c r="I65" s="475">
        <v>-128107.56999999998</v>
      </c>
      <c r="J65" s="475">
        <v>-188953.17000000004</v>
      </c>
      <c r="K65" s="475">
        <v>-28779.329999999973</v>
      </c>
      <c r="L65" s="689" t="s">
        <v>3</v>
      </c>
      <c r="M65" s="690" t="s">
        <v>3</v>
      </c>
    </row>
    <row r="66" spans="2:13" ht="15.75" thickTop="1">
      <c r="B66" s="476" t="s">
        <v>613</v>
      </c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</row>
    <row r="67" spans="2:13" ht="15">
      <c r="B67" s="477" t="s">
        <v>614</v>
      </c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</row>
    <row r="68" spans="2:13" ht="15">
      <c r="B68" s="477" t="s">
        <v>615</v>
      </c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</row>
  </sheetData>
  <sheetProtection/>
  <mergeCells count="9">
    <mergeCell ref="B1:M1"/>
    <mergeCell ref="B2:M2"/>
    <mergeCell ref="B3:M3"/>
    <mergeCell ref="B4:F6"/>
    <mergeCell ref="G4:H5"/>
    <mergeCell ref="I4:J5"/>
    <mergeCell ref="K4:K5"/>
    <mergeCell ref="L4:M4"/>
    <mergeCell ref="L5:M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V51"/>
  <sheetViews>
    <sheetView zoomScalePageLayoutView="0" workbookViewId="0" topLeftCell="A1">
      <selection activeCell="G54" sqref="G54"/>
    </sheetView>
  </sheetViews>
  <sheetFormatPr defaultColWidth="9.140625" defaultRowHeight="15"/>
  <cols>
    <col min="1" max="1" width="3.7109375" style="0" customWidth="1"/>
    <col min="2" max="2" width="31.57421875" style="0" customWidth="1"/>
    <col min="3" max="3" width="13.140625" style="0" customWidth="1"/>
    <col min="4" max="5" width="12.421875" style="0" customWidth="1"/>
    <col min="6" max="6" width="11.28125" style="0" customWidth="1"/>
    <col min="7" max="7" width="11.00390625" style="0" customWidth="1"/>
    <col min="8" max="8" width="10.28125" style="0" customWidth="1"/>
  </cols>
  <sheetData>
    <row r="1" spans="2:8" ht="15">
      <c r="B1" s="1511" t="s">
        <v>616</v>
      </c>
      <c r="C1" s="1511"/>
      <c r="D1" s="1511"/>
      <c r="E1" s="1511"/>
      <c r="F1" s="1511"/>
      <c r="G1" s="1511"/>
      <c r="H1" s="1511"/>
    </row>
    <row r="2" spans="2:8" ht="15.75">
      <c r="B2" s="1542" t="s">
        <v>617</v>
      </c>
      <c r="C2" s="1542"/>
      <c r="D2" s="1542"/>
      <c r="E2" s="1542"/>
      <c r="F2" s="1542"/>
      <c r="G2" s="1542"/>
      <c r="H2" s="1542"/>
    </row>
    <row r="3" spans="2:8" ht="15">
      <c r="B3" s="1543" t="s">
        <v>618</v>
      </c>
      <c r="C3" s="1543"/>
      <c r="D3" s="1543"/>
      <c r="E3" s="1543"/>
      <c r="F3" s="1543"/>
      <c r="G3" s="1543"/>
      <c r="H3" s="1543"/>
    </row>
    <row r="4" spans="2:8" ht="16.5" thickBot="1">
      <c r="B4" s="478"/>
      <c r="C4" s="479"/>
      <c r="D4" s="479"/>
      <c r="E4" s="479"/>
      <c r="F4" s="479"/>
      <c r="G4" s="478"/>
      <c r="H4" s="478"/>
    </row>
    <row r="5" spans="2:8" ht="15.75" thickTop="1">
      <c r="B5" s="480"/>
      <c r="C5" s="481"/>
      <c r="D5" s="482"/>
      <c r="E5" s="481"/>
      <c r="F5" s="481"/>
      <c r="G5" s="483" t="s">
        <v>172</v>
      </c>
      <c r="H5" s="484"/>
    </row>
    <row r="6" spans="2:8" ht="15.75">
      <c r="B6" s="485"/>
      <c r="C6" s="486" t="s">
        <v>37</v>
      </c>
      <c r="D6" s="487" t="s">
        <v>670</v>
      </c>
      <c r="E6" s="486" t="s">
        <v>37</v>
      </c>
      <c r="F6" s="487" t="s">
        <v>670</v>
      </c>
      <c r="G6" s="1544" t="s">
        <v>685</v>
      </c>
      <c r="H6" s="1545"/>
    </row>
    <row r="7" spans="2:8" ht="15.75">
      <c r="B7" s="485"/>
      <c r="C7" s="488">
        <v>2015</v>
      </c>
      <c r="D7" s="489">
        <v>2015</v>
      </c>
      <c r="E7" s="488">
        <v>2016</v>
      </c>
      <c r="F7" s="488">
        <v>2016</v>
      </c>
      <c r="G7" s="490" t="s">
        <v>18</v>
      </c>
      <c r="H7" s="491" t="s">
        <v>35</v>
      </c>
    </row>
    <row r="8" spans="2:8" ht="15.75">
      <c r="B8" s="492"/>
      <c r="C8" s="691"/>
      <c r="D8" s="691"/>
      <c r="E8" s="692"/>
      <c r="F8" s="691"/>
      <c r="G8" s="693"/>
      <c r="H8" s="494"/>
    </row>
    <row r="9" spans="2:22" ht="15">
      <c r="B9" s="495" t="s">
        <v>619</v>
      </c>
      <c r="C9" s="496">
        <v>726683.87</v>
      </c>
      <c r="D9" s="496">
        <v>872438.7000000002</v>
      </c>
      <c r="E9" s="496">
        <v>917630.9004706099</v>
      </c>
      <c r="F9" s="496">
        <v>940305.34701891</v>
      </c>
      <c r="G9" s="496">
        <v>20.05752928023574</v>
      </c>
      <c r="H9" s="497">
        <v>2.470976787799046</v>
      </c>
      <c r="Q9" s="549"/>
      <c r="R9" s="549"/>
      <c r="S9" s="549"/>
      <c r="T9" s="549"/>
      <c r="U9" s="549"/>
      <c r="V9" s="549"/>
    </row>
    <row r="10" spans="2:22" ht="15">
      <c r="B10" s="550" t="s">
        <v>620</v>
      </c>
      <c r="C10" s="694">
        <v>23622.95</v>
      </c>
      <c r="D10" s="694">
        <v>26549.8</v>
      </c>
      <c r="E10" s="694">
        <v>30620.108336740002</v>
      </c>
      <c r="F10" s="694">
        <v>27446.21363938</v>
      </c>
      <c r="G10" s="498">
        <v>12.389858167587022</v>
      </c>
      <c r="H10" s="499">
        <v>-10.365393428578301</v>
      </c>
      <c r="Q10" s="549"/>
      <c r="R10" s="549"/>
      <c r="S10" s="549"/>
      <c r="T10" s="549"/>
      <c r="U10" s="549"/>
      <c r="V10" s="549"/>
    </row>
    <row r="11" spans="2:22" ht="15">
      <c r="B11" s="550" t="s">
        <v>621</v>
      </c>
      <c r="C11" s="695">
        <v>703060.92</v>
      </c>
      <c r="D11" s="695">
        <v>845888.9000000001</v>
      </c>
      <c r="E11" s="695">
        <v>887010.7921338698</v>
      </c>
      <c r="F11" s="695">
        <v>912859.13337953</v>
      </c>
      <c r="G11" s="496">
        <v>20.315164153911454</v>
      </c>
      <c r="H11" s="497">
        <v>2.914095462522752</v>
      </c>
      <c r="Q11" s="549"/>
      <c r="R11" s="549"/>
      <c r="S11" s="549"/>
      <c r="T11" s="549"/>
      <c r="U11" s="549"/>
      <c r="V11" s="549"/>
    </row>
    <row r="12" spans="2:22" ht="15">
      <c r="B12" s="506" t="s">
        <v>622</v>
      </c>
      <c r="C12" s="498">
        <v>517456.67892682005</v>
      </c>
      <c r="D12" s="694">
        <v>645953.8696186601</v>
      </c>
      <c r="E12" s="498">
        <v>672458.1601839799</v>
      </c>
      <c r="F12" s="694">
        <v>684935.09161369</v>
      </c>
      <c r="G12" s="498">
        <v>24.832453792718837</v>
      </c>
      <c r="H12" s="499">
        <v>1.855421224466454</v>
      </c>
      <c r="Q12" s="549"/>
      <c r="R12" s="549"/>
      <c r="S12" s="549"/>
      <c r="T12" s="549"/>
      <c r="U12" s="549"/>
      <c r="V12" s="549"/>
    </row>
    <row r="13" spans="2:22" ht="15">
      <c r="B13" s="507" t="s">
        <v>623</v>
      </c>
      <c r="C13" s="498">
        <v>185604.24107318</v>
      </c>
      <c r="D13" s="694">
        <v>199935.03038134</v>
      </c>
      <c r="E13" s="498">
        <v>214552.63194989</v>
      </c>
      <c r="F13" s="694">
        <v>227924.04176584003</v>
      </c>
      <c r="G13" s="498">
        <v>7.7211540131292935</v>
      </c>
      <c r="H13" s="499">
        <v>6.232228285632502</v>
      </c>
      <c r="Q13" s="549"/>
      <c r="R13" s="549"/>
      <c r="S13" s="549"/>
      <c r="T13" s="549"/>
      <c r="U13" s="549"/>
      <c r="V13" s="549"/>
    </row>
    <row r="14" spans="2:22" ht="15.75">
      <c r="B14" s="500"/>
      <c r="C14" s="498"/>
      <c r="D14" s="501"/>
      <c r="E14" s="501"/>
      <c r="F14" s="501"/>
      <c r="G14" s="501"/>
      <c r="H14" s="499"/>
      <c r="Q14" s="549"/>
      <c r="R14" s="549"/>
      <c r="S14" s="549"/>
      <c r="T14" s="549"/>
      <c r="U14" s="549"/>
      <c r="V14" s="549"/>
    </row>
    <row r="15" spans="2:22" ht="15.75">
      <c r="B15" s="502"/>
      <c r="C15" s="503"/>
      <c r="D15" s="504"/>
      <c r="E15" s="504"/>
      <c r="F15" s="504"/>
      <c r="G15" s="504"/>
      <c r="H15" s="505"/>
      <c r="Q15" s="549"/>
      <c r="R15" s="549"/>
      <c r="S15" s="549"/>
      <c r="T15" s="549"/>
      <c r="U15" s="549"/>
      <c r="V15" s="549"/>
    </row>
    <row r="16" spans="2:22" ht="15">
      <c r="B16" s="495" t="s">
        <v>624</v>
      </c>
      <c r="C16" s="695">
        <v>120995.11</v>
      </c>
      <c r="D16" s="695">
        <v>139635.69999999998</v>
      </c>
      <c r="E16" s="695">
        <v>152199.83332362378</v>
      </c>
      <c r="F16" s="695">
        <v>163981.45173849986</v>
      </c>
      <c r="G16" s="496">
        <v>15.406068889891486</v>
      </c>
      <c r="H16" s="497">
        <v>7.7408878561809615</v>
      </c>
      <c r="Q16" s="549"/>
      <c r="R16" s="549"/>
      <c r="S16" s="549"/>
      <c r="T16" s="549"/>
      <c r="U16" s="549"/>
      <c r="V16" s="549"/>
    </row>
    <row r="17" spans="2:22" ht="15">
      <c r="B17" s="506" t="s">
        <v>622</v>
      </c>
      <c r="C17" s="498">
        <v>114843.41</v>
      </c>
      <c r="D17" s="694">
        <v>131795.86</v>
      </c>
      <c r="E17" s="498">
        <v>144005.5933236238</v>
      </c>
      <c r="F17" s="694">
        <v>156175.85173849986</v>
      </c>
      <c r="G17" s="498">
        <v>14.761360708463783</v>
      </c>
      <c r="H17" s="499">
        <v>8.451240076158612</v>
      </c>
      <c r="Q17" s="549"/>
      <c r="R17" s="549"/>
      <c r="S17" s="549"/>
      <c r="T17" s="549"/>
      <c r="U17" s="549"/>
      <c r="V17" s="549"/>
    </row>
    <row r="18" spans="2:22" ht="15">
      <c r="B18" s="507" t="s">
        <v>623</v>
      </c>
      <c r="C18" s="498">
        <v>6151.7</v>
      </c>
      <c r="D18" s="694">
        <v>7839.84</v>
      </c>
      <c r="E18" s="498">
        <v>8194.24</v>
      </c>
      <c r="F18" s="694">
        <v>7805.6</v>
      </c>
      <c r="G18" s="498">
        <v>27.44184534356357</v>
      </c>
      <c r="H18" s="499">
        <v>-4.7428437536610915</v>
      </c>
      <c r="Q18" s="549"/>
      <c r="R18" s="549"/>
      <c r="S18" s="549"/>
      <c r="T18" s="549"/>
      <c r="U18" s="549"/>
      <c r="V18" s="549"/>
    </row>
    <row r="19" spans="2:22" ht="15.75">
      <c r="B19" s="508"/>
      <c r="C19" s="552"/>
      <c r="D19" s="509"/>
      <c r="E19" s="509"/>
      <c r="F19" s="509"/>
      <c r="G19" s="509"/>
      <c r="H19" s="510"/>
      <c r="Q19" s="549"/>
      <c r="R19" s="549"/>
      <c r="S19" s="549"/>
      <c r="T19" s="549"/>
      <c r="U19" s="549"/>
      <c r="V19" s="549"/>
    </row>
    <row r="20" spans="2:22" ht="15">
      <c r="B20" s="511"/>
      <c r="C20" s="512"/>
      <c r="D20" s="512"/>
      <c r="E20" s="512"/>
      <c r="F20" s="512"/>
      <c r="G20" s="512"/>
      <c r="H20" s="513"/>
      <c r="Q20" s="549"/>
      <c r="R20" s="549"/>
      <c r="S20" s="549"/>
      <c r="T20" s="549"/>
      <c r="U20" s="549"/>
      <c r="V20" s="549"/>
    </row>
    <row r="21" spans="2:22" ht="15">
      <c r="B21" s="495" t="s">
        <v>625</v>
      </c>
      <c r="C21" s="496">
        <v>824056.04</v>
      </c>
      <c r="D21" s="496">
        <v>985524.6000000001</v>
      </c>
      <c r="E21" s="496">
        <v>1039210.6254574936</v>
      </c>
      <c r="F21" s="496">
        <v>1076840.58511803</v>
      </c>
      <c r="G21" s="496">
        <v>19.594366421972964</v>
      </c>
      <c r="H21" s="497">
        <v>3.6210137520457266</v>
      </c>
      <c r="Q21" s="549"/>
      <c r="R21" s="549"/>
      <c r="S21" s="549"/>
      <c r="T21" s="549"/>
      <c r="U21" s="549"/>
      <c r="V21" s="549"/>
    </row>
    <row r="22" spans="2:22" ht="15">
      <c r="B22" s="506" t="s">
        <v>622</v>
      </c>
      <c r="C22" s="498">
        <v>632300.0889268201</v>
      </c>
      <c r="D22" s="498">
        <v>777749.72961866</v>
      </c>
      <c r="E22" s="498">
        <v>816463.7535076037</v>
      </c>
      <c r="F22" s="498">
        <v>841110.9433521898</v>
      </c>
      <c r="G22" s="498">
        <v>23.003261147520377</v>
      </c>
      <c r="H22" s="499">
        <v>3.0187733060652846</v>
      </c>
      <c r="Q22" s="549"/>
      <c r="R22" s="549"/>
      <c r="S22" s="549"/>
      <c r="T22" s="549"/>
      <c r="U22" s="549"/>
      <c r="V22" s="549"/>
    </row>
    <row r="23" spans="2:22" ht="15">
      <c r="B23" s="507" t="s">
        <v>626</v>
      </c>
      <c r="C23" s="498">
        <v>76.73022928474865</v>
      </c>
      <c r="D23" s="498">
        <v>78.91733292285753</v>
      </c>
      <c r="E23" s="498">
        <v>78.56576265741802</v>
      </c>
      <c r="F23" s="498">
        <v>78.10914214939231</v>
      </c>
      <c r="G23" s="514" t="s">
        <v>3</v>
      </c>
      <c r="H23" s="515" t="s">
        <v>3</v>
      </c>
      <c r="Q23" s="549"/>
      <c r="R23" s="549"/>
      <c r="S23" s="549"/>
      <c r="T23" s="549"/>
      <c r="U23" s="549"/>
      <c r="V23" s="549"/>
    </row>
    <row r="24" spans="2:22" ht="15">
      <c r="B24" s="506" t="s">
        <v>623</v>
      </c>
      <c r="C24" s="498">
        <v>191755.95107318</v>
      </c>
      <c r="D24" s="498">
        <v>207774.87038134</v>
      </c>
      <c r="E24" s="498">
        <v>222746.87194989</v>
      </c>
      <c r="F24" s="498">
        <v>235729.64176584003</v>
      </c>
      <c r="G24" s="498">
        <v>8.353805563013111</v>
      </c>
      <c r="H24" s="499">
        <v>5.828485806467668</v>
      </c>
      <c r="Q24" s="549"/>
      <c r="R24" s="549"/>
      <c r="S24" s="549"/>
      <c r="T24" s="549"/>
      <c r="U24" s="549"/>
      <c r="V24" s="549"/>
    </row>
    <row r="25" spans="2:22" ht="15">
      <c r="B25" s="507" t="s">
        <v>626</v>
      </c>
      <c r="C25" s="498">
        <v>23.269770715251354</v>
      </c>
      <c r="D25" s="498">
        <v>21.082667077142467</v>
      </c>
      <c r="E25" s="498">
        <v>21.434237342581994</v>
      </c>
      <c r="F25" s="498">
        <v>21.890857850607688</v>
      </c>
      <c r="G25" s="514" t="s">
        <v>3</v>
      </c>
      <c r="H25" s="515" t="s">
        <v>3</v>
      </c>
      <c r="Q25" s="549"/>
      <c r="R25" s="549"/>
      <c r="S25" s="549"/>
      <c r="T25" s="549"/>
      <c r="U25" s="549"/>
      <c r="V25" s="549"/>
    </row>
    <row r="26" spans="2:22" ht="15">
      <c r="B26" s="516"/>
      <c r="C26" s="517"/>
      <c r="D26" s="517"/>
      <c r="E26" s="517"/>
      <c r="F26" s="517"/>
      <c r="G26" s="517"/>
      <c r="H26" s="518"/>
      <c r="Q26" s="549"/>
      <c r="R26" s="549"/>
      <c r="S26" s="549"/>
      <c r="T26" s="549"/>
      <c r="U26" s="549"/>
      <c r="V26" s="549"/>
    </row>
    <row r="27" spans="2:22" ht="15.75">
      <c r="B27" s="500"/>
      <c r="C27" s="553"/>
      <c r="D27" s="520"/>
      <c r="E27" s="520"/>
      <c r="F27" s="520"/>
      <c r="G27" s="520"/>
      <c r="H27" s="499"/>
      <c r="Q27" s="549"/>
      <c r="R27" s="549"/>
      <c r="S27" s="549"/>
      <c r="T27" s="549"/>
      <c r="U27" s="549"/>
      <c r="V27" s="549"/>
    </row>
    <row r="28" spans="2:22" ht="15">
      <c r="B28" s="495" t="s">
        <v>627</v>
      </c>
      <c r="C28" s="496">
        <v>847678.99</v>
      </c>
      <c r="D28" s="496">
        <v>1012074.34</v>
      </c>
      <c r="E28" s="496">
        <v>1069830.7337942338</v>
      </c>
      <c r="F28" s="496">
        <v>1104286.79875741</v>
      </c>
      <c r="G28" s="496">
        <v>19.393585536430493</v>
      </c>
      <c r="H28" s="497">
        <v>3.2207024788842205</v>
      </c>
      <c r="Q28" s="549"/>
      <c r="R28" s="549"/>
      <c r="S28" s="549"/>
      <c r="T28" s="549"/>
      <c r="U28" s="549"/>
      <c r="V28" s="549"/>
    </row>
    <row r="29" spans="2:22" ht="15">
      <c r="B29" s="521"/>
      <c r="C29" s="522"/>
      <c r="D29" s="522"/>
      <c r="E29" s="522"/>
      <c r="F29" s="522"/>
      <c r="G29" s="522"/>
      <c r="H29" s="523"/>
      <c r="Q29" s="549"/>
      <c r="R29" s="549"/>
      <c r="S29" s="549"/>
      <c r="T29" s="549"/>
      <c r="U29" s="549"/>
      <c r="V29" s="549"/>
    </row>
    <row r="30" spans="2:22" ht="15.75">
      <c r="B30" s="524" t="s">
        <v>628</v>
      </c>
      <c r="C30" s="553"/>
      <c r="D30" s="520"/>
      <c r="E30" s="520"/>
      <c r="F30" s="520"/>
      <c r="G30" s="520"/>
      <c r="H30" s="525"/>
      <c r="Q30" s="549"/>
      <c r="R30" s="549"/>
      <c r="S30" s="549"/>
      <c r="T30" s="549"/>
      <c r="U30" s="549"/>
      <c r="V30" s="549"/>
    </row>
    <row r="31" spans="2:22" ht="9" customHeight="1">
      <c r="B31" s="526"/>
      <c r="C31" s="496"/>
      <c r="D31" s="496"/>
      <c r="E31" s="496"/>
      <c r="F31" s="496"/>
      <c r="G31" s="496"/>
      <c r="H31" s="497"/>
      <c r="Q31" s="549"/>
      <c r="R31" s="549"/>
      <c r="S31" s="549"/>
      <c r="T31" s="549"/>
      <c r="U31" s="549"/>
      <c r="V31" s="549"/>
    </row>
    <row r="32" spans="2:22" ht="15.75">
      <c r="B32" s="495" t="s">
        <v>629</v>
      </c>
      <c r="C32" s="553"/>
      <c r="D32" s="520"/>
      <c r="E32" s="520"/>
      <c r="F32" s="520"/>
      <c r="G32" s="520"/>
      <c r="H32" s="527"/>
      <c r="Q32" s="549"/>
      <c r="R32" s="549"/>
      <c r="S32" s="549"/>
      <c r="T32" s="549"/>
      <c r="U32" s="549"/>
      <c r="V32" s="549"/>
    </row>
    <row r="33" spans="2:22" ht="15">
      <c r="B33" s="506" t="s">
        <v>630</v>
      </c>
      <c r="C33" s="498">
        <v>12.981127553746326</v>
      </c>
      <c r="D33" s="694">
        <v>23.44015880400378</v>
      </c>
      <c r="E33" s="498">
        <v>16.48476974075208</v>
      </c>
      <c r="F33" s="498">
        <v>14.332111065389258</v>
      </c>
      <c r="G33" s="514" t="s">
        <v>3</v>
      </c>
      <c r="H33" s="515" t="s">
        <v>3</v>
      </c>
      <c r="Q33" s="549"/>
      <c r="R33" s="549"/>
      <c r="S33" s="549"/>
      <c r="T33" s="549"/>
      <c r="U33" s="549"/>
      <c r="V33" s="549"/>
    </row>
    <row r="34" spans="2:22" ht="15">
      <c r="B34" s="507" t="s">
        <v>631</v>
      </c>
      <c r="C34" s="498">
        <v>11.19332249619925</v>
      </c>
      <c r="D34" s="694">
        <v>18.717619611245407</v>
      </c>
      <c r="E34" s="498">
        <v>14.089234984696539</v>
      </c>
      <c r="F34" s="498">
        <v>12.42050146482148</v>
      </c>
      <c r="G34" s="514" t="s">
        <v>3</v>
      </c>
      <c r="H34" s="515" t="s">
        <v>3</v>
      </c>
      <c r="Q34" s="549"/>
      <c r="R34" s="549"/>
      <c r="S34" s="549"/>
      <c r="T34" s="549"/>
      <c r="U34" s="549"/>
      <c r="V34" s="549"/>
    </row>
    <row r="35" spans="2:22" ht="12.75" customHeight="1">
      <c r="B35" s="500"/>
      <c r="C35" s="498"/>
      <c r="D35" s="498"/>
      <c r="E35" s="498"/>
      <c r="F35" s="498"/>
      <c r="G35" s="514"/>
      <c r="H35" s="515"/>
      <c r="Q35" s="549"/>
      <c r="R35" s="549"/>
      <c r="S35" s="549"/>
      <c r="T35" s="549"/>
      <c r="U35" s="549"/>
      <c r="V35" s="549"/>
    </row>
    <row r="36" spans="2:22" ht="15">
      <c r="B36" s="495" t="s">
        <v>632</v>
      </c>
      <c r="C36" s="496"/>
      <c r="D36" s="496"/>
      <c r="E36" s="496"/>
      <c r="F36" s="496"/>
      <c r="G36" s="528"/>
      <c r="H36" s="529"/>
      <c r="Q36" s="549"/>
      <c r="R36" s="549"/>
      <c r="S36" s="549"/>
      <c r="T36" s="549"/>
      <c r="U36" s="549"/>
      <c r="V36" s="549"/>
    </row>
    <row r="37" spans="2:22" ht="15">
      <c r="B37" s="506" t="s">
        <v>630</v>
      </c>
      <c r="C37" s="498">
        <v>13.353253370754805</v>
      </c>
      <c r="D37" s="694">
        <v>24.0716287685269</v>
      </c>
      <c r="E37" s="498">
        <v>16.97048978922236</v>
      </c>
      <c r="F37" s="498">
        <v>14.697403930127336</v>
      </c>
      <c r="G37" s="696" t="s">
        <v>3</v>
      </c>
      <c r="H37" s="530" t="s">
        <v>3</v>
      </c>
      <c r="Q37" s="549"/>
      <c r="R37" s="549"/>
      <c r="S37" s="549"/>
      <c r="T37" s="549"/>
      <c r="U37" s="549"/>
      <c r="V37" s="549"/>
    </row>
    <row r="38" spans="2:22" ht="15">
      <c r="B38" s="507" t="s">
        <v>631</v>
      </c>
      <c r="C38" s="498">
        <v>11.514197879457882</v>
      </c>
      <c r="D38" s="694">
        <v>19.221865964297056</v>
      </c>
      <c r="E38" s="498">
        <v>14.504371138085341</v>
      </c>
      <c r="F38" s="498">
        <v>12.737071755190279</v>
      </c>
      <c r="G38" s="514" t="s">
        <v>3</v>
      </c>
      <c r="H38" s="530" t="s">
        <v>3</v>
      </c>
      <c r="Q38" s="549"/>
      <c r="R38" s="549"/>
      <c r="S38" s="549"/>
      <c r="T38" s="549"/>
      <c r="U38" s="549"/>
      <c r="V38" s="549"/>
    </row>
    <row r="39" spans="2:22" ht="15">
      <c r="B39" s="531"/>
      <c r="C39" s="517"/>
      <c r="D39" s="517"/>
      <c r="E39" s="517"/>
      <c r="F39" s="517"/>
      <c r="G39" s="517"/>
      <c r="H39" s="518"/>
      <c r="Q39" s="549"/>
      <c r="R39" s="549"/>
      <c r="S39" s="549"/>
      <c r="T39" s="549"/>
      <c r="U39" s="549"/>
      <c r="V39" s="549"/>
    </row>
    <row r="40" spans="2:22" ht="15">
      <c r="B40" s="532"/>
      <c r="C40" s="534"/>
      <c r="D40" s="534"/>
      <c r="E40" s="534"/>
      <c r="F40" s="534"/>
      <c r="G40" s="534"/>
      <c r="H40" s="535"/>
      <c r="Q40" s="549"/>
      <c r="R40" s="549"/>
      <c r="S40" s="549"/>
      <c r="T40" s="549"/>
      <c r="U40" s="549"/>
      <c r="V40" s="549"/>
    </row>
    <row r="41" spans="2:22" ht="15">
      <c r="B41" s="536" t="s">
        <v>633</v>
      </c>
      <c r="C41" s="498">
        <v>100391.6</v>
      </c>
      <c r="D41" s="501">
        <v>112760.59999999999</v>
      </c>
      <c r="E41" s="501">
        <v>113808.65484504159</v>
      </c>
      <c r="F41" s="501">
        <v>118889.00586667506</v>
      </c>
      <c r="G41" s="498">
        <v>12.320751935420887</v>
      </c>
      <c r="H41" s="499">
        <v>4.463940838726828</v>
      </c>
      <c r="Q41" s="549"/>
      <c r="R41" s="549"/>
      <c r="S41" s="549"/>
      <c r="T41" s="549"/>
      <c r="U41" s="549"/>
      <c r="V41" s="549"/>
    </row>
    <row r="42" spans="2:22" ht="15">
      <c r="B42" s="536" t="s">
        <v>634</v>
      </c>
      <c r="C42" s="498">
        <v>747287.39</v>
      </c>
      <c r="D42" s="501">
        <v>899313.7000000001</v>
      </c>
      <c r="E42" s="501">
        <v>956022.0789491922</v>
      </c>
      <c r="F42" s="501">
        <v>985397.7928907349</v>
      </c>
      <c r="G42" s="498">
        <v>20.343754228209306</v>
      </c>
      <c r="H42" s="499">
        <v>3.072702460368987</v>
      </c>
      <c r="Q42" s="549"/>
      <c r="R42" s="549"/>
      <c r="S42" s="549"/>
      <c r="T42" s="549"/>
      <c r="U42" s="549"/>
      <c r="V42" s="549"/>
    </row>
    <row r="43" spans="2:22" ht="15">
      <c r="B43" s="536" t="s">
        <v>635</v>
      </c>
      <c r="C43" s="498">
        <v>-148067.66000000003</v>
      </c>
      <c r="D43" s="501">
        <v>-152026.31000000006</v>
      </c>
      <c r="E43" s="501">
        <v>-208734.68894919218</v>
      </c>
      <c r="F43" s="501">
        <v>-29375.713941542665</v>
      </c>
      <c r="G43" s="696" t="s">
        <v>3</v>
      </c>
      <c r="H43" s="515" t="s">
        <v>3</v>
      </c>
      <c r="Q43" s="549"/>
      <c r="R43" s="549"/>
      <c r="S43" s="549"/>
      <c r="T43" s="549"/>
      <c r="U43" s="549"/>
      <c r="V43" s="549"/>
    </row>
    <row r="44" spans="2:22" ht="15">
      <c r="B44" s="536" t="s">
        <v>636</v>
      </c>
      <c r="C44" s="498">
        <v>3031.7</v>
      </c>
      <c r="D44" s="501">
        <v>23918.7</v>
      </c>
      <c r="E44" s="501">
        <v>19781.4</v>
      </c>
      <c r="F44" s="501">
        <v>596.3748665724899</v>
      </c>
      <c r="G44" s="696" t="s">
        <v>3</v>
      </c>
      <c r="H44" s="515" t="s">
        <v>3</v>
      </c>
      <c r="Q44" s="549"/>
      <c r="R44" s="549"/>
      <c r="S44" s="549"/>
      <c r="T44" s="549"/>
      <c r="U44" s="549"/>
      <c r="V44" s="549"/>
    </row>
    <row r="45" spans="2:22" ht="15.75" thickBot="1">
      <c r="B45" s="537" t="s">
        <v>637</v>
      </c>
      <c r="C45" s="538">
        <v>-145035.96000000002</v>
      </c>
      <c r="D45" s="539">
        <v>-128107.61000000006</v>
      </c>
      <c r="E45" s="539">
        <v>-188953.248894919</v>
      </c>
      <c r="F45" s="539">
        <v>-28779.339074970176</v>
      </c>
      <c r="G45" s="697" t="s">
        <v>3</v>
      </c>
      <c r="H45" s="540" t="s">
        <v>3</v>
      </c>
      <c r="Q45" s="549"/>
      <c r="R45" s="549"/>
      <c r="S45" s="549"/>
      <c r="T45" s="549"/>
      <c r="U45" s="549"/>
      <c r="V45" s="549"/>
    </row>
    <row r="46" spans="2:22" ht="16.5" thickTop="1">
      <c r="B46" s="541" t="s">
        <v>638</v>
      </c>
      <c r="C46" s="478"/>
      <c r="D46" s="478"/>
      <c r="E46" s="478"/>
      <c r="F46" s="478"/>
      <c r="G46" s="478"/>
      <c r="H46" s="478"/>
      <c r="Q46" s="549"/>
      <c r="R46" s="549"/>
      <c r="S46" s="549"/>
      <c r="T46" s="549"/>
      <c r="U46" s="549"/>
      <c r="V46" s="549"/>
    </row>
    <row r="47" spans="2:22" ht="15.75">
      <c r="B47" s="542" t="s">
        <v>639</v>
      </c>
      <c r="C47" s="478"/>
      <c r="D47" s="478"/>
      <c r="E47" s="478"/>
      <c r="F47" s="478"/>
      <c r="G47" s="478"/>
      <c r="H47" s="478"/>
      <c r="Q47" s="549"/>
      <c r="R47" s="549"/>
      <c r="S47" s="549"/>
      <c r="T47" s="549"/>
      <c r="U47" s="549"/>
      <c r="V47" s="549"/>
    </row>
    <row r="48" spans="2:8" ht="15.75">
      <c r="B48" s="543" t="s">
        <v>640</v>
      </c>
      <c r="C48" s="478"/>
      <c r="D48" s="478"/>
      <c r="E48" s="478"/>
      <c r="F48" s="478"/>
      <c r="G48" s="478"/>
      <c r="H48" s="478"/>
    </row>
    <row r="49" spans="2:8" ht="15.75">
      <c r="B49" s="544" t="s">
        <v>641</v>
      </c>
      <c r="C49" s="478"/>
      <c r="D49" s="478"/>
      <c r="E49" s="478"/>
      <c r="F49" s="478"/>
      <c r="G49" s="478"/>
      <c r="H49" s="478"/>
    </row>
    <row r="50" spans="2:8" ht="15.75">
      <c r="B50" s="545" t="s">
        <v>642</v>
      </c>
      <c r="C50">
        <v>101.14</v>
      </c>
      <c r="D50">
        <v>107</v>
      </c>
      <c r="E50">
        <v>106.73</v>
      </c>
      <c r="F50">
        <v>107.7</v>
      </c>
      <c r="G50" s="547"/>
      <c r="H50" s="478"/>
    </row>
    <row r="51" spans="2:8" ht="15">
      <c r="B51" s="55"/>
      <c r="C51" s="55"/>
      <c r="D51" s="55"/>
      <c r="E51" s="55"/>
      <c r="F51" s="55"/>
      <c r="G51" s="55"/>
      <c r="H51" s="55"/>
    </row>
  </sheetData>
  <sheetProtection/>
  <mergeCells count="4">
    <mergeCell ref="B1:H1"/>
    <mergeCell ref="B2:H2"/>
    <mergeCell ref="B3:H3"/>
    <mergeCell ref="G6:H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15" zoomScaleNormal="115" zoomScalePageLayoutView="0" workbookViewId="0" topLeftCell="A1">
      <selection activeCell="O14" sqref="O14"/>
    </sheetView>
  </sheetViews>
  <sheetFormatPr defaultColWidth="9.140625" defaultRowHeight="15"/>
  <cols>
    <col min="1" max="1" width="30.421875" style="101" customWidth="1"/>
    <col min="2" max="2" width="8.421875" style="100" bestFit="1" customWidth="1"/>
    <col min="3" max="3" width="10.57421875" style="100" customWidth="1"/>
    <col min="4" max="4" width="9.8515625" style="100" customWidth="1"/>
    <col min="5" max="5" width="10.421875" style="100" customWidth="1"/>
    <col min="6" max="6" width="9.8515625" style="100" customWidth="1"/>
    <col min="7" max="7" width="10.00390625" style="100" customWidth="1"/>
    <col min="8" max="8" width="9.421875" style="100" customWidth="1"/>
    <col min="9" max="12" width="8.28125" style="100" customWidth="1"/>
    <col min="13" max="16384" width="9.140625" style="100" customWidth="1"/>
  </cols>
  <sheetData>
    <row r="1" spans="1:12" ht="14.25">
      <c r="A1" s="1381" t="s">
        <v>123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</row>
    <row r="2" spans="1:12" ht="15.75">
      <c r="A2" s="1382" t="s">
        <v>75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</row>
    <row r="3" spans="1:12" ht="14.25">
      <c r="A3" s="1383" t="s">
        <v>124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</row>
    <row r="4" spans="1:12" ht="14.25">
      <c r="A4" s="1384" t="s">
        <v>680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</row>
    <row r="5" spans="1:12" ht="14.25" customHeight="1">
      <c r="A5" s="1385" t="s">
        <v>125</v>
      </c>
      <c r="B5" s="1385" t="s">
        <v>126</v>
      </c>
      <c r="C5" s="643" t="s">
        <v>127</v>
      </c>
      <c r="D5" s="1387" t="s">
        <v>128</v>
      </c>
      <c r="E5" s="1387"/>
      <c r="F5" s="1387" t="s">
        <v>679</v>
      </c>
      <c r="G5" s="1387"/>
      <c r="H5" s="1387"/>
      <c r="I5" s="1388" t="s">
        <v>129</v>
      </c>
      <c r="J5" s="1389"/>
      <c r="K5" s="1389"/>
      <c r="L5" s="1390"/>
    </row>
    <row r="6" spans="1:12" ht="14.25">
      <c r="A6" s="1386"/>
      <c r="B6" s="1386"/>
      <c r="C6" s="1327" t="str">
        <f>H6</f>
        <v>Nov/Dec</v>
      </c>
      <c r="D6" s="1327" t="str">
        <f>G6</f>
        <v>Oct/Nov</v>
      </c>
      <c r="E6" s="1327" t="str">
        <f>H6</f>
        <v>Nov/Dec</v>
      </c>
      <c r="F6" s="1327" t="s">
        <v>130</v>
      </c>
      <c r="G6" s="1327" t="s">
        <v>131</v>
      </c>
      <c r="H6" s="1327" t="s">
        <v>678</v>
      </c>
      <c r="I6" s="642" t="s">
        <v>132</v>
      </c>
      <c r="J6" s="642" t="s">
        <v>132</v>
      </c>
      <c r="K6" s="642" t="s">
        <v>133</v>
      </c>
      <c r="L6" s="642" t="s">
        <v>133</v>
      </c>
    </row>
    <row r="7" spans="1:12" ht="14.25">
      <c r="A7" s="642">
        <v>1</v>
      </c>
      <c r="B7" s="642">
        <v>2</v>
      </c>
      <c r="C7" s="642">
        <v>3</v>
      </c>
      <c r="D7" s="642">
        <v>4</v>
      </c>
      <c r="E7" s="642">
        <v>5</v>
      </c>
      <c r="F7" s="642">
        <v>6</v>
      </c>
      <c r="G7" s="642">
        <v>7</v>
      </c>
      <c r="H7" s="642">
        <v>8</v>
      </c>
      <c r="I7" s="641" t="s">
        <v>134</v>
      </c>
      <c r="J7" s="641" t="s">
        <v>135</v>
      </c>
      <c r="K7" s="641" t="s">
        <v>136</v>
      </c>
      <c r="L7" s="641" t="s">
        <v>137</v>
      </c>
    </row>
    <row r="8" spans="1:12" ht="14.25">
      <c r="A8" s="628">
        <v>1</v>
      </c>
      <c r="B8" s="627">
        <v>2</v>
      </c>
      <c r="C8" s="627">
        <v>3</v>
      </c>
      <c r="D8" s="627">
        <v>4</v>
      </c>
      <c r="E8" s="627">
        <v>5</v>
      </c>
      <c r="F8" s="627">
        <v>6</v>
      </c>
      <c r="G8" s="627">
        <v>7</v>
      </c>
      <c r="H8" s="627">
        <v>8</v>
      </c>
      <c r="I8" s="627">
        <v>9</v>
      </c>
      <c r="J8" s="627">
        <v>10</v>
      </c>
      <c r="K8" s="627">
        <v>11</v>
      </c>
      <c r="L8" s="627">
        <v>12</v>
      </c>
    </row>
    <row r="9" spans="1:12" ht="14.25">
      <c r="A9" s="631" t="s">
        <v>138</v>
      </c>
      <c r="B9" s="630">
        <v>100</v>
      </c>
      <c r="C9" s="639">
        <v>99.38</v>
      </c>
      <c r="D9" s="639">
        <v>110.85</v>
      </c>
      <c r="E9" s="639">
        <v>110.88</v>
      </c>
      <c r="F9" s="639">
        <v>115.66</v>
      </c>
      <c r="G9" s="639">
        <v>116.12</v>
      </c>
      <c r="H9" s="639">
        <v>115.13</v>
      </c>
      <c r="I9" s="639">
        <v>11.58</v>
      </c>
      <c r="J9" s="639">
        <v>0.03</v>
      </c>
      <c r="K9" s="639">
        <v>3.83</v>
      </c>
      <c r="L9" s="639">
        <v>-0.85</v>
      </c>
    </row>
    <row r="10" spans="1:12" ht="14.25">
      <c r="A10" s="631" t="s">
        <v>139</v>
      </c>
      <c r="B10" s="640">
        <v>43.91</v>
      </c>
      <c r="C10" s="639">
        <v>99.04</v>
      </c>
      <c r="D10" s="639">
        <v>113.54</v>
      </c>
      <c r="E10" s="639">
        <v>113.74</v>
      </c>
      <c r="F10" s="639">
        <v>117.07</v>
      </c>
      <c r="G10" s="639">
        <v>116.5</v>
      </c>
      <c r="H10" s="639">
        <v>114.4</v>
      </c>
      <c r="I10" s="639">
        <v>14.84</v>
      </c>
      <c r="J10" s="639">
        <v>0.18</v>
      </c>
      <c r="K10" s="639">
        <v>0.58</v>
      </c>
      <c r="L10" s="639">
        <v>-1.8</v>
      </c>
    </row>
    <row r="11" spans="1:12" ht="14.25">
      <c r="A11" s="628" t="s">
        <v>140</v>
      </c>
      <c r="B11" s="627">
        <v>11.33</v>
      </c>
      <c r="C11" s="632">
        <v>101.19</v>
      </c>
      <c r="D11" s="632">
        <v>109.95</v>
      </c>
      <c r="E11" s="632">
        <v>112.63</v>
      </c>
      <c r="F11" s="632">
        <v>111.74</v>
      </c>
      <c r="G11" s="632">
        <v>111.57</v>
      </c>
      <c r="H11" s="632">
        <v>111.41</v>
      </c>
      <c r="I11" s="632">
        <v>11.31</v>
      </c>
      <c r="J11" s="632">
        <v>2.43</v>
      </c>
      <c r="K11" s="632">
        <v>-1.08</v>
      </c>
      <c r="L11" s="632">
        <v>-0.14</v>
      </c>
    </row>
    <row r="12" spans="1:12" ht="14.25">
      <c r="A12" s="628" t="s">
        <v>141</v>
      </c>
      <c r="B12" s="627">
        <v>1.84</v>
      </c>
      <c r="C12" s="632">
        <v>96.87</v>
      </c>
      <c r="D12" s="632">
        <v>138.45</v>
      </c>
      <c r="E12" s="632">
        <v>144.23</v>
      </c>
      <c r="F12" s="632">
        <v>135.55</v>
      </c>
      <c r="G12" s="632">
        <v>135.22</v>
      </c>
      <c r="H12" s="632">
        <v>134.74</v>
      </c>
      <c r="I12" s="632">
        <v>48.89</v>
      </c>
      <c r="J12" s="632">
        <v>4.18</v>
      </c>
      <c r="K12" s="632">
        <v>-6.58</v>
      </c>
      <c r="L12" s="632">
        <v>-0.36</v>
      </c>
    </row>
    <row r="13" spans="1:12" ht="14.25">
      <c r="A13" s="628" t="s">
        <v>142</v>
      </c>
      <c r="B13" s="627">
        <v>5.52</v>
      </c>
      <c r="C13" s="632">
        <v>104.06</v>
      </c>
      <c r="D13" s="632">
        <v>124.57</v>
      </c>
      <c r="E13" s="632">
        <v>116.17</v>
      </c>
      <c r="F13" s="632">
        <v>139.82</v>
      </c>
      <c r="G13" s="632">
        <v>137.65</v>
      </c>
      <c r="H13" s="632">
        <v>121.43</v>
      </c>
      <c r="I13" s="632">
        <v>11.64</v>
      </c>
      <c r="J13" s="632">
        <v>-6.74</v>
      </c>
      <c r="K13" s="632">
        <v>4.53</v>
      </c>
      <c r="L13" s="632">
        <v>-11.78</v>
      </c>
    </row>
    <row r="14" spans="1:12" ht="14.25">
      <c r="A14" s="628" t="s">
        <v>143</v>
      </c>
      <c r="B14" s="627">
        <v>6.75</v>
      </c>
      <c r="C14" s="632">
        <v>93.55</v>
      </c>
      <c r="D14" s="632">
        <v>105.52</v>
      </c>
      <c r="E14" s="632">
        <v>106.51</v>
      </c>
      <c r="F14" s="632">
        <v>110.65</v>
      </c>
      <c r="G14" s="632">
        <v>109.61</v>
      </c>
      <c r="H14" s="632">
        <v>108.78</v>
      </c>
      <c r="I14" s="632">
        <v>13.85</v>
      </c>
      <c r="J14" s="632">
        <v>0.94</v>
      </c>
      <c r="K14" s="632">
        <v>2.13</v>
      </c>
      <c r="L14" s="632">
        <v>-0.75</v>
      </c>
    </row>
    <row r="15" spans="1:12" ht="14.25">
      <c r="A15" s="628" t="s">
        <v>144</v>
      </c>
      <c r="B15" s="627">
        <v>5.24</v>
      </c>
      <c r="C15" s="632">
        <v>98.12</v>
      </c>
      <c r="D15" s="632">
        <v>109.72</v>
      </c>
      <c r="E15" s="632">
        <v>109.78</v>
      </c>
      <c r="F15" s="632">
        <v>112.74</v>
      </c>
      <c r="G15" s="632">
        <v>113.06</v>
      </c>
      <c r="H15" s="632">
        <v>113.65</v>
      </c>
      <c r="I15" s="632">
        <v>11.88</v>
      </c>
      <c r="J15" s="632">
        <v>0.05</v>
      </c>
      <c r="K15" s="632">
        <v>3.53</v>
      </c>
      <c r="L15" s="632">
        <v>0.52</v>
      </c>
    </row>
    <row r="16" spans="1:12" ht="14.25">
      <c r="A16" s="628" t="s">
        <v>145</v>
      </c>
      <c r="B16" s="627">
        <v>2.95</v>
      </c>
      <c r="C16" s="632">
        <v>99.64</v>
      </c>
      <c r="D16" s="632">
        <v>140.6</v>
      </c>
      <c r="E16" s="632">
        <v>141.79</v>
      </c>
      <c r="F16" s="632">
        <v>112.54</v>
      </c>
      <c r="G16" s="632">
        <v>112.74</v>
      </c>
      <c r="H16" s="632">
        <v>112.72</v>
      </c>
      <c r="I16" s="632">
        <v>42.29</v>
      </c>
      <c r="J16" s="632">
        <v>0.84</v>
      </c>
      <c r="K16" s="632">
        <v>-20.5</v>
      </c>
      <c r="L16" s="632">
        <v>-0.02</v>
      </c>
    </row>
    <row r="17" spans="1:12" ht="14.25">
      <c r="A17" s="628" t="s">
        <v>146</v>
      </c>
      <c r="B17" s="627">
        <v>2.08</v>
      </c>
      <c r="C17" s="632">
        <v>93.51</v>
      </c>
      <c r="D17" s="632">
        <v>107.77</v>
      </c>
      <c r="E17" s="632">
        <v>106.91</v>
      </c>
      <c r="F17" s="632">
        <v>117.82</v>
      </c>
      <c r="G17" s="632">
        <v>111.25</v>
      </c>
      <c r="H17" s="632">
        <v>104.35</v>
      </c>
      <c r="I17" s="632">
        <v>14.33</v>
      </c>
      <c r="J17" s="632">
        <v>-0.8</v>
      </c>
      <c r="K17" s="632">
        <v>-2.39</v>
      </c>
      <c r="L17" s="632">
        <v>-6.2</v>
      </c>
    </row>
    <row r="18" spans="1:12" ht="14.25">
      <c r="A18" s="628" t="s">
        <v>147</v>
      </c>
      <c r="B18" s="627">
        <v>1.74</v>
      </c>
      <c r="C18" s="632">
        <v>100.47</v>
      </c>
      <c r="D18" s="632">
        <v>107.79</v>
      </c>
      <c r="E18" s="632">
        <v>107.96</v>
      </c>
      <c r="F18" s="632">
        <v>120.55</v>
      </c>
      <c r="G18" s="632">
        <v>122.03</v>
      </c>
      <c r="H18" s="632">
        <v>123.8</v>
      </c>
      <c r="I18" s="632">
        <v>7.45</v>
      </c>
      <c r="J18" s="632">
        <v>0.15</v>
      </c>
      <c r="K18" s="632">
        <v>14.68</v>
      </c>
      <c r="L18" s="632">
        <v>1.45</v>
      </c>
    </row>
    <row r="19" spans="1:12" ht="14.25">
      <c r="A19" s="628" t="s">
        <v>148</v>
      </c>
      <c r="B19" s="627">
        <v>1.21</v>
      </c>
      <c r="C19" s="632">
        <v>98.87</v>
      </c>
      <c r="D19" s="632">
        <v>112.9</v>
      </c>
      <c r="E19" s="632">
        <v>114.01</v>
      </c>
      <c r="F19" s="632">
        <v>121.85</v>
      </c>
      <c r="G19" s="632">
        <v>121.77</v>
      </c>
      <c r="H19" s="632">
        <v>122.31</v>
      </c>
      <c r="I19" s="632">
        <v>15.32</v>
      </c>
      <c r="J19" s="632">
        <v>0.98</v>
      </c>
      <c r="K19" s="632">
        <v>7.28</v>
      </c>
      <c r="L19" s="632">
        <v>0.44</v>
      </c>
    </row>
    <row r="20" spans="1:12" ht="14.25">
      <c r="A20" s="628" t="s">
        <v>149</v>
      </c>
      <c r="B20" s="627">
        <v>1.24</v>
      </c>
      <c r="C20" s="632">
        <v>100.2</v>
      </c>
      <c r="D20" s="632">
        <v>104.57</v>
      </c>
      <c r="E20" s="632">
        <v>104.8</v>
      </c>
      <c r="F20" s="632">
        <v>108.01</v>
      </c>
      <c r="G20" s="632">
        <v>108.4</v>
      </c>
      <c r="H20" s="632">
        <v>108.46</v>
      </c>
      <c r="I20" s="632">
        <v>4.6</v>
      </c>
      <c r="J20" s="632">
        <v>0.23</v>
      </c>
      <c r="K20" s="632">
        <v>3.49</v>
      </c>
      <c r="L20" s="632">
        <v>0.06</v>
      </c>
    </row>
    <row r="21" spans="1:12" ht="14.25">
      <c r="A21" s="628" t="s">
        <v>150</v>
      </c>
      <c r="B21" s="627">
        <v>0.68</v>
      </c>
      <c r="C21" s="632">
        <v>99.89</v>
      </c>
      <c r="D21" s="632">
        <v>112.72</v>
      </c>
      <c r="E21" s="632">
        <v>112.72</v>
      </c>
      <c r="F21" s="632">
        <v>122.25</v>
      </c>
      <c r="G21" s="632">
        <v>125.81</v>
      </c>
      <c r="H21" s="632">
        <v>125.81</v>
      </c>
      <c r="I21" s="632">
        <v>12.84</v>
      </c>
      <c r="J21" s="632">
        <v>0</v>
      </c>
      <c r="K21" s="632">
        <v>11.61</v>
      </c>
      <c r="L21" s="632">
        <v>0</v>
      </c>
    </row>
    <row r="22" spans="1:12" ht="14.25">
      <c r="A22" s="628" t="s">
        <v>151</v>
      </c>
      <c r="B22" s="627">
        <v>0.41</v>
      </c>
      <c r="C22" s="632">
        <v>99.9</v>
      </c>
      <c r="D22" s="632">
        <v>107.79</v>
      </c>
      <c r="E22" s="632">
        <v>107.79</v>
      </c>
      <c r="F22" s="632">
        <v>109.57</v>
      </c>
      <c r="G22" s="632">
        <v>111.57</v>
      </c>
      <c r="H22" s="632">
        <v>111.57</v>
      </c>
      <c r="I22" s="632">
        <v>7.9</v>
      </c>
      <c r="J22" s="632">
        <v>0</v>
      </c>
      <c r="K22" s="632">
        <v>3.5</v>
      </c>
      <c r="L22" s="632">
        <v>0</v>
      </c>
    </row>
    <row r="23" spans="1:12" ht="14.25">
      <c r="A23" s="628" t="s">
        <v>152</v>
      </c>
      <c r="B23" s="627">
        <v>2.92</v>
      </c>
      <c r="C23" s="632">
        <v>99.51</v>
      </c>
      <c r="D23" s="632">
        <v>108.34</v>
      </c>
      <c r="E23" s="632">
        <v>109.27</v>
      </c>
      <c r="F23" s="632">
        <v>115.28</v>
      </c>
      <c r="G23" s="632">
        <v>115.62</v>
      </c>
      <c r="H23" s="632">
        <v>117.27</v>
      </c>
      <c r="I23" s="632">
        <v>9.8</v>
      </c>
      <c r="J23" s="632">
        <v>0.86</v>
      </c>
      <c r="K23" s="632">
        <v>7.32</v>
      </c>
      <c r="L23" s="632">
        <v>1.43</v>
      </c>
    </row>
    <row r="24" ht="14.25">
      <c r="A24" s="638"/>
    </row>
    <row r="25" spans="1:12" ht="14.25">
      <c r="A25" s="631" t="s">
        <v>153</v>
      </c>
      <c r="B25" s="637">
        <v>56.09</v>
      </c>
      <c r="C25" s="636">
        <v>99.64</v>
      </c>
      <c r="D25" s="636">
        <v>108.8</v>
      </c>
      <c r="E25" s="636">
        <v>108.7</v>
      </c>
      <c r="F25" s="636">
        <v>114.57</v>
      </c>
      <c r="G25" s="636">
        <v>115.83</v>
      </c>
      <c r="H25" s="636">
        <v>115.7</v>
      </c>
      <c r="I25" s="636">
        <v>9.09</v>
      </c>
      <c r="J25" s="636">
        <v>-0.1</v>
      </c>
      <c r="K25" s="636">
        <v>6.45</v>
      </c>
      <c r="L25" s="635">
        <v>-0.11</v>
      </c>
    </row>
    <row r="26" spans="1:12" ht="14.25">
      <c r="A26" s="628" t="s">
        <v>154</v>
      </c>
      <c r="B26" s="627">
        <v>7.19</v>
      </c>
      <c r="C26" s="632">
        <v>99.6</v>
      </c>
      <c r="D26" s="632">
        <v>114.12</v>
      </c>
      <c r="E26" s="632">
        <v>114.12</v>
      </c>
      <c r="F26" s="632">
        <v>121.59</v>
      </c>
      <c r="G26" s="632">
        <v>124.62</v>
      </c>
      <c r="H26" s="632">
        <v>124.62</v>
      </c>
      <c r="I26" s="632">
        <v>14.57</v>
      </c>
      <c r="J26" s="632">
        <v>0</v>
      </c>
      <c r="K26" s="632">
        <v>9.21</v>
      </c>
      <c r="L26" s="632">
        <v>0</v>
      </c>
    </row>
    <row r="27" spans="1:12" ht="14.25">
      <c r="A27" s="628" t="s">
        <v>155</v>
      </c>
      <c r="B27" s="627">
        <v>20.3</v>
      </c>
      <c r="C27" s="632">
        <v>100.03</v>
      </c>
      <c r="D27" s="632">
        <v>111.43</v>
      </c>
      <c r="E27" s="632">
        <v>111.4</v>
      </c>
      <c r="F27" s="632">
        <v>119.49</v>
      </c>
      <c r="G27" s="632">
        <v>121.33</v>
      </c>
      <c r="H27" s="632">
        <v>121.29</v>
      </c>
      <c r="I27" s="632">
        <v>11.37</v>
      </c>
      <c r="J27" s="632">
        <v>-0.02</v>
      </c>
      <c r="K27" s="632">
        <v>8.88</v>
      </c>
      <c r="L27" s="632">
        <v>-0.03</v>
      </c>
    </row>
    <row r="28" spans="1:12" ht="14.25">
      <c r="A28" s="628" t="s">
        <v>156</v>
      </c>
      <c r="B28" s="627">
        <v>4.3</v>
      </c>
      <c r="C28" s="632">
        <v>99.71</v>
      </c>
      <c r="D28" s="632">
        <v>105.57</v>
      </c>
      <c r="E28" s="632">
        <v>105.74</v>
      </c>
      <c r="F28" s="632">
        <v>111.08</v>
      </c>
      <c r="G28" s="632">
        <v>112.83</v>
      </c>
      <c r="H28" s="632">
        <v>112.89</v>
      </c>
      <c r="I28" s="632">
        <v>6.05</v>
      </c>
      <c r="J28" s="632">
        <v>0.17</v>
      </c>
      <c r="K28" s="632">
        <v>6.76</v>
      </c>
      <c r="L28" s="632">
        <v>0.06</v>
      </c>
    </row>
    <row r="29" spans="1:12" ht="14.25">
      <c r="A29" s="628" t="s">
        <v>157</v>
      </c>
      <c r="B29" s="627">
        <v>3.47</v>
      </c>
      <c r="C29" s="632">
        <v>99.81</v>
      </c>
      <c r="D29" s="632">
        <v>101.64</v>
      </c>
      <c r="E29" s="632">
        <v>101.64</v>
      </c>
      <c r="F29" s="632">
        <v>105.18</v>
      </c>
      <c r="G29" s="632">
        <v>105.42</v>
      </c>
      <c r="H29" s="632">
        <v>105.42</v>
      </c>
      <c r="I29" s="632">
        <v>1.83</v>
      </c>
      <c r="J29" s="632">
        <v>0</v>
      </c>
      <c r="K29" s="632">
        <v>3.72</v>
      </c>
      <c r="L29" s="632">
        <v>0</v>
      </c>
    </row>
    <row r="30" spans="1:12" ht="14.25">
      <c r="A30" s="628" t="s">
        <v>158</v>
      </c>
      <c r="B30" s="627">
        <v>5.34</v>
      </c>
      <c r="C30" s="632">
        <v>101.27</v>
      </c>
      <c r="D30" s="632">
        <v>107.07</v>
      </c>
      <c r="E30" s="632">
        <v>106.21</v>
      </c>
      <c r="F30" s="632">
        <v>100</v>
      </c>
      <c r="G30" s="632">
        <v>100.2</v>
      </c>
      <c r="H30" s="632">
        <v>100.2</v>
      </c>
      <c r="I30" s="632">
        <v>4.88</v>
      </c>
      <c r="J30" s="632">
        <v>-0.8</v>
      </c>
      <c r="K30" s="632">
        <v>-5.66</v>
      </c>
      <c r="L30" s="632">
        <v>0</v>
      </c>
    </row>
    <row r="31" spans="1:12" ht="14.25">
      <c r="A31" s="628" t="s">
        <v>159</v>
      </c>
      <c r="B31" s="627">
        <v>2.82</v>
      </c>
      <c r="C31" s="632">
        <v>99.86</v>
      </c>
      <c r="D31" s="632">
        <v>105.61</v>
      </c>
      <c r="E31" s="632">
        <v>105.61</v>
      </c>
      <c r="F31" s="632">
        <v>105.29</v>
      </c>
      <c r="G31" s="632">
        <v>105.02</v>
      </c>
      <c r="H31" s="632">
        <v>105.02</v>
      </c>
      <c r="I31" s="632">
        <v>5.76</v>
      </c>
      <c r="J31" s="632">
        <v>0</v>
      </c>
      <c r="K31" s="632">
        <v>-0.56</v>
      </c>
      <c r="L31" s="632">
        <v>0</v>
      </c>
    </row>
    <row r="32" spans="1:12" ht="14.25">
      <c r="A32" s="628" t="s">
        <v>160</v>
      </c>
      <c r="B32" s="627">
        <v>2.46</v>
      </c>
      <c r="C32" s="632">
        <v>99.93</v>
      </c>
      <c r="D32" s="632">
        <v>103.65</v>
      </c>
      <c r="E32" s="632">
        <v>103.65</v>
      </c>
      <c r="F32" s="632">
        <v>106.43</v>
      </c>
      <c r="G32" s="632">
        <v>106.92</v>
      </c>
      <c r="H32" s="632">
        <v>106.92</v>
      </c>
      <c r="I32" s="632">
        <v>3.72</v>
      </c>
      <c r="J32" s="632">
        <v>0</v>
      </c>
      <c r="K32" s="632">
        <v>3.16</v>
      </c>
      <c r="L32" s="632">
        <v>0</v>
      </c>
    </row>
    <row r="33" spans="1:12" ht="14.25">
      <c r="A33" s="628" t="s">
        <v>161</v>
      </c>
      <c r="B33" s="627">
        <v>7.41</v>
      </c>
      <c r="C33" s="632">
        <v>97.07</v>
      </c>
      <c r="D33" s="632">
        <v>109.16</v>
      </c>
      <c r="E33" s="632">
        <v>109.16</v>
      </c>
      <c r="F33" s="632">
        <v>119.58</v>
      </c>
      <c r="G33" s="632">
        <v>120.08</v>
      </c>
      <c r="H33" s="632">
        <v>120.08</v>
      </c>
      <c r="I33" s="632">
        <v>12.45</v>
      </c>
      <c r="J33" s="632">
        <v>0</v>
      </c>
      <c r="K33" s="632">
        <v>10</v>
      </c>
      <c r="L33" s="632">
        <v>0</v>
      </c>
    </row>
    <row r="34" spans="1:12" ht="14.25">
      <c r="A34" s="628" t="s">
        <v>162</v>
      </c>
      <c r="B34" s="627">
        <v>2.81</v>
      </c>
      <c r="C34" s="632">
        <v>99.91</v>
      </c>
      <c r="D34" s="632">
        <v>101.41</v>
      </c>
      <c r="E34" s="632">
        <v>100.95</v>
      </c>
      <c r="F34" s="632">
        <v>113.53</v>
      </c>
      <c r="G34" s="632">
        <v>113.76</v>
      </c>
      <c r="H34" s="632">
        <v>111.5</v>
      </c>
      <c r="I34" s="632">
        <v>1.05</v>
      </c>
      <c r="J34" s="632">
        <v>-0.45</v>
      </c>
      <c r="K34" s="632">
        <v>10.45</v>
      </c>
      <c r="L34" s="632">
        <v>-1.98</v>
      </c>
    </row>
    <row r="35" spans="1:12" ht="14.25">
      <c r="A35" s="1326"/>
      <c r="B35" s="627"/>
      <c r="C35" s="632"/>
      <c r="D35" s="632"/>
      <c r="E35" s="632"/>
      <c r="F35" s="632"/>
      <c r="G35" s="632"/>
      <c r="H35" s="632"/>
      <c r="I35" s="632"/>
      <c r="J35" s="632"/>
      <c r="K35" s="632"/>
      <c r="L35" s="632"/>
    </row>
    <row r="36" spans="1:12" ht="14.25">
      <c r="A36" s="1391" t="s">
        <v>163</v>
      </c>
      <c r="B36" s="1392"/>
      <c r="C36" s="1392"/>
      <c r="D36" s="1392"/>
      <c r="E36" s="1392"/>
      <c r="F36" s="1392"/>
      <c r="G36" s="1392"/>
      <c r="H36" s="1392"/>
      <c r="I36" s="1392"/>
      <c r="J36" s="1392"/>
      <c r="K36" s="1392"/>
      <c r="L36" s="1393"/>
    </row>
    <row r="37" spans="1:12" ht="15">
      <c r="A37" s="634" t="s">
        <v>138</v>
      </c>
      <c r="B37" s="630">
        <v>100</v>
      </c>
      <c r="C37" s="629">
        <v>99.18</v>
      </c>
      <c r="D37" s="629">
        <v>112.41</v>
      </c>
      <c r="E37" s="629">
        <v>112.25</v>
      </c>
      <c r="F37" s="629">
        <v>115.68</v>
      </c>
      <c r="G37" s="629">
        <v>115.82</v>
      </c>
      <c r="H37" s="629">
        <v>115.08</v>
      </c>
      <c r="I37" s="629">
        <v>13.18</v>
      </c>
      <c r="J37" s="629">
        <v>-0.14</v>
      </c>
      <c r="K37" s="629">
        <v>2.52</v>
      </c>
      <c r="L37" s="629">
        <v>-0.64</v>
      </c>
    </row>
    <row r="38" spans="1:12" ht="15">
      <c r="A38" s="633" t="s">
        <v>139</v>
      </c>
      <c r="B38" s="632">
        <v>39.77</v>
      </c>
      <c r="C38" s="626">
        <v>98.48</v>
      </c>
      <c r="D38" s="626">
        <v>115.94</v>
      </c>
      <c r="E38" s="626">
        <v>115.62</v>
      </c>
      <c r="F38" s="626">
        <v>118.58</v>
      </c>
      <c r="G38" s="626">
        <v>117.4</v>
      </c>
      <c r="H38" s="626">
        <v>115.66</v>
      </c>
      <c r="I38" s="626">
        <v>17.41</v>
      </c>
      <c r="J38" s="626">
        <v>-0.28</v>
      </c>
      <c r="K38" s="626">
        <v>0.03</v>
      </c>
      <c r="L38" s="626">
        <v>-1.48</v>
      </c>
    </row>
    <row r="39" spans="1:12" ht="15">
      <c r="A39" s="633" t="s">
        <v>153</v>
      </c>
      <c r="B39" s="632">
        <v>60.23</v>
      </c>
      <c r="C39" s="626">
        <v>99.64</v>
      </c>
      <c r="D39" s="626">
        <v>110.14</v>
      </c>
      <c r="E39" s="626">
        <v>110.08</v>
      </c>
      <c r="F39" s="626">
        <v>113.81</v>
      </c>
      <c r="G39" s="626">
        <v>114.79</v>
      </c>
      <c r="H39" s="626">
        <v>114.69</v>
      </c>
      <c r="I39" s="626">
        <v>10.47</v>
      </c>
      <c r="J39" s="626">
        <v>-0.05</v>
      </c>
      <c r="K39" s="626">
        <v>4.19</v>
      </c>
      <c r="L39" s="626">
        <v>-0.09</v>
      </c>
    </row>
    <row r="40" spans="1:12" ht="14.25">
      <c r="A40" s="1394"/>
      <c r="B40" s="1395"/>
      <c r="C40" s="1395"/>
      <c r="D40" s="1395"/>
      <c r="E40" s="1395"/>
      <c r="F40" s="1395"/>
      <c r="G40" s="1395"/>
      <c r="H40" s="1395"/>
      <c r="I40" s="1395"/>
      <c r="J40" s="1395"/>
      <c r="K40" s="1395"/>
      <c r="L40" s="1396"/>
    </row>
    <row r="41" spans="1:12" ht="14.25">
      <c r="A41" s="1391" t="s">
        <v>164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3"/>
    </row>
    <row r="42" spans="1:12" ht="15">
      <c r="A42" s="631" t="s">
        <v>138</v>
      </c>
      <c r="B42" s="630">
        <v>100</v>
      </c>
      <c r="C42" s="629">
        <v>99.52</v>
      </c>
      <c r="D42" s="629">
        <v>109.7</v>
      </c>
      <c r="E42" s="629">
        <v>109.64</v>
      </c>
      <c r="F42" s="629">
        <v>114.64</v>
      </c>
      <c r="G42" s="629">
        <v>115.33</v>
      </c>
      <c r="H42" s="629">
        <v>113.71</v>
      </c>
      <c r="I42" s="629">
        <v>10.17</v>
      </c>
      <c r="J42" s="629">
        <v>-0.06</v>
      </c>
      <c r="K42" s="629">
        <v>3.72</v>
      </c>
      <c r="L42" s="629">
        <v>-1.4</v>
      </c>
    </row>
    <row r="43" spans="1:12" ht="15">
      <c r="A43" s="628" t="s">
        <v>139</v>
      </c>
      <c r="B43" s="627">
        <v>44.14</v>
      </c>
      <c r="C43" s="626">
        <v>99.37</v>
      </c>
      <c r="D43" s="626">
        <v>112.69</v>
      </c>
      <c r="E43" s="626">
        <v>112.65</v>
      </c>
      <c r="F43" s="626">
        <v>117</v>
      </c>
      <c r="G43" s="626">
        <v>116.57</v>
      </c>
      <c r="H43" s="626">
        <v>113.05</v>
      </c>
      <c r="I43" s="626">
        <v>13.37</v>
      </c>
      <c r="J43" s="626">
        <v>-0.03</v>
      </c>
      <c r="K43" s="626">
        <v>0.35</v>
      </c>
      <c r="L43" s="626">
        <v>-3.02</v>
      </c>
    </row>
    <row r="44" spans="1:12" ht="15">
      <c r="A44" s="628" t="s">
        <v>153</v>
      </c>
      <c r="B44" s="627">
        <v>55.86</v>
      </c>
      <c r="C44" s="626">
        <v>99.63</v>
      </c>
      <c r="D44" s="626">
        <v>107.39</v>
      </c>
      <c r="E44" s="626">
        <v>107.31</v>
      </c>
      <c r="F44" s="626">
        <v>112.81</v>
      </c>
      <c r="G44" s="626">
        <v>114.36</v>
      </c>
      <c r="H44" s="626">
        <v>114.23</v>
      </c>
      <c r="I44" s="626">
        <v>7.7</v>
      </c>
      <c r="J44" s="626">
        <v>-0.08</v>
      </c>
      <c r="K44" s="626">
        <v>6.45</v>
      </c>
      <c r="L44" s="626">
        <v>-0.11</v>
      </c>
    </row>
    <row r="45" spans="1:12" ht="14.25">
      <c r="A45" s="1397"/>
      <c r="B45" s="1398"/>
      <c r="C45" s="1398"/>
      <c r="D45" s="1398"/>
      <c r="E45" s="1398"/>
      <c r="F45" s="1398"/>
      <c r="G45" s="1398"/>
      <c r="H45" s="1398"/>
      <c r="I45" s="1398"/>
      <c r="J45" s="1398"/>
      <c r="K45" s="1398"/>
      <c r="L45" s="1399"/>
    </row>
    <row r="46" spans="1:12" ht="14.25">
      <c r="A46" s="1391" t="s">
        <v>165</v>
      </c>
      <c r="B46" s="1392"/>
      <c r="C46" s="1392"/>
      <c r="D46" s="1392"/>
      <c r="E46" s="1392"/>
      <c r="F46" s="1392"/>
      <c r="G46" s="1392"/>
      <c r="H46" s="1392"/>
      <c r="I46" s="1392"/>
      <c r="J46" s="1392"/>
      <c r="K46" s="1392"/>
      <c r="L46" s="1393"/>
    </row>
    <row r="47" spans="1:12" ht="15">
      <c r="A47" s="631" t="s">
        <v>138</v>
      </c>
      <c r="B47" s="630">
        <v>100</v>
      </c>
      <c r="C47" s="629">
        <v>99.33</v>
      </c>
      <c r="D47" s="629">
        <v>111.21</v>
      </c>
      <c r="E47" s="629">
        <v>111.61</v>
      </c>
      <c r="F47" s="629">
        <v>117.67</v>
      </c>
      <c r="G47" s="629">
        <v>118.1</v>
      </c>
      <c r="H47" s="629">
        <v>117.87</v>
      </c>
      <c r="I47" s="629">
        <v>12.36</v>
      </c>
      <c r="J47" s="629">
        <v>0.36</v>
      </c>
      <c r="K47" s="629">
        <v>5.61</v>
      </c>
      <c r="L47" s="629">
        <v>-0.19</v>
      </c>
    </row>
    <row r="48" spans="1:12" ht="15">
      <c r="A48" s="628" t="s">
        <v>139</v>
      </c>
      <c r="B48" s="627">
        <v>46.88</v>
      </c>
      <c r="C48" s="626">
        <v>99</v>
      </c>
      <c r="D48" s="626">
        <v>112.9</v>
      </c>
      <c r="E48" s="626">
        <v>113.94</v>
      </c>
      <c r="F48" s="626">
        <v>116.25</v>
      </c>
      <c r="G48" s="626">
        <v>115.93</v>
      </c>
      <c r="H48" s="626">
        <v>115.61</v>
      </c>
      <c r="I48" s="626">
        <v>15.09</v>
      </c>
      <c r="J48" s="626">
        <v>0.93</v>
      </c>
      <c r="K48" s="626">
        <v>1.47</v>
      </c>
      <c r="L48" s="626">
        <v>-0.27</v>
      </c>
    </row>
    <row r="49" spans="1:12" ht="15">
      <c r="A49" s="628" t="s">
        <v>153</v>
      </c>
      <c r="B49" s="627">
        <v>53.12</v>
      </c>
      <c r="C49" s="626">
        <v>99.63</v>
      </c>
      <c r="D49" s="626">
        <v>109.75</v>
      </c>
      <c r="E49" s="626">
        <v>109.59</v>
      </c>
      <c r="F49" s="626">
        <v>118.94</v>
      </c>
      <c r="G49" s="626">
        <v>120.04</v>
      </c>
      <c r="H49" s="626">
        <v>119.9</v>
      </c>
      <c r="I49" s="626">
        <v>10</v>
      </c>
      <c r="J49" s="626">
        <v>-0.14</v>
      </c>
      <c r="K49" s="626">
        <v>9.4</v>
      </c>
      <c r="L49" s="626">
        <v>-0.12</v>
      </c>
    </row>
    <row r="50" spans="1:12" ht="14.25">
      <c r="A50" s="1397"/>
      <c r="B50" s="1398"/>
      <c r="C50" s="1398"/>
      <c r="D50" s="1398"/>
      <c r="E50" s="1398"/>
      <c r="F50" s="1398"/>
      <c r="G50" s="1398"/>
      <c r="H50" s="1398"/>
      <c r="I50" s="1398"/>
      <c r="J50" s="1398"/>
      <c r="K50" s="1398"/>
      <c r="L50" s="1399"/>
    </row>
    <row r="51" spans="1:12" ht="14.25">
      <c r="A51" s="1391" t="s">
        <v>166</v>
      </c>
      <c r="B51" s="1392"/>
      <c r="C51" s="1392"/>
      <c r="D51" s="1392"/>
      <c r="E51" s="1392"/>
      <c r="F51" s="1392"/>
      <c r="G51" s="1392"/>
      <c r="H51" s="1392"/>
      <c r="I51" s="1392"/>
      <c r="J51" s="1392"/>
      <c r="K51" s="1392"/>
      <c r="L51" s="1393"/>
    </row>
    <row r="52" spans="1:12" ht="15">
      <c r="A52" s="631" t="s">
        <v>138</v>
      </c>
      <c r="B52" s="630">
        <v>100</v>
      </c>
      <c r="C52" s="629">
        <v>99.68</v>
      </c>
      <c r="D52" s="629">
        <v>109.77</v>
      </c>
      <c r="E52" s="629">
        <v>109.93</v>
      </c>
      <c r="F52" s="629">
        <v>113.3</v>
      </c>
      <c r="G52" s="629">
        <v>114.13</v>
      </c>
      <c r="H52" s="629">
        <v>114.01</v>
      </c>
      <c r="I52" s="629">
        <v>10.27</v>
      </c>
      <c r="J52" s="629">
        <v>0.14</v>
      </c>
      <c r="K52" s="629">
        <v>3.71</v>
      </c>
      <c r="L52" s="629">
        <v>-0.11</v>
      </c>
    </row>
    <row r="53" spans="1:12" ht="15">
      <c r="A53" s="628" t="s">
        <v>139</v>
      </c>
      <c r="B53" s="627">
        <v>59.53</v>
      </c>
      <c r="C53" s="626">
        <v>99.59</v>
      </c>
      <c r="D53" s="626">
        <v>111.02</v>
      </c>
      <c r="E53" s="626">
        <v>111.86</v>
      </c>
      <c r="F53" s="626">
        <v>112.29</v>
      </c>
      <c r="G53" s="626">
        <v>113.02</v>
      </c>
      <c r="H53" s="626">
        <v>113</v>
      </c>
      <c r="I53" s="626">
        <v>12.32</v>
      </c>
      <c r="J53" s="626">
        <v>0.76</v>
      </c>
      <c r="K53" s="626">
        <v>1.02</v>
      </c>
      <c r="L53" s="626">
        <v>-0.02</v>
      </c>
    </row>
    <row r="54" spans="1:12" ht="15">
      <c r="A54" s="628" t="s">
        <v>153</v>
      </c>
      <c r="B54" s="627">
        <v>40.47</v>
      </c>
      <c r="C54" s="626">
        <v>99.83</v>
      </c>
      <c r="D54" s="626">
        <v>107.96</v>
      </c>
      <c r="E54" s="626">
        <v>107.14</v>
      </c>
      <c r="F54" s="626">
        <v>114.81</v>
      </c>
      <c r="G54" s="626">
        <v>115.79</v>
      </c>
      <c r="H54" s="626">
        <v>115.5</v>
      </c>
      <c r="I54" s="626">
        <v>7.33</v>
      </c>
      <c r="J54" s="626">
        <v>-0.76</v>
      </c>
      <c r="K54" s="626">
        <v>7.81</v>
      </c>
      <c r="L54" s="626">
        <v>-0.25</v>
      </c>
    </row>
  </sheetData>
  <sheetProtection/>
  <mergeCells count="16">
    <mergeCell ref="A51:L51"/>
    <mergeCell ref="A36:L36"/>
    <mergeCell ref="A40:L40"/>
    <mergeCell ref="A41:L41"/>
    <mergeCell ref="A45:L45"/>
    <mergeCell ref="A46:L46"/>
    <mergeCell ref="A50:L50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5" zoomScaleSheetLayoutView="115" zoomScalePageLayoutView="0" workbookViewId="0" topLeftCell="A1">
      <selection activeCell="I16" sqref="I16"/>
    </sheetView>
  </sheetViews>
  <sheetFormatPr defaultColWidth="9.140625" defaultRowHeight="15"/>
  <cols>
    <col min="1" max="1" width="32.7109375" style="0" customWidth="1"/>
    <col min="2" max="2" width="14.00390625" style="0" customWidth="1"/>
    <col min="3" max="3" width="13.140625" style="0" customWidth="1"/>
    <col min="4" max="4" width="14.57421875" style="0" customWidth="1"/>
    <col min="5" max="5" width="11.8515625" style="0" customWidth="1"/>
    <col min="6" max="6" width="12.57421875" style="0" customWidth="1"/>
    <col min="7" max="7" width="11.7109375" style="0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1476" t="s">
        <v>643</v>
      </c>
      <c r="B2" s="1476"/>
      <c r="C2" s="1476"/>
      <c r="D2" s="1476"/>
      <c r="E2" s="1476"/>
      <c r="F2" s="1476"/>
      <c r="G2" s="1476"/>
    </row>
    <row r="3" spans="1:7" ht="15.75">
      <c r="A3" s="1542" t="s">
        <v>617</v>
      </c>
      <c r="B3" s="1542"/>
      <c r="C3" s="1542"/>
      <c r="D3" s="1542"/>
      <c r="E3" s="1542"/>
      <c r="F3" s="1542"/>
      <c r="G3" s="1542"/>
    </row>
    <row r="4" spans="1:7" ht="15.75" thickBot="1">
      <c r="A4" s="1546" t="s">
        <v>644</v>
      </c>
      <c r="B4" s="1546"/>
      <c r="C4" s="1546"/>
      <c r="D4" s="1546"/>
      <c r="E4" s="1546"/>
      <c r="F4" s="1546"/>
      <c r="G4" s="1546"/>
    </row>
    <row r="5" spans="1:7" ht="15.75" thickTop="1">
      <c r="A5" s="480"/>
      <c r="B5" s="481"/>
      <c r="C5" s="482"/>
      <c r="D5" s="481"/>
      <c r="E5" s="481"/>
      <c r="F5" s="483" t="s">
        <v>172</v>
      </c>
      <c r="G5" s="484"/>
    </row>
    <row r="6" spans="1:7" ht="15">
      <c r="A6" s="548"/>
      <c r="B6" s="486" t="s">
        <v>37</v>
      </c>
      <c r="C6" s="487" t="s">
        <v>670</v>
      </c>
      <c r="D6" s="486" t="s">
        <v>37</v>
      </c>
      <c r="E6" s="487" t="s">
        <v>670</v>
      </c>
      <c r="F6" s="1544" t="s">
        <v>685</v>
      </c>
      <c r="G6" s="1545"/>
    </row>
    <row r="7" spans="1:7" ht="15">
      <c r="A7" s="548"/>
      <c r="B7" s="488">
        <v>2015</v>
      </c>
      <c r="C7" s="489">
        <v>2015</v>
      </c>
      <c r="D7" s="488">
        <v>2016</v>
      </c>
      <c r="E7" s="488">
        <v>2016</v>
      </c>
      <c r="F7" s="490" t="s">
        <v>18</v>
      </c>
      <c r="G7" s="491" t="s">
        <v>35</v>
      </c>
    </row>
    <row r="8" spans="1:7" ht="15">
      <c r="A8" s="492"/>
      <c r="B8" s="493"/>
      <c r="C8" s="493"/>
      <c r="D8" s="493"/>
      <c r="E8" s="493"/>
      <c r="F8" s="493"/>
      <c r="G8" s="494"/>
    </row>
    <row r="9" spans="1:9" ht="15">
      <c r="A9" s="495" t="s">
        <v>619</v>
      </c>
      <c r="B9" s="496">
        <v>7184.93049238679</v>
      </c>
      <c r="C9" s="496">
        <v>8153.632710280375</v>
      </c>
      <c r="D9" s="496">
        <v>8597.68472285777</v>
      </c>
      <c r="E9" s="496">
        <v>8730.783166377994</v>
      </c>
      <c r="F9" s="496">
        <v>13.482415994420947</v>
      </c>
      <c r="G9" s="497">
        <v>1.5480730895652641</v>
      </c>
      <c r="I9" s="549"/>
    </row>
    <row r="10" spans="1:7" ht="15">
      <c r="A10" s="550" t="s">
        <v>620</v>
      </c>
      <c r="B10" s="496">
        <v>233.5668380462725</v>
      </c>
      <c r="C10" s="496">
        <v>248.12897196261682</v>
      </c>
      <c r="D10" s="496">
        <v>286.8931728355664</v>
      </c>
      <c r="E10" s="496">
        <v>254.8394952588672</v>
      </c>
      <c r="F10" s="498">
        <v>6.23467528102573</v>
      </c>
      <c r="G10" s="499">
        <v>-11.172687471050722</v>
      </c>
    </row>
    <row r="11" spans="1:7" ht="15">
      <c r="A11" s="550" t="s">
        <v>621</v>
      </c>
      <c r="B11" s="496">
        <v>6951.363654340518</v>
      </c>
      <c r="C11" s="496">
        <v>7905.503738317759</v>
      </c>
      <c r="D11" s="496">
        <v>8310.791550022204</v>
      </c>
      <c r="E11" s="496">
        <v>8475.943671119127</v>
      </c>
      <c r="F11" s="496">
        <v>13.72594114510845</v>
      </c>
      <c r="G11" s="497">
        <v>1.9872008593030017</v>
      </c>
    </row>
    <row r="12" spans="1:7" ht="15">
      <c r="A12" s="506" t="s">
        <v>622</v>
      </c>
      <c r="B12" s="498">
        <v>5116.24163463338</v>
      </c>
      <c r="C12" s="498">
        <v>6036.952052510842</v>
      </c>
      <c r="D12" s="498">
        <v>6300.554297610605</v>
      </c>
      <c r="E12" s="498">
        <v>6359.657303748282</v>
      </c>
      <c r="F12" s="498">
        <v>17.995835295285815</v>
      </c>
      <c r="G12" s="499">
        <v>0.9380604204949066</v>
      </c>
    </row>
    <row r="13" spans="1:7" ht="15">
      <c r="A13" s="507" t="s">
        <v>623</v>
      </c>
      <c r="B13" s="498">
        <v>1835.1220197071384</v>
      </c>
      <c r="C13" s="498">
        <v>1868.5516858069159</v>
      </c>
      <c r="D13" s="498">
        <v>2010.2372524115992</v>
      </c>
      <c r="E13" s="498">
        <v>2116.2863673708453</v>
      </c>
      <c r="F13" s="498">
        <v>1.8216590363354896</v>
      </c>
      <c r="G13" s="499">
        <v>5.275452677639095</v>
      </c>
    </row>
    <row r="14" spans="1:7" ht="15.75">
      <c r="A14" s="500"/>
      <c r="B14" s="498"/>
      <c r="C14" s="498"/>
      <c r="D14" s="498"/>
      <c r="E14" s="498"/>
      <c r="F14" s="498"/>
      <c r="G14" s="499"/>
    </row>
    <row r="15" spans="1:7" ht="15.75">
      <c r="A15" s="502"/>
      <c r="B15" s="503"/>
      <c r="C15" s="503"/>
      <c r="D15" s="503"/>
      <c r="E15" s="503"/>
      <c r="F15" s="503"/>
      <c r="G15" s="505"/>
    </row>
    <row r="16" spans="1:7" ht="15">
      <c r="A16" s="495" t="s">
        <v>624</v>
      </c>
      <c r="B16" s="496">
        <v>1196.3131303144157</v>
      </c>
      <c r="C16" s="496">
        <v>1305.0065420560745</v>
      </c>
      <c r="D16" s="496">
        <v>1426.0267340356393</v>
      </c>
      <c r="E16" s="496">
        <v>1522.5761535608158</v>
      </c>
      <c r="F16" s="496">
        <v>9.0856991357348</v>
      </c>
      <c r="G16" s="497">
        <v>6.770519599723258</v>
      </c>
    </row>
    <row r="17" spans="1:7" ht="15">
      <c r="A17" s="506" t="s">
        <v>622</v>
      </c>
      <c r="B17" s="498">
        <v>1135.4895194779515</v>
      </c>
      <c r="C17" s="498">
        <v>1231.7370093457941</v>
      </c>
      <c r="D17" s="498">
        <v>1349.2513194380567</v>
      </c>
      <c r="E17" s="498">
        <v>1450.1007589461453</v>
      </c>
      <c r="F17" s="498">
        <v>8.476299271532952</v>
      </c>
      <c r="G17" s="499">
        <v>7.474474032761449</v>
      </c>
    </row>
    <row r="18" spans="1:7" ht="15">
      <c r="A18" s="507" t="s">
        <v>623</v>
      </c>
      <c r="B18" s="498">
        <v>60.823610836464304</v>
      </c>
      <c r="C18" s="498">
        <v>73.26953271028037</v>
      </c>
      <c r="D18" s="498">
        <v>76.77541459758268</v>
      </c>
      <c r="E18" s="498">
        <v>72.47539461467038</v>
      </c>
      <c r="F18" s="498">
        <v>20.462319981757176</v>
      </c>
      <c r="G18" s="499">
        <v>-5.600777287170374</v>
      </c>
    </row>
    <row r="19" spans="1:7" ht="15.75">
      <c r="A19" s="508"/>
      <c r="B19" s="551"/>
      <c r="C19" s="551"/>
      <c r="D19" s="551"/>
      <c r="E19" s="551"/>
      <c r="F19" s="552"/>
      <c r="G19" s="510"/>
    </row>
    <row r="20" spans="1:7" ht="15">
      <c r="A20" s="511"/>
      <c r="B20" s="512"/>
      <c r="C20" s="512"/>
      <c r="D20" s="512"/>
      <c r="E20" s="512"/>
      <c r="F20" s="512"/>
      <c r="G20" s="513"/>
    </row>
    <row r="21" spans="1:7" ht="15">
      <c r="A21" s="495" t="s">
        <v>625</v>
      </c>
      <c r="B21" s="496">
        <v>8147.6768835277835</v>
      </c>
      <c r="C21" s="496">
        <v>9210.510280373832</v>
      </c>
      <c r="D21" s="496">
        <v>9736.818377752212</v>
      </c>
      <c r="E21" s="496">
        <v>9998.519824679945</v>
      </c>
      <c r="F21" s="496">
        <v>13.044618877741527</v>
      </c>
      <c r="G21" s="497">
        <v>2.6877511397942726</v>
      </c>
    </row>
    <row r="22" spans="1:7" ht="15">
      <c r="A22" s="506" t="s">
        <v>622</v>
      </c>
      <c r="B22" s="498">
        <v>6251.731154111331</v>
      </c>
      <c r="C22" s="498">
        <v>7268.689061856636</v>
      </c>
      <c r="D22" s="498">
        <v>7649.805617048662</v>
      </c>
      <c r="E22" s="498">
        <v>7809.758062694427</v>
      </c>
      <c r="F22" s="498">
        <v>16.266820864114123</v>
      </c>
      <c r="G22" s="499">
        <v>2.090934772110927</v>
      </c>
    </row>
    <row r="23" spans="1:7" ht="15">
      <c r="A23" s="507" t="s">
        <v>626</v>
      </c>
      <c r="B23" s="519">
        <v>76.73022928474865</v>
      </c>
      <c r="C23" s="519">
        <v>78.91733292285753</v>
      </c>
      <c r="D23" s="519">
        <v>78.56576265741802</v>
      </c>
      <c r="E23" s="519">
        <v>78.10914214939231</v>
      </c>
      <c r="F23" s="498" t="s">
        <v>3</v>
      </c>
      <c r="G23" s="515" t="s">
        <v>3</v>
      </c>
    </row>
    <row r="24" spans="1:7" ht="15">
      <c r="A24" s="506" t="s">
        <v>623</v>
      </c>
      <c r="B24" s="498">
        <v>1895.9457294164527</v>
      </c>
      <c r="C24" s="498">
        <v>1941.8212185171963</v>
      </c>
      <c r="D24" s="498">
        <v>2087.0127607035506</v>
      </c>
      <c r="E24" s="498">
        <v>2188.7617619855155</v>
      </c>
      <c r="F24" s="498">
        <v>2.4196625667583618</v>
      </c>
      <c r="G24" s="499">
        <v>4.875341598182857</v>
      </c>
    </row>
    <row r="25" spans="1:7" ht="15">
      <c r="A25" s="507" t="s">
        <v>626</v>
      </c>
      <c r="B25" s="519">
        <v>23.269770715251354</v>
      </c>
      <c r="C25" s="519">
        <v>21.082667077142467</v>
      </c>
      <c r="D25" s="519">
        <v>21.434237342581994</v>
      </c>
      <c r="E25" s="519">
        <v>21.890857850607688</v>
      </c>
      <c r="F25" s="498" t="s">
        <v>3</v>
      </c>
      <c r="G25" s="515" t="s">
        <v>3</v>
      </c>
    </row>
    <row r="26" spans="1:7" ht="15">
      <c r="A26" s="516"/>
      <c r="B26" s="517"/>
      <c r="C26" s="517"/>
      <c r="D26" s="517"/>
      <c r="E26" s="517"/>
      <c r="F26" s="517"/>
      <c r="G26" s="518"/>
    </row>
    <row r="27" spans="1:7" ht="15.75">
      <c r="A27" s="500"/>
      <c r="B27" s="519"/>
      <c r="C27" s="519"/>
      <c r="D27" s="519"/>
      <c r="E27" s="519"/>
      <c r="F27" s="553"/>
      <c r="G27" s="499"/>
    </row>
    <row r="28" spans="1:7" ht="15">
      <c r="A28" s="495" t="s">
        <v>627</v>
      </c>
      <c r="B28" s="496">
        <v>8381.243721574056</v>
      </c>
      <c r="C28" s="496">
        <v>9458.63925233645</v>
      </c>
      <c r="D28" s="496">
        <v>10023.71155058778</v>
      </c>
      <c r="E28" s="496">
        <v>10253.35931993881</v>
      </c>
      <c r="F28" s="496">
        <v>12.854840719988658</v>
      </c>
      <c r="G28" s="497">
        <v>2.291045269928631</v>
      </c>
    </row>
    <row r="29" spans="1:11" ht="15">
      <c r="A29" s="521"/>
      <c r="B29" s="522"/>
      <c r="C29" s="522"/>
      <c r="D29" s="522"/>
      <c r="E29" s="522"/>
      <c r="F29" s="522"/>
      <c r="G29" s="523"/>
      <c r="K29" s="611"/>
    </row>
    <row r="30" spans="1:7" ht="15.75">
      <c r="A30" s="524" t="s">
        <v>628</v>
      </c>
      <c r="B30" s="519"/>
      <c r="C30" s="519"/>
      <c r="D30" s="519"/>
      <c r="E30" s="519"/>
      <c r="F30" s="553"/>
      <c r="G30" s="525"/>
    </row>
    <row r="31" spans="1:7" ht="15">
      <c r="A31" s="526"/>
      <c r="B31" s="496"/>
      <c r="C31" s="496"/>
      <c r="D31" s="496"/>
      <c r="E31" s="496"/>
      <c r="F31" s="496"/>
      <c r="G31" s="497"/>
    </row>
    <row r="32" spans="1:7" ht="15.75">
      <c r="A32" s="495" t="s">
        <v>629</v>
      </c>
      <c r="B32" s="519"/>
      <c r="C32" s="519"/>
      <c r="D32" s="519"/>
      <c r="E32" s="519"/>
      <c r="F32" s="553"/>
      <c r="G32" s="527"/>
    </row>
    <row r="33" spans="1:7" ht="15">
      <c r="A33" s="506" t="s">
        <v>630</v>
      </c>
      <c r="B33" s="519">
        <v>12.981127553746326</v>
      </c>
      <c r="C33" s="519">
        <v>23.44015880400378</v>
      </c>
      <c r="D33" s="519">
        <v>16.48476974075208</v>
      </c>
      <c r="E33" s="519">
        <v>14.332111065389258</v>
      </c>
      <c r="F33" s="498" t="s">
        <v>3</v>
      </c>
      <c r="G33" s="515" t="s">
        <v>3</v>
      </c>
    </row>
    <row r="34" spans="1:7" ht="15">
      <c r="A34" s="507" t="s">
        <v>631</v>
      </c>
      <c r="B34" s="519">
        <v>11.19332249619925</v>
      </c>
      <c r="C34" s="519">
        <v>18.717619611245407</v>
      </c>
      <c r="D34" s="519">
        <v>14.089234984696539</v>
      </c>
      <c r="E34" s="519">
        <v>12.42050146482148</v>
      </c>
      <c r="F34" s="498" t="s">
        <v>3</v>
      </c>
      <c r="G34" s="515" t="s">
        <v>3</v>
      </c>
    </row>
    <row r="35" spans="1:7" ht="15.75">
      <c r="A35" s="500"/>
      <c r="B35" s="498"/>
      <c r="C35" s="498"/>
      <c r="D35" s="498"/>
      <c r="E35" s="498"/>
      <c r="F35" s="514"/>
      <c r="G35" s="515"/>
    </row>
    <row r="36" spans="1:7" ht="15">
      <c r="A36" s="495" t="s">
        <v>632</v>
      </c>
      <c r="B36" s="496"/>
      <c r="C36" s="496"/>
      <c r="D36" s="496"/>
      <c r="E36" s="496"/>
      <c r="F36" s="528"/>
      <c r="G36" s="529"/>
    </row>
    <row r="37" spans="1:7" ht="15">
      <c r="A37" s="506" t="s">
        <v>630</v>
      </c>
      <c r="B37" s="519">
        <v>13.353253370754805</v>
      </c>
      <c r="C37" s="519">
        <v>24.0716287685269</v>
      </c>
      <c r="D37" s="519">
        <v>16.97048978922236</v>
      </c>
      <c r="E37" s="519">
        <v>14.697403930127336</v>
      </c>
      <c r="F37" s="498" t="s">
        <v>3</v>
      </c>
      <c r="G37" s="530" t="s">
        <v>3</v>
      </c>
    </row>
    <row r="38" spans="1:7" ht="15">
      <c r="A38" s="507" t="s">
        <v>631</v>
      </c>
      <c r="B38" s="519">
        <v>11.514197879457882</v>
      </c>
      <c r="C38" s="519">
        <v>19.221865964297056</v>
      </c>
      <c r="D38" s="519">
        <v>14.504371138085341</v>
      </c>
      <c r="E38" s="519">
        <v>12.737071755190279</v>
      </c>
      <c r="F38" s="498" t="s">
        <v>3</v>
      </c>
      <c r="G38" s="530" t="s">
        <v>3</v>
      </c>
    </row>
    <row r="39" spans="1:7" ht="15">
      <c r="A39" s="531"/>
      <c r="B39" s="517"/>
      <c r="C39" s="517"/>
      <c r="D39" s="517"/>
      <c r="E39" s="517"/>
      <c r="F39" s="517"/>
      <c r="G39" s="518"/>
    </row>
    <row r="40" spans="1:7" ht="15">
      <c r="A40" s="554"/>
      <c r="B40" s="533"/>
      <c r="C40" s="533"/>
      <c r="D40" s="533"/>
      <c r="E40" s="533"/>
      <c r="F40" s="534"/>
      <c r="G40" s="535"/>
    </row>
    <row r="41" spans="1:7" ht="15">
      <c r="A41" s="536" t="s">
        <v>633</v>
      </c>
      <c r="B41" s="498">
        <v>992.6003559422583</v>
      </c>
      <c r="C41" s="498">
        <v>1053.83738317757</v>
      </c>
      <c r="D41" s="498">
        <v>1066.3230098851454</v>
      </c>
      <c r="E41" s="498">
        <v>1103.8904908697778</v>
      </c>
      <c r="F41" s="498">
        <v>6.169353745312776</v>
      </c>
      <c r="G41" s="499">
        <v>3.523086404060521</v>
      </c>
    </row>
    <row r="42" spans="1:7" ht="15">
      <c r="A42" s="536" t="s">
        <v>634</v>
      </c>
      <c r="B42" s="498">
        <v>7388.643365631798</v>
      </c>
      <c r="C42" s="498">
        <v>8404.80093457944</v>
      </c>
      <c r="D42" s="498">
        <v>8957.388540702634</v>
      </c>
      <c r="E42" s="498">
        <v>9149.468829069032</v>
      </c>
      <c r="F42" s="498">
        <v>13.75296544524383</v>
      </c>
      <c r="G42" s="499">
        <v>2.144378213511459</v>
      </c>
    </row>
    <row r="43" spans="1:7" ht="15">
      <c r="A43" s="536" t="s">
        <v>635</v>
      </c>
      <c r="B43" s="498">
        <v>-1463.9871465295632</v>
      </c>
      <c r="C43" s="498">
        <v>-1420.8066355140193</v>
      </c>
      <c r="D43" s="498">
        <v>-1955.7264962915035</v>
      </c>
      <c r="E43" s="498">
        <v>-272.7550040997462</v>
      </c>
      <c r="F43" s="498" t="s">
        <v>3</v>
      </c>
      <c r="G43" s="515" t="s">
        <v>3</v>
      </c>
    </row>
    <row r="44" spans="1:7" ht="15">
      <c r="A44" s="536" t="s">
        <v>636</v>
      </c>
      <c r="B44" s="498">
        <v>29.975281787621118</v>
      </c>
      <c r="C44" s="498">
        <v>223.5392523364486</v>
      </c>
      <c r="D44" s="498">
        <v>185.34057903120024</v>
      </c>
      <c r="E44" s="498">
        <v>5.537371091666572</v>
      </c>
      <c r="F44" s="498" t="s">
        <v>3</v>
      </c>
      <c r="G44" s="515" t="s">
        <v>3</v>
      </c>
    </row>
    <row r="45" spans="1:7" ht="15.75" thickBot="1">
      <c r="A45" s="537" t="s">
        <v>637</v>
      </c>
      <c r="B45" s="538">
        <v>-1434.011864741942</v>
      </c>
      <c r="C45" s="538">
        <v>-1197.2673831775705</v>
      </c>
      <c r="D45" s="538">
        <v>-1770.3859172603034</v>
      </c>
      <c r="E45" s="538">
        <v>-267.21763300807964</v>
      </c>
      <c r="F45" s="538" t="s">
        <v>3</v>
      </c>
      <c r="G45" s="540" t="s">
        <v>3</v>
      </c>
    </row>
    <row r="46" spans="1:7" ht="16.5" thickTop="1">
      <c r="A46" s="541" t="s">
        <v>638</v>
      </c>
      <c r="B46" s="555"/>
      <c r="C46" s="555"/>
      <c r="D46" s="555"/>
      <c r="E46" s="478"/>
      <c r="F46" s="478"/>
      <c r="G46" s="478"/>
    </row>
    <row r="47" spans="1:7" ht="15.75">
      <c r="A47" s="542" t="s">
        <v>639</v>
      </c>
      <c r="B47" s="555"/>
      <c r="C47" s="555"/>
      <c r="D47" s="555"/>
      <c r="E47" s="478"/>
      <c r="F47" s="478"/>
      <c r="G47" s="478"/>
    </row>
    <row r="48" spans="1:7" ht="15.75">
      <c r="A48" s="543" t="s">
        <v>640</v>
      </c>
      <c r="B48" s="555"/>
      <c r="C48" s="555"/>
      <c r="D48" s="555"/>
      <c r="E48" s="478"/>
      <c r="F48" s="478"/>
      <c r="G48" s="478"/>
    </row>
    <row r="49" spans="1:7" ht="15.75">
      <c r="A49" s="544" t="s">
        <v>641</v>
      </c>
      <c r="B49" s="555"/>
      <c r="C49" s="555"/>
      <c r="D49" s="555"/>
      <c r="E49" s="478"/>
      <c r="F49" s="478"/>
      <c r="G49" s="478"/>
    </row>
    <row r="50" spans="1:7" ht="15.75">
      <c r="A50" s="545" t="s">
        <v>642</v>
      </c>
      <c r="B50" s="546">
        <v>101.14</v>
      </c>
      <c r="C50" s="546">
        <v>107</v>
      </c>
      <c r="D50" s="546">
        <v>106.73</v>
      </c>
      <c r="E50" s="546">
        <v>107.7</v>
      </c>
      <c r="F50" s="478"/>
      <c r="G50" s="478"/>
    </row>
    <row r="51" spans="1:7" ht="15">
      <c r="A51" s="556"/>
      <c r="B51" s="556"/>
      <c r="C51" s="556"/>
      <c r="D51" s="556"/>
      <c r="E51" s="556"/>
      <c r="F51" s="556"/>
      <c r="G51" s="556"/>
    </row>
  </sheetData>
  <sheetProtection/>
  <mergeCells count="4">
    <mergeCell ref="A2:G2"/>
    <mergeCell ref="A3:G3"/>
    <mergeCell ref="A4:G4"/>
    <mergeCell ref="F6:G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89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13.7109375" style="0" bestFit="1" customWidth="1"/>
    <col min="4" max="5" width="9.28125" style="0" bestFit="1" customWidth="1"/>
    <col min="6" max="6" width="9.421875" style="0" bestFit="1" customWidth="1"/>
    <col min="7" max="12" width="9.28125" style="0" bestFit="1" customWidth="1"/>
  </cols>
  <sheetData>
    <row r="2" spans="2:9" ht="15">
      <c r="B2" s="1476" t="s">
        <v>645</v>
      </c>
      <c r="C2" s="1476"/>
      <c r="D2" s="1476"/>
      <c r="E2" s="1476"/>
      <c r="F2" s="1476"/>
      <c r="G2" s="1476"/>
      <c r="H2" s="1476"/>
      <c r="I2" s="1476"/>
    </row>
    <row r="3" spans="2:9" ht="16.5" thickBot="1">
      <c r="B3" s="1547" t="s">
        <v>646</v>
      </c>
      <c r="C3" s="1548"/>
      <c r="D3" s="1548"/>
      <c r="E3" s="1548"/>
      <c r="F3" s="1548"/>
      <c r="G3" s="1548"/>
      <c r="H3" s="1548"/>
      <c r="I3" s="1548"/>
    </row>
    <row r="4" spans="2:9" ht="15.75" thickTop="1">
      <c r="B4" s="1549" t="s">
        <v>647</v>
      </c>
      <c r="C4" s="1551" t="s">
        <v>543</v>
      </c>
      <c r="D4" s="1553" t="s">
        <v>648</v>
      </c>
      <c r="E4" s="1553"/>
      <c r="F4" s="1553"/>
      <c r="G4" s="1554" t="s">
        <v>649</v>
      </c>
      <c r="H4" s="1553"/>
      <c r="I4" s="1555"/>
    </row>
    <row r="5" spans="2:9" ht="15.75" thickBot="1">
      <c r="B5" s="1550"/>
      <c r="C5" s="1552"/>
      <c r="D5" s="612" t="s">
        <v>650</v>
      </c>
      <c r="E5" s="612" t="s">
        <v>651</v>
      </c>
      <c r="F5" s="612" t="s">
        <v>652</v>
      </c>
      <c r="G5" s="557" t="s">
        <v>650</v>
      </c>
      <c r="H5" s="612" t="s">
        <v>651</v>
      </c>
      <c r="I5" s="558" t="s">
        <v>652</v>
      </c>
    </row>
    <row r="6" spans="2:9" ht="15">
      <c r="B6" s="1556" t="s">
        <v>533</v>
      </c>
      <c r="C6" s="559" t="s">
        <v>546</v>
      </c>
      <c r="D6" s="560">
        <v>72.1</v>
      </c>
      <c r="E6" s="560">
        <v>72.7</v>
      </c>
      <c r="F6" s="560">
        <v>72.4</v>
      </c>
      <c r="G6" s="560">
        <v>71.1071875</v>
      </c>
      <c r="H6" s="560">
        <v>71.7071875</v>
      </c>
      <c r="I6" s="561">
        <v>71.4071875</v>
      </c>
    </row>
    <row r="7" spans="2:9" ht="15">
      <c r="B7" s="1557"/>
      <c r="C7" s="559" t="s">
        <v>547</v>
      </c>
      <c r="D7" s="560">
        <v>75.6</v>
      </c>
      <c r="E7" s="560">
        <v>76.2</v>
      </c>
      <c r="F7" s="560">
        <v>75.9</v>
      </c>
      <c r="G7" s="560">
        <v>73.61709677419353</v>
      </c>
      <c r="H7" s="560">
        <v>74.21709677419355</v>
      </c>
      <c r="I7" s="561">
        <v>73.91709677419354</v>
      </c>
    </row>
    <row r="8" spans="2:9" ht="15">
      <c r="B8" s="1557"/>
      <c r="C8" s="559" t="s">
        <v>548</v>
      </c>
      <c r="D8" s="560">
        <v>78.1</v>
      </c>
      <c r="E8" s="560">
        <v>78.7</v>
      </c>
      <c r="F8" s="560">
        <v>78.4</v>
      </c>
      <c r="G8" s="560">
        <v>77.85466666666666</v>
      </c>
      <c r="H8" s="560">
        <v>78.45466666666667</v>
      </c>
      <c r="I8" s="561">
        <v>78.15466666666666</v>
      </c>
    </row>
    <row r="9" spans="2:9" ht="15">
      <c r="B9" s="1557"/>
      <c r="C9" s="559" t="s">
        <v>549</v>
      </c>
      <c r="D9" s="560">
        <v>80.74</v>
      </c>
      <c r="E9" s="560">
        <v>81.34</v>
      </c>
      <c r="F9" s="560">
        <v>81.04</v>
      </c>
      <c r="G9" s="560">
        <v>78.98333333333333</v>
      </c>
      <c r="H9" s="560">
        <v>79.58333333333333</v>
      </c>
      <c r="I9" s="561">
        <v>79.28333333333333</v>
      </c>
    </row>
    <row r="10" spans="2:9" ht="15">
      <c r="B10" s="1557"/>
      <c r="C10" s="559" t="s">
        <v>550</v>
      </c>
      <c r="D10" s="560">
        <v>85.51</v>
      </c>
      <c r="E10" s="560">
        <v>86.11</v>
      </c>
      <c r="F10" s="560">
        <v>85.81</v>
      </c>
      <c r="G10" s="560">
        <v>82.69724137931034</v>
      </c>
      <c r="H10" s="560">
        <v>83.29724137931034</v>
      </c>
      <c r="I10" s="561">
        <v>82.99724137931034</v>
      </c>
    </row>
    <row r="11" spans="2:9" ht="15">
      <c r="B11" s="1557"/>
      <c r="C11" s="559" t="s">
        <v>551</v>
      </c>
      <c r="D11" s="560">
        <v>81.9</v>
      </c>
      <c r="E11" s="560">
        <v>82.5</v>
      </c>
      <c r="F11" s="560">
        <v>82.2</v>
      </c>
      <c r="G11" s="560">
        <v>84.16366666666666</v>
      </c>
      <c r="H11" s="560">
        <v>84.76366666666667</v>
      </c>
      <c r="I11" s="561">
        <v>84.46366666666665</v>
      </c>
    </row>
    <row r="12" spans="2:9" ht="15">
      <c r="B12" s="1557"/>
      <c r="C12" s="559" t="s">
        <v>552</v>
      </c>
      <c r="D12" s="560">
        <v>79.05</v>
      </c>
      <c r="E12" s="560">
        <v>79.65</v>
      </c>
      <c r="F12" s="560">
        <v>79.35</v>
      </c>
      <c r="G12" s="560">
        <v>79.45551724137931</v>
      </c>
      <c r="H12" s="560">
        <v>80.0555172413793</v>
      </c>
      <c r="I12" s="561">
        <v>79.75551724137931</v>
      </c>
    </row>
    <row r="13" spans="2:9" ht="15">
      <c r="B13" s="1557"/>
      <c r="C13" s="559" t="s">
        <v>553</v>
      </c>
      <c r="D13" s="560">
        <v>79.55</v>
      </c>
      <c r="E13" s="560">
        <v>80.15</v>
      </c>
      <c r="F13" s="560">
        <v>79.85</v>
      </c>
      <c r="G13" s="560">
        <v>78.76</v>
      </c>
      <c r="H13" s="560">
        <v>79.36</v>
      </c>
      <c r="I13" s="561">
        <v>79.06</v>
      </c>
    </row>
    <row r="14" spans="2:9" ht="15">
      <c r="B14" s="1557"/>
      <c r="C14" s="559" t="s">
        <v>554</v>
      </c>
      <c r="D14" s="560">
        <v>82.13</v>
      </c>
      <c r="E14" s="560">
        <v>82.73</v>
      </c>
      <c r="F14" s="560">
        <v>82.43</v>
      </c>
      <c r="G14" s="560">
        <v>80.99233333333332</v>
      </c>
      <c r="H14" s="560">
        <v>81.59233333333334</v>
      </c>
      <c r="I14" s="561">
        <v>81.29233333333333</v>
      </c>
    </row>
    <row r="15" spans="2:9" ht="15">
      <c r="B15" s="1557"/>
      <c r="C15" s="559" t="s">
        <v>269</v>
      </c>
      <c r="D15" s="560">
        <v>85.32</v>
      </c>
      <c r="E15" s="560">
        <v>85.92</v>
      </c>
      <c r="F15" s="560">
        <v>85.62</v>
      </c>
      <c r="G15" s="560">
        <v>83.74677419354839</v>
      </c>
      <c r="H15" s="560">
        <v>84.34677419354838</v>
      </c>
      <c r="I15" s="561">
        <v>84.04677419354839</v>
      </c>
    </row>
    <row r="16" spans="2:9" ht="15">
      <c r="B16" s="1557"/>
      <c r="C16" s="559" t="s">
        <v>555</v>
      </c>
      <c r="D16" s="562">
        <v>88.6</v>
      </c>
      <c r="E16" s="560">
        <v>89.2</v>
      </c>
      <c r="F16" s="562">
        <v>88.9</v>
      </c>
      <c r="G16" s="560">
        <v>88.0559375</v>
      </c>
      <c r="H16" s="562">
        <v>88.6559375</v>
      </c>
      <c r="I16" s="561">
        <v>88.3559375</v>
      </c>
    </row>
    <row r="17" spans="2:9" ht="15">
      <c r="B17" s="1557"/>
      <c r="C17" s="563" t="s">
        <v>556</v>
      </c>
      <c r="D17" s="564">
        <v>88.6</v>
      </c>
      <c r="E17" s="564">
        <v>89.2</v>
      </c>
      <c r="F17" s="564">
        <v>88.9</v>
      </c>
      <c r="G17" s="564">
        <v>89.20290322580645</v>
      </c>
      <c r="H17" s="564">
        <v>89.80290322580646</v>
      </c>
      <c r="I17" s="565">
        <v>89.50290322580645</v>
      </c>
    </row>
    <row r="18" spans="2:9" ht="15.75" thickBot="1">
      <c r="B18" s="1558"/>
      <c r="C18" s="566" t="s">
        <v>653</v>
      </c>
      <c r="D18" s="567">
        <v>81.43333333333332</v>
      </c>
      <c r="E18" s="567">
        <v>82.03333333333335</v>
      </c>
      <c r="F18" s="567">
        <v>81.73333333333333</v>
      </c>
      <c r="G18" s="567">
        <v>80.71972148451984</v>
      </c>
      <c r="H18" s="567">
        <v>81.31972148451985</v>
      </c>
      <c r="I18" s="568">
        <v>81.0197214845198</v>
      </c>
    </row>
    <row r="19" spans="2:9" ht="15">
      <c r="B19" s="1556" t="s">
        <v>270</v>
      </c>
      <c r="C19" s="559" t="s">
        <v>546</v>
      </c>
      <c r="D19" s="569">
        <v>88.75</v>
      </c>
      <c r="E19" s="569">
        <v>89.35</v>
      </c>
      <c r="F19" s="569">
        <v>89.05</v>
      </c>
      <c r="G19" s="570">
        <v>88.4484375</v>
      </c>
      <c r="H19" s="569">
        <v>89.0484375</v>
      </c>
      <c r="I19" s="571">
        <v>88.7484375</v>
      </c>
    </row>
    <row r="20" spans="2:9" ht="15">
      <c r="B20" s="1557"/>
      <c r="C20" s="559" t="s">
        <v>547</v>
      </c>
      <c r="D20" s="569">
        <v>87.23</v>
      </c>
      <c r="E20" s="569">
        <v>87.83</v>
      </c>
      <c r="F20" s="569">
        <v>87.53</v>
      </c>
      <c r="G20" s="570">
        <v>88.50096774193551</v>
      </c>
      <c r="H20" s="569">
        <v>89.10096774193548</v>
      </c>
      <c r="I20" s="571">
        <v>88.8009677419355</v>
      </c>
    </row>
    <row r="21" spans="2:9" ht="15">
      <c r="B21" s="1557"/>
      <c r="C21" s="559" t="s">
        <v>548</v>
      </c>
      <c r="D21" s="569">
        <v>84.6</v>
      </c>
      <c r="E21" s="569">
        <v>85.2</v>
      </c>
      <c r="F21" s="569">
        <v>84.9</v>
      </c>
      <c r="G21" s="570">
        <v>84.46933333333332</v>
      </c>
      <c r="H21" s="569">
        <v>85.06933333333333</v>
      </c>
      <c r="I21" s="571">
        <v>84.76933333333332</v>
      </c>
    </row>
    <row r="22" spans="2:9" ht="15">
      <c r="B22" s="1557"/>
      <c r="C22" s="559" t="s">
        <v>549</v>
      </c>
      <c r="D22" s="569">
        <v>87.64</v>
      </c>
      <c r="E22" s="569">
        <v>88.24</v>
      </c>
      <c r="F22" s="569">
        <v>87.94</v>
      </c>
      <c r="G22" s="570">
        <v>85.92666666666668</v>
      </c>
      <c r="H22" s="569">
        <v>86.52666666666666</v>
      </c>
      <c r="I22" s="571">
        <v>86.22666666666666</v>
      </c>
    </row>
    <row r="23" spans="2:9" ht="15">
      <c r="B23" s="1557"/>
      <c r="C23" s="559" t="s">
        <v>550</v>
      </c>
      <c r="D23" s="569">
        <v>86.61</v>
      </c>
      <c r="E23" s="569">
        <v>87.21</v>
      </c>
      <c r="F23" s="569">
        <v>86.91</v>
      </c>
      <c r="G23" s="570">
        <v>87.38366666666667</v>
      </c>
      <c r="H23" s="569">
        <v>87.98366666666668</v>
      </c>
      <c r="I23" s="571">
        <v>87.68366666666668</v>
      </c>
    </row>
    <row r="24" spans="2:9" ht="15">
      <c r="B24" s="1557"/>
      <c r="C24" s="559" t="s">
        <v>551</v>
      </c>
      <c r="D24" s="569">
        <v>87.1</v>
      </c>
      <c r="E24" s="569">
        <v>87.7</v>
      </c>
      <c r="F24" s="569">
        <v>87.4</v>
      </c>
      <c r="G24" s="570">
        <v>87.40275862068967</v>
      </c>
      <c r="H24" s="569">
        <v>88.00275862068963</v>
      </c>
      <c r="I24" s="571">
        <v>87.70275862068965</v>
      </c>
    </row>
    <row r="25" spans="2:9" ht="15">
      <c r="B25" s="1557"/>
      <c r="C25" s="559" t="s">
        <v>552</v>
      </c>
      <c r="D25" s="569">
        <v>85.3</v>
      </c>
      <c r="E25" s="569">
        <v>85.9</v>
      </c>
      <c r="F25" s="569">
        <v>85.6</v>
      </c>
      <c r="G25" s="570">
        <v>85.64689655172413</v>
      </c>
      <c r="H25" s="569">
        <v>86.24689655172415</v>
      </c>
      <c r="I25" s="571">
        <v>85.94689655172414</v>
      </c>
    </row>
    <row r="26" spans="2:9" ht="15">
      <c r="B26" s="1557"/>
      <c r="C26" s="559" t="s">
        <v>553</v>
      </c>
      <c r="D26" s="569">
        <v>86.77</v>
      </c>
      <c r="E26" s="569">
        <v>87.37</v>
      </c>
      <c r="F26" s="569">
        <v>87.07</v>
      </c>
      <c r="G26" s="570">
        <v>86.57233333333333</v>
      </c>
      <c r="H26" s="569">
        <v>87.17233333333334</v>
      </c>
      <c r="I26" s="571">
        <v>86.87233333333333</v>
      </c>
    </row>
    <row r="27" spans="2:9" ht="15">
      <c r="B27" s="1557"/>
      <c r="C27" s="559" t="s">
        <v>554</v>
      </c>
      <c r="D27" s="569">
        <v>86.86</v>
      </c>
      <c r="E27" s="569">
        <v>87.46</v>
      </c>
      <c r="F27" s="569">
        <v>87.16</v>
      </c>
      <c r="G27" s="570">
        <v>86.68645161290321</v>
      </c>
      <c r="H27" s="569">
        <v>87.29100000000001</v>
      </c>
      <c r="I27" s="571">
        <v>86.98872580645161</v>
      </c>
    </row>
    <row r="28" spans="2:9" ht="15">
      <c r="B28" s="1557"/>
      <c r="C28" s="559" t="s">
        <v>269</v>
      </c>
      <c r="D28" s="569">
        <v>87.61</v>
      </c>
      <c r="E28" s="569">
        <v>88.21</v>
      </c>
      <c r="F28" s="569">
        <v>87.91</v>
      </c>
      <c r="G28" s="570">
        <v>86.4558064516129</v>
      </c>
      <c r="H28" s="569">
        <v>87.0558064516129</v>
      </c>
      <c r="I28" s="571">
        <v>86.7558064516129</v>
      </c>
    </row>
    <row r="29" spans="2:9" ht="15">
      <c r="B29" s="1557"/>
      <c r="C29" s="559" t="s">
        <v>555</v>
      </c>
      <c r="D29" s="569">
        <v>92.72</v>
      </c>
      <c r="E29" s="569">
        <v>93.32</v>
      </c>
      <c r="F29" s="569">
        <v>93.02</v>
      </c>
      <c r="G29" s="570">
        <v>89.45870967741936</v>
      </c>
      <c r="H29" s="569">
        <v>90.05870967741934</v>
      </c>
      <c r="I29" s="571">
        <v>89.75870967741935</v>
      </c>
    </row>
    <row r="30" spans="2:9" ht="15">
      <c r="B30" s="1557"/>
      <c r="C30" s="563" t="s">
        <v>556</v>
      </c>
      <c r="D30" s="569">
        <v>95</v>
      </c>
      <c r="E30" s="569">
        <v>95.6</v>
      </c>
      <c r="F30" s="569">
        <v>95.3</v>
      </c>
      <c r="G30" s="570">
        <v>94.91548387096775</v>
      </c>
      <c r="H30" s="569">
        <v>95.51548387096774</v>
      </c>
      <c r="I30" s="571">
        <v>95.21548387096774</v>
      </c>
    </row>
    <row r="31" spans="2:9" ht="15.75" thickBot="1">
      <c r="B31" s="1558"/>
      <c r="C31" s="572" t="s">
        <v>653</v>
      </c>
      <c r="D31" s="573">
        <v>88.01583333333333</v>
      </c>
      <c r="E31" s="573">
        <v>88.61583333333333</v>
      </c>
      <c r="F31" s="573">
        <v>88.31583333333333</v>
      </c>
      <c r="G31" s="574">
        <v>87.65562600227105</v>
      </c>
      <c r="H31" s="573">
        <v>88.2560050345291</v>
      </c>
      <c r="I31" s="575">
        <v>87.95581551840007</v>
      </c>
    </row>
    <row r="32" spans="2:9" ht="15">
      <c r="B32" s="1556" t="s">
        <v>271</v>
      </c>
      <c r="C32" s="559" t="s">
        <v>546</v>
      </c>
      <c r="D32" s="576">
        <v>97.96</v>
      </c>
      <c r="E32" s="576">
        <v>98.56</v>
      </c>
      <c r="F32" s="576">
        <v>98.25999999999999</v>
      </c>
      <c r="G32" s="576">
        <v>96.0121875</v>
      </c>
      <c r="H32" s="576">
        <v>96.6121875</v>
      </c>
      <c r="I32" s="577">
        <v>96.3121875</v>
      </c>
    </row>
    <row r="33" spans="2:9" ht="15">
      <c r="B33" s="1557"/>
      <c r="C33" s="559" t="s">
        <v>547</v>
      </c>
      <c r="D33" s="569">
        <v>101.29</v>
      </c>
      <c r="E33" s="569">
        <v>101.89</v>
      </c>
      <c r="F33" s="569">
        <v>101.59</v>
      </c>
      <c r="G33" s="569">
        <v>103.24870967741936</v>
      </c>
      <c r="H33" s="569">
        <v>103.84870967741935</v>
      </c>
      <c r="I33" s="571">
        <v>103.54870967741935</v>
      </c>
    </row>
    <row r="34" spans="2:9" ht="15">
      <c r="B34" s="1557"/>
      <c r="C34" s="559" t="s">
        <v>548</v>
      </c>
      <c r="D34" s="569">
        <v>98.64</v>
      </c>
      <c r="E34" s="569">
        <v>99.24</v>
      </c>
      <c r="F34" s="569">
        <v>98.94</v>
      </c>
      <c r="G34" s="569">
        <v>98.93967741935484</v>
      </c>
      <c r="H34" s="569">
        <v>99.53967741935485</v>
      </c>
      <c r="I34" s="571">
        <v>99.23967741935485</v>
      </c>
    </row>
    <row r="35" spans="2:9" ht="15">
      <c r="B35" s="1557"/>
      <c r="C35" s="559" t="s">
        <v>549</v>
      </c>
      <c r="D35" s="569">
        <v>100.73</v>
      </c>
      <c r="E35" s="569">
        <v>101.33</v>
      </c>
      <c r="F35" s="569">
        <v>101.03</v>
      </c>
      <c r="G35" s="569">
        <v>98.80310344827586</v>
      </c>
      <c r="H35" s="569">
        <v>99.40310344827586</v>
      </c>
      <c r="I35" s="571">
        <v>99.10310344827586</v>
      </c>
    </row>
    <row r="36" spans="2:9" ht="15">
      <c r="B36" s="1557"/>
      <c r="C36" s="559" t="s">
        <v>550</v>
      </c>
      <c r="D36" s="569">
        <v>99.11</v>
      </c>
      <c r="E36" s="569">
        <v>99.71</v>
      </c>
      <c r="F36" s="569">
        <v>99.41</v>
      </c>
      <c r="G36" s="569">
        <v>99.2683333333333</v>
      </c>
      <c r="H36" s="569">
        <v>99.86833333333334</v>
      </c>
      <c r="I36" s="571">
        <v>99.56833333333333</v>
      </c>
    </row>
    <row r="37" spans="2:9" ht="15">
      <c r="B37" s="1557"/>
      <c r="C37" s="559" t="s">
        <v>551</v>
      </c>
      <c r="D37" s="569">
        <v>98.14</v>
      </c>
      <c r="E37" s="569">
        <v>98.74</v>
      </c>
      <c r="F37" s="569">
        <v>98.44</v>
      </c>
      <c r="G37" s="569">
        <v>98.89533333333334</v>
      </c>
      <c r="H37" s="569">
        <v>99.49533333333332</v>
      </c>
      <c r="I37" s="571">
        <v>99.19533333333334</v>
      </c>
    </row>
    <row r="38" spans="2:9" ht="15">
      <c r="B38" s="1557"/>
      <c r="C38" s="578" t="s">
        <v>552</v>
      </c>
      <c r="D38" s="579">
        <v>99.26</v>
      </c>
      <c r="E38" s="579">
        <v>99.86</v>
      </c>
      <c r="F38" s="579">
        <v>99.56</v>
      </c>
      <c r="G38" s="579">
        <v>99.27</v>
      </c>
      <c r="H38" s="579">
        <v>99.87</v>
      </c>
      <c r="I38" s="571">
        <v>99.57</v>
      </c>
    </row>
    <row r="39" spans="2:9" ht="15">
      <c r="B39" s="1557"/>
      <c r="C39" s="578" t="s">
        <v>553</v>
      </c>
      <c r="D39" s="579">
        <v>97.58</v>
      </c>
      <c r="E39" s="579">
        <v>98.18</v>
      </c>
      <c r="F39" s="579">
        <v>97.88</v>
      </c>
      <c r="G39" s="579">
        <v>98.50866666666667</v>
      </c>
      <c r="H39" s="579">
        <v>99.10866666666668</v>
      </c>
      <c r="I39" s="571">
        <v>98.80866666666668</v>
      </c>
    </row>
    <row r="40" spans="2:9" ht="15">
      <c r="B40" s="1557"/>
      <c r="C40" s="559" t="s">
        <v>554</v>
      </c>
      <c r="D40" s="569">
        <v>95.99</v>
      </c>
      <c r="E40" s="569">
        <v>96.59</v>
      </c>
      <c r="F40" s="569">
        <v>96.28999999999999</v>
      </c>
      <c r="G40" s="569">
        <v>96.41466666666666</v>
      </c>
      <c r="H40" s="569">
        <v>97.01466666666668</v>
      </c>
      <c r="I40" s="571">
        <v>96.71466666666667</v>
      </c>
    </row>
    <row r="41" spans="2:9" ht="15">
      <c r="B41" s="1557"/>
      <c r="C41" s="559" t="s">
        <v>269</v>
      </c>
      <c r="D41" s="569">
        <v>95.2</v>
      </c>
      <c r="E41" s="569">
        <v>95.8</v>
      </c>
      <c r="F41" s="569">
        <v>95.5</v>
      </c>
      <c r="G41" s="569">
        <v>96.2209677419355</v>
      </c>
      <c r="H41" s="569">
        <v>96.82096774193548</v>
      </c>
      <c r="I41" s="571">
        <v>96.5209677419355</v>
      </c>
    </row>
    <row r="42" spans="2:9" ht="15">
      <c r="B42" s="1557"/>
      <c r="C42" s="559" t="s">
        <v>555</v>
      </c>
      <c r="D42" s="569">
        <v>95.32</v>
      </c>
      <c r="E42" s="569">
        <v>95.92</v>
      </c>
      <c r="F42" s="569">
        <v>95.62</v>
      </c>
      <c r="G42" s="569">
        <v>94.15225806451613</v>
      </c>
      <c r="H42" s="569">
        <v>94.75225806451614</v>
      </c>
      <c r="I42" s="571">
        <v>94.45225806451614</v>
      </c>
    </row>
    <row r="43" spans="2:9" ht="15">
      <c r="B43" s="1557"/>
      <c r="C43" s="563" t="s">
        <v>556</v>
      </c>
      <c r="D43" s="580">
        <v>95.9</v>
      </c>
      <c r="E43" s="580">
        <v>96.5</v>
      </c>
      <c r="F43" s="580">
        <v>96.2</v>
      </c>
      <c r="G43" s="580">
        <v>95.7140625</v>
      </c>
      <c r="H43" s="580">
        <v>96.3140625</v>
      </c>
      <c r="I43" s="581">
        <v>96.0140625</v>
      </c>
    </row>
    <row r="44" spans="2:9" ht="15.75" thickBot="1">
      <c r="B44" s="1558"/>
      <c r="C44" s="582" t="s">
        <v>653</v>
      </c>
      <c r="D44" s="583">
        <v>97.92666666666668</v>
      </c>
      <c r="E44" s="583">
        <v>98.52666666666666</v>
      </c>
      <c r="F44" s="583">
        <v>98.25163978494624</v>
      </c>
      <c r="G44" s="583">
        <v>97.95399719595848</v>
      </c>
      <c r="H44" s="583">
        <v>98.55399719595847</v>
      </c>
      <c r="I44" s="584">
        <v>98.25399719595846</v>
      </c>
    </row>
    <row r="45" spans="2:9" ht="15">
      <c r="B45" s="1556" t="s">
        <v>16</v>
      </c>
      <c r="C45" s="559" t="s">
        <v>546</v>
      </c>
      <c r="D45" s="585">
        <v>96.92</v>
      </c>
      <c r="E45" s="585">
        <v>97.52</v>
      </c>
      <c r="F45" s="585">
        <v>97.22</v>
      </c>
      <c r="G45" s="585">
        <v>96.7141935483871</v>
      </c>
      <c r="H45" s="585">
        <v>97.3141935483871</v>
      </c>
      <c r="I45" s="586">
        <v>97.0141935483871</v>
      </c>
    </row>
    <row r="46" spans="2:9" ht="15">
      <c r="B46" s="1557"/>
      <c r="C46" s="559" t="s">
        <v>547</v>
      </c>
      <c r="D46" s="570">
        <v>97.52</v>
      </c>
      <c r="E46" s="570">
        <v>98.12</v>
      </c>
      <c r="F46" s="570">
        <v>97.82</v>
      </c>
      <c r="G46" s="570">
        <v>96.64225806451614</v>
      </c>
      <c r="H46" s="570">
        <v>97.24225806451611</v>
      </c>
      <c r="I46" s="587">
        <v>96.94225806451612</v>
      </c>
    </row>
    <row r="47" spans="2:9" ht="15">
      <c r="B47" s="1557"/>
      <c r="C47" s="559" t="s">
        <v>548</v>
      </c>
      <c r="D47" s="570">
        <v>98.64</v>
      </c>
      <c r="E47" s="570">
        <v>99.24</v>
      </c>
      <c r="F47" s="570">
        <v>98.94</v>
      </c>
      <c r="G47" s="570">
        <v>97.7341935483871</v>
      </c>
      <c r="H47" s="570">
        <v>98.3341935483871</v>
      </c>
      <c r="I47" s="587">
        <v>98.0341935483871</v>
      </c>
    </row>
    <row r="48" spans="2:9" ht="15">
      <c r="B48" s="1557"/>
      <c r="C48" s="559" t="s">
        <v>549</v>
      </c>
      <c r="D48" s="570">
        <v>98.46</v>
      </c>
      <c r="E48" s="570">
        <v>99.06</v>
      </c>
      <c r="F48" s="570">
        <v>98.76</v>
      </c>
      <c r="G48" s="570">
        <v>97.99633333333331</v>
      </c>
      <c r="H48" s="570">
        <v>98.59633333333333</v>
      </c>
      <c r="I48" s="587">
        <v>98.29633333333332</v>
      </c>
    </row>
    <row r="49" spans="2:9" ht="15">
      <c r="B49" s="1557"/>
      <c r="C49" s="559" t="s">
        <v>550</v>
      </c>
      <c r="D49" s="570">
        <v>99.37</v>
      </c>
      <c r="E49" s="570">
        <v>99.97</v>
      </c>
      <c r="F49" s="570">
        <v>99.67</v>
      </c>
      <c r="G49" s="570">
        <v>98.79517241379308</v>
      </c>
      <c r="H49" s="570">
        <v>99.3951724137931</v>
      </c>
      <c r="I49" s="587">
        <v>99.0951724137931</v>
      </c>
    </row>
    <row r="50" spans="2:9" ht="15">
      <c r="B50" s="1557"/>
      <c r="C50" s="559" t="s">
        <v>551</v>
      </c>
      <c r="D50" s="570">
        <v>99.13</v>
      </c>
      <c r="E50" s="570">
        <v>99.73</v>
      </c>
      <c r="F50" s="570">
        <v>99.43</v>
      </c>
      <c r="G50" s="570">
        <v>100.75700000000002</v>
      </c>
      <c r="H50" s="570">
        <v>101.357</v>
      </c>
      <c r="I50" s="587">
        <v>101.05700000000002</v>
      </c>
    </row>
    <row r="51" spans="2:9" ht="15">
      <c r="B51" s="1557"/>
      <c r="C51" s="559" t="s">
        <v>654</v>
      </c>
      <c r="D51" s="570">
        <v>99.31</v>
      </c>
      <c r="E51" s="570">
        <v>99.91</v>
      </c>
      <c r="F51" s="570">
        <v>99.61</v>
      </c>
      <c r="G51" s="570">
        <v>98.53</v>
      </c>
      <c r="H51" s="570">
        <v>99.13</v>
      </c>
      <c r="I51" s="587">
        <v>98.83</v>
      </c>
    </row>
    <row r="52" spans="2:9" ht="15">
      <c r="B52" s="1557"/>
      <c r="C52" s="559" t="s">
        <v>553</v>
      </c>
      <c r="D52" s="570">
        <v>100.45</v>
      </c>
      <c r="E52" s="570">
        <v>101.05</v>
      </c>
      <c r="F52" s="570">
        <v>100.75</v>
      </c>
      <c r="G52" s="570">
        <v>99.25366666666669</v>
      </c>
      <c r="H52" s="570">
        <v>99.85366666666665</v>
      </c>
      <c r="I52" s="587">
        <v>99.55366666666667</v>
      </c>
    </row>
    <row r="53" spans="2:9" ht="15">
      <c r="B53" s="1557"/>
      <c r="C53" s="559" t="s">
        <v>554</v>
      </c>
      <c r="D53" s="570">
        <v>99.4</v>
      </c>
      <c r="E53" s="570">
        <v>100</v>
      </c>
      <c r="F53" s="570">
        <v>99.7</v>
      </c>
      <c r="G53" s="570">
        <v>99.667</v>
      </c>
      <c r="H53" s="570">
        <v>100.26700000000001</v>
      </c>
      <c r="I53" s="587">
        <v>99.96700000000001</v>
      </c>
    </row>
    <row r="54" spans="2:9" ht="15">
      <c r="B54" s="1557"/>
      <c r="C54" s="559" t="s">
        <v>269</v>
      </c>
      <c r="D54" s="570">
        <v>102.16</v>
      </c>
      <c r="E54" s="570">
        <v>102.76</v>
      </c>
      <c r="F54" s="570">
        <v>102.46000000000001</v>
      </c>
      <c r="G54" s="570">
        <v>100.94516129032259</v>
      </c>
      <c r="H54" s="570">
        <v>101.54516129032258</v>
      </c>
      <c r="I54" s="587">
        <v>101.24516129032259</v>
      </c>
    </row>
    <row r="55" spans="2:9" ht="15">
      <c r="B55" s="1557"/>
      <c r="C55" s="559" t="s">
        <v>655</v>
      </c>
      <c r="D55" s="570">
        <v>102.2</v>
      </c>
      <c r="E55" s="570">
        <v>102.8</v>
      </c>
      <c r="F55" s="570">
        <v>102.5</v>
      </c>
      <c r="G55" s="570">
        <v>101.78375</v>
      </c>
      <c r="H55" s="570">
        <v>102.38374999999999</v>
      </c>
      <c r="I55" s="587">
        <v>102.08375</v>
      </c>
    </row>
    <row r="56" spans="2:9" ht="15">
      <c r="B56" s="1557"/>
      <c r="C56" s="559" t="s">
        <v>556</v>
      </c>
      <c r="D56" s="569">
        <v>101.14</v>
      </c>
      <c r="E56" s="569">
        <v>101.74</v>
      </c>
      <c r="F56" s="569">
        <v>101.44</v>
      </c>
      <c r="G56" s="569">
        <v>101.45258064516129</v>
      </c>
      <c r="H56" s="569">
        <v>102.0525806451613</v>
      </c>
      <c r="I56" s="571">
        <v>101.75258064516129</v>
      </c>
    </row>
    <row r="57" spans="2:9" ht="15.75" thickBot="1">
      <c r="B57" s="1558"/>
      <c r="C57" s="582" t="s">
        <v>653</v>
      </c>
      <c r="D57" s="573">
        <v>99.55833333333334</v>
      </c>
      <c r="E57" s="573">
        <v>100.15833333333332</v>
      </c>
      <c r="F57" s="573">
        <v>99.85833333333335</v>
      </c>
      <c r="G57" s="573">
        <v>99.18927579254729</v>
      </c>
      <c r="H57" s="573">
        <v>99.78927579254726</v>
      </c>
      <c r="I57" s="575">
        <v>99.48927579254728</v>
      </c>
    </row>
    <row r="58" spans="2:9" ht="15">
      <c r="B58" s="1556" t="s">
        <v>18</v>
      </c>
      <c r="C58" s="559" t="s">
        <v>546</v>
      </c>
      <c r="D58" s="585">
        <v>103.71</v>
      </c>
      <c r="E58" s="585">
        <v>104.31</v>
      </c>
      <c r="F58" s="585">
        <v>104.00999999999999</v>
      </c>
      <c r="G58" s="585">
        <v>102.12375000000002</v>
      </c>
      <c r="H58" s="585">
        <v>102.72375</v>
      </c>
      <c r="I58" s="586">
        <v>102.42375000000001</v>
      </c>
    </row>
    <row r="59" spans="2:9" ht="15">
      <c r="B59" s="1557"/>
      <c r="C59" s="559" t="s">
        <v>547</v>
      </c>
      <c r="D59" s="570">
        <v>105.92</v>
      </c>
      <c r="E59" s="570">
        <v>106.52</v>
      </c>
      <c r="F59" s="570">
        <v>106.22</v>
      </c>
      <c r="G59" s="570">
        <v>105.59096774193547</v>
      </c>
      <c r="H59" s="570">
        <v>106.1909677419355</v>
      </c>
      <c r="I59" s="587">
        <v>105.89096774193548</v>
      </c>
    </row>
    <row r="60" spans="2:9" ht="15">
      <c r="B60" s="1557"/>
      <c r="C60" s="559" t="s">
        <v>548</v>
      </c>
      <c r="D60" s="570">
        <v>103.49</v>
      </c>
      <c r="E60" s="570">
        <v>104.09</v>
      </c>
      <c r="F60" s="570">
        <v>103.78999999999999</v>
      </c>
      <c r="G60" s="570">
        <v>104.52666666666666</v>
      </c>
      <c r="H60" s="570">
        <v>105.12666666666668</v>
      </c>
      <c r="I60" s="587">
        <v>104.82666666666667</v>
      </c>
    </row>
    <row r="61" spans="2:9" ht="15">
      <c r="B61" s="1557"/>
      <c r="C61" s="559" t="s">
        <v>549</v>
      </c>
      <c r="D61" s="570">
        <v>105.46</v>
      </c>
      <c r="E61" s="570">
        <v>106.06</v>
      </c>
      <c r="F61" s="570">
        <v>105.75999999999999</v>
      </c>
      <c r="G61" s="570">
        <v>104.429</v>
      </c>
      <c r="H61" s="570">
        <v>105.02900000000001</v>
      </c>
      <c r="I61" s="587">
        <v>104.72900000000001</v>
      </c>
    </row>
    <row r="62" spans="2:11" ht="15">
      <c r="B62" s="1557"/>
      <c r="C62" s="559" t="s">
        <v>550</v>
      </c>
      <c r="D62" s="570">
        <v>107</v>
      </c>
      <c r="E62" s="570">
        <v>107.6</v>
      </c>
      <c r="F62" s="570">
        <v>107.3</v>
      </c>
      <c r="G62" s="570">
        <v>106.20206896551723</v>
      </c>
      <c r="H62" s="570">
        <v>106.80206896551724</v>
      </c>
      <c r="I62" s="587">
        <v>106.50206896551722</v>
      </c>
      <c r="K62" s="405"/>
    </row>
    <row r="63" spans="2:9" ht="15">
      <c r="B63" s="1557"/>
      <c r="C63" s="559" t="s">
        <v>551</v>
      </c>
      <c r="D63" s="570">
        <v>106.6</v>
      </c>
      <c r="E63" s="570">
        <v>107.2</v>
      </c>
      <c r="F63" s="570">
        <v>106.9</v>
      </c>
      <c r="G63" s="570">
        <v>106.06200000000003</v>
      </c>
      <c r="H63" s="570">
        <v>106.66199999999999</v>
      </c>
      <c r="I63" s="587">
        <v>106.36200000000001</v>
      </c>
    </row>
    <row r="64" spans="2:9" ht="15">
      <c r="B64" s="1557"/>
      <c r="C64" s="559" t="s">
        <v>656</v>
      </c>
      <c r="D64" s="570">
        <v>108.88</v>
      </c>
      <c r="E64" s="570">
        <v>109.48</v>
      </c>
      <c r="F64" s="570">
        <v>109.18</v>
      </c>
      <c r="G64" s="570">
        <v>108.18586206896553</v>
      </c>
      <c r="H64" s="570">
        <v>108.78586206896551</v>
      </c>
      <c r="I64" s="587">
        <v>108.48586206896553</v>
      </c>
    </row>
    <row r="65" spans="2:9" ht="15">
      <c r="B65" s="1557"/>
      <c r="C65" s="559" t="s">
        <v>553</v>
      </c>
      <c r="D65" s="570">
        <v>107.23</v>
      </c>
      <c r="E65" s="570">
        <v>107.83</v>
      </c>
      <c r="F65" s="570">
        <v>107.53</v>
      </c>
      <c r="G65" s="570">
        <v>108.52000000000001</v>
      </c>
      <c r="H65" s="570">
        <v>109.11999999999998</v>
      </c>
      <c r="I65" s="587">
        <v>108.82</v>
      </c>
    </row>
    <row r="66" spans="2:9" ht="15">
      <c r="B66" s="1557"/>
      <c r="C66" s="559" t="s">
        <v>554</v>
      </c>
      <c r="D66" s="570">
        <v>105.92</v>
      </c>
      <c r="E66" s="570">
        <v>106.52</v>
      </c>
      <c r="F66" s="570">
        <v>106.22</v>
      </c>
      <c r="G66" s="570">
        <v>106.24066666666664</v>
      </c>
      <c r="H66" s="570">
        <v>106.84066666666668</v>
      </c>
      <c r="I66" s="587">
        <v>106.54066666666665</v>
      </c>
    </row>
    <row r="67" spans="2:9" ht="15">
      <c r="B67" s="1557"/>
      <c r="C67" s="559" t="s">
        <v>269</v>
      </c>
      <c r="D67" s="570">
        <v>106.27</v>
      </c>
      <c r="E67" s="570">
        <v>106.87</v>
      </c>
      <c r="F67" s="570">
        <v>106.57</v>
      </c>
      <c r="G67" s="570">
        <v>106.12741935483871</v>
      </c>
      <c r="H67" s="570">
        <v>106.72741935483872</v>
      </c>
      <c r="I67" s="587">
        <v>106.42741935483872</v>
      </c>
    </row>
    <row r="68" spans="2:9" ht="15">
      <c r="B68" s="1557"/>
      <c r="C68" s="559" t="s">
        <v>555</v>
      </c>
      <c r="D68" s="569">
        <v>107.08</v>
      </c>
      <c r="E68" s="569">
        <v>107.68</v>
      </c>
      <c r="F68" s="569">
        <v>107.38</v>
      </c>
      <c r="G68" s="569">
        <v>107.05187500000002</v>
      </c>
      <c r="H68" s="569">
        <v>107.65187499999999</v>
      </c>
      <c r="I68" s="571">
        <v>107.351875</v>
      </c>
    </row>
    <row r="69" spans="2:9" ht="15">
      <c r="B69" s="1557"/>
      <c r="C69" s="559" t="s">
        <v>556</v>
      </c>
      <c r="D69" s="569">
        <v>106.73</v>
      </c>
      <c r="E69" s="569">
        <v>107.33</v>
      </c>
      <c r="F69" s="569">
        <v>107.03</v>
      </c>
      <c r="G69" s="569">
        <v>107.56193548387097</v>
      </c>
      <c r="H69" s="569">
        <v>108.16193548387095</v>
      </c>
      <c r="I69" s="571">
        <v>107.86193548387095</v>
      </c>
    </row>
    <row r="70" spans="2:9" ht="15">
      <c r="B70" s="1558"/>
      <c r="C70" s="582" t="s">
        <v>653</v>
      </c>
      <c r="D70" s="573">
        <v>106.19083333333333</v>
      </c>
      <c r="E70" s="573">
        <v>106.79083333333334</v>
      </c>
      <c r="F70" s="573">
        <v>106.4908333333333</v>
      </c>
      <c r="G70" s="573">
        <v>106.05185099570512</v>
      </c>
      <c r="H70" s="573">
        <v>106.6518509957051</v>
      </c>
      <c r="I70" s="575">
        <v>106.35185099570509</v>
      </c>
    </row>
    <row r="71" spans="2:9" ht="15">
      <c r="B71" s="1559" t="s">
        <v>35</v>
      </c>
      <c r="C71" s="588" t="s">
        <v>546</v>
      </c>
      <c r="D71" s="576">
        <v>106.72</v>
      </c>
      <c r="E71" s="576">
        <v>107.32</v>
      </c>
      <c r="F71" s="576">
        <v>107.02</v>
      </c>
      <c r="G71" s="576">
        <v>106.88593750000001</v>
      </c>
      <c r="H71" s="576">
        <v>107.48593749999998</v>
      </c>
      <c r="I71" s="577">
        <v>107.1859375</v>
      </c>
    </row>
    <row r="72" spans="2:9" ht="15">
      <c r="B72" s="1557"/>
      <c r="C72" s="559" t="s">
        <v>547</v>
      </c>
      <c r="D72" s="569">
        <v>106.85</v>
      </c>
      <c r="E72" s="569">
        <v>107.45</v>
      </c>
      <c r="F72" s="569">
        <v>107.15</v>
      </c>
      <c r="G72" s="569">
        <v>106.7274193548387</v>
      </c>
      <c r="H72" s="569">
        <v>107.32741935483868</v>
      </c>
      <c r="I72" s="571">
        <v>107.02741935483868</v>
      </c>
    </row>
    <row r="73" spans="2:9" ht="15">
      <c r="B73" s="1557"/>
      <c r="C73" s="559" t="s">
        <v>548</v>
      </c>
      <c r="D73" s="569">
        <v>106.49</v>
      </c>
      <c r="E73" s="569">
        <v>107.09</v>
      </c>
      <c r="F73" s="569">
        <v>106.78999999999999</v>
      </c>
      <c r="G73" s="569">
        <v>106.43566666666669</v>
      </c>
      <c r="H73" s="569">
        <v>107.03566666666666</v>
      </c>
      <c r="I73" s="571">
        <v>106.73566666666667</v>
      </c>
    </row>
    <row r="74" spans="2:9" ht="15">
      <c r="B74" s="1557"/>
      <c r="C74" s="559" t="s">
        <v>549</v>
      </c>
      <c r="D74" s="569">
        <v>107.31</v>
      </c>
      <c r="E74" s="569">
        <v>107.91</v>
      </c>
      <c r="F74" s="569">
        <v>107.61</v>
      </c>
      <c r="G74" s="569">
        <v>106.61566666666667</v>
      </c>
      <c r="H74" s="569">
        <v>107.21566666666668</v>
      </c>
      <c r="I74" s="571">
        <v>106.91566666666668</v>
      </c>
    </row>
    <row r="75" spans="2:11" ht="15.75" thickBot="1">
      <c r="B75" s="1560"/>
      <c r="C75" s="589" t="s">
        <v>550</v>
      </c>
      <c r="D75" s="590">
        <v>107.7</v>
      </c>
      <c r="E75" s="590">
        <v>108.3</v>
      </c>
      <c r="F75" s="590">
        <v>108</v>
      </c>
      <c r="G75" s="590">
        <v>108.59133333333332</v>
      </c>
      <c r="H75" s="590">
        <v>109.19133333333333</v>
      </c>
      <c r="I75" s="591">
        <v>108.89133333333334</v>
      </c>
      <c r="K75" s="405"/>
    </row>
    <row r="76" spans="2:9" ht="15.75" thickTop="1">
      <c r="B76" s="592" t="s">
        <v>657</v>
      </c>
      <c r="C76" s="61"/>
      <c r="D76" s="61"/>
      <c r="E76" s="61"/>
      <c r="F76" s="61"/>
      <c r="G76" s="61"/>
      <c r="H76" s="61"/>
      <c r="I76" s="61"/>
    </row>
    <row r="78" spans="2:12" ht="15">
      <c r="B78" s="1476" t="s">
        <v>658</v>
      </c>
      <c r="C78" s="1476"/>
      <c r="D78" s="1476"/>
      <c r="E78" s="1476"/>
      <c r="F78" s="1476"/>
      <c r="G78" s="1476"/>
      <c r="H78" s="1476"/>
      <c r="I78" s="1476"/>
      <c r="J78" s="1476"/>
      <c r="K78" s="1476"/>
      <c r="L78" s="1476"/>
    </row>
    <row r="79" spans="2:12" ht="15">
      <c r="B79" s="1476" t="s">
        <v>99</v>
      </c>
      <c r="C79" s="1476"/>
      <c r="D79" s="1476"/>
      <c r="E79" s="1476"/>
      <c r="F79" s="1476"/>
      <c r="G79" s="1476"/>
      <c r="H79" s="1476"/>
      <c r="I79" s="1476"/>
      <c r="J79" s="1476"/>
      <c r="K79" s="1476"/>
      <c r="L79" s="1476"/>
    </row>
    <row r="80" spans="2:12" ht="16.5" thickBot="1">
      <c r="B80" s="208"/>
      <c r="C80" s="208"/>
      <c r="D80" s="208"/>
      <c r="E80" s="208"/>
      <c r="F80" s="208"/>
      <c r="G80" s="208"/>
      <c r="H80" s="208"/>
      <c r="I80" s="208"/>
      <c r="J80" s="61"/>
      <c r="K80" s="61"/>
      <c r="L80" s="61"/>
    </row>
    <row r="81" spans="2:12" ht="15.75" thickTop="1">
      <c r="B81" s="1561"/>
      <c r="C81" s="1563" t="s">
        <v>659</v>
      </c>
      <c r="D81" s="1564"/>
      <c r="E81" s="1565"/>
      <c r="F81" s="1563" t="s">
        <v>670</v>
      </c>
      <c r="G81" s="1564"/>
      <c r="H81" s="1565"/>
      <c r="I81" s="1569" t="s">
        <v>172</v>
      </c>
      <c r="J81" s="1570"/>
      <c r="K81" s="1570"/>
      <c r="L81" s="1571"/>
    </row>
    <row r="82" spans="2:12" ht="15">
      <c r="B82" s="1562"/>
      <c r="C82" s="1566"/>
      <c r="D82" s="1567"/>
      <c r="E82" s="1568"/>
      <c r="F82" s="1566"/>
      <c r="G82" s="1567"/>
      <c r="H82" s="1568"/>
      <c r="I82" s="1572" t="s">
        <v>660</v>
      </c>
      <c r="J82" s="1573"/>
      <c r="K82" s="1572" t="s">
        <v>686</v>
      </c>
      <c r="L82" s="1574"/>
    </row>
    <row r="83" spans="2:12" ht="15">
      <c r="B83" s="593"/>
      <c r="C83" s="594" t="s">
        <v>661</v>
      </c>
      <c r="D83" s="594" t="s">
        <v>662</v>
      </c>
      <c r="E83" s="594" t="s">
        <v>663</v>
      </c>
      <c r="F83" s="594">
        <v>2014</v>
      </c>
      <c r="G83" s="594">
        <v>2015</v>
      </c>
      <c r="H83" s="594">
        <v>2016</v>
      </c>
      <c r="I83" s="594" t="s">
        <v>662</v>
      </c>
      <c r="J83" s="594" t="s">
        <v>663</v>
      </c>
      <c r="K83" s="595">
        <v>2015</v>
      </c>
      <c r="L83" s="596">
        <v>2016</v>
      </c>
    </row>
    <row r="84" spans="2:12" ht="15">
      <c r="B84" s="597" t="s">
        <v>664</v>
      </c>
      <c r="C84" s="598">
        <v>104.73</v>
      </c>
      <c r="D84" s="598">
        <v>57.31</v>
      </c>
      <c r="E84" s="598">
        <v>46.25</v>
      </c>
      <c r="F84" s="599">
        <v>61.09</v>
      </c>
      <c r="G84" s="599">
        <v>37.66</v>
      </c>
      <c r="H84" s="600">
        <v>51.72</v>
      </c>
      <c r="I84" s="601">
        <v>-45.2783347655877</v>
      </c>
      <c r="J84" s="601">
        <v>-19.298551736171703</v>
      </c>
      <c r="K84" s="602">
        <v>-38.35324930430514</v>
      </c>
      <c r="L84" s="603">
        <v>37.33404142326074</v>
      </c>
    </row>
    <row r="85" spans="2:12" ht="15.75" thickBot="1">
      <c r="B85" s="604" t="s">
        <v>665</v>
      </c>
      <c r="C85" s="605">
        <v>1310</v>
      </c>
      <c r="D85" s="605">
        <v>1144.4</v>
      </c>
      <c r="E85" s="605">
        <v>1283.3</v>
      </c>
      <c r="F85" s="605">
        <v>1209.25</v>
      </c>
      <c r="G85" s="605">
        <v>1061.5</v>
      </c>
      <c r="H85" s="605">
        <v>1126.95</v>
      </c>
      <c r="I85" s="606">
        <v>-12.641221374045799</v>
      </c>
      <c r="J85" s="606">
        <v>12.13736455784688</v>
      </c>
      <c r="K85" s="607">
        <v>-12.218317138722341</v>
      </c>
      <c r="L85" s="608">
        <v>6.165803108808305</v>
      </c>
    </row>
    <row r="86" spans="2:12" ht="15.75" thickTop="1">
      <c r="B86" s="592" t="s">
        <v>666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2:12" ht="15">
      <c r="B87" s="592" t="s">
        <v>667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2:12" ht="15">
      <c r="B88" s="592" t="s">
        <v>668</v>
      </c>
      <c r="C88" s="609"/>
      <c r="D88" s="609"/>
      <c r="E88" s="609"/>
      <c r="F88" s="609"/>
      <c r="G88" s="609"/>
      <c r="H88" s="609"/>
      <c r="I88" s="61"/>
      <c r="J88" s="61"/>
      <c r="K88" s="61"/>
      <c r="L88" s="61"/>
    </row>
    <row r="89" spans="2:12" ht="15">
      <c r="B89" s="610" t="s">
        <v>669</v>
      </c>
      <c r="C89" s="61"/>
      <c r="D89" s="61"/>
      <c r="E89" s="61"/>
      <c r="F89" s="61"/>
      <c r="G89" s="61"/>
      <c r="H89" s="61"/>
      <c r="I89" s="311"/>
      <c r="J89" s="311"/>
      <c r="K89" s="61"/>
      <c r="L89" s="61"/>
    </row>
  </sheetData>
  <sheetProtection/>
  <mergeCells count="20">
    <mergeCell ref="B78:L78"/>
    <mergeCell ref="B79:L79"/>
    <mergeCell ref="B81:B82"/>
    <mergeCell ref="C81:E82"/>
    <mergeCell ref="F81:H82"/>
    <mergeCell ref="I81:L81"/>
    <mergeCell ref="I82:J82"/>
    <mergeCell ref="K82:L82"/>
    <mergeCell ref="B6:B18"/>
    <mergeCell ref="B19:B31"/>
    <mergeCell ref="B32:B44"/>
    <mergeCell ref="B45:B57"/>
    <mergeCell ref="B58:B70"/>
    <mergeCell ref="B71:B75"/>
    <mergeCell ref="B2:I2"/>
    <mergeCell ref="B3:I3"/>
    <mergeCell ref="B4:B5"/>
    <mergeCell ref="C4:C5"/>
    <mergeCell ref="D4:F4"/>
    <mergeCell ref="G4:I4"/>
  </mergeCells>
  <hyperlinks>
    <hyperlink ref="B89" r:id="rId1" display="http://www.kitco.com/gold.londonfix.html"/>
  </hyperlinks>
  <printOptions/>
  <pageMargins left="0.7" right="0.7" top="0.75" bottom="0.75" header="0.3" footer="0.3"/>
  <pageSetup horizontalDpi="600" verticalDpi="600" orientation="portrait" paperSize="9" scale="56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4">
      <selection activeCell="K35" sqref="K35"/>
    </sheetView>
  </sheetViews>
  <sheetFormatPr defaultColWidth="9.140625" defaultRowHeight="17.25" customHeight="1"/>
  <cols>
    <col min="1" max="1" width="34.57421875" style="1280" bestFit="1" customWidth="1"/>
    <col min="2" max="6" width="11.7109375" style="1280" customWidth="1"/>
    <col min="7" max="7" width="10.00390625" style="1280" customWidth="1"/>
    <col min="8" max="8" width="10.140625" style="1280" customWidth="1"/>
    <col min="9" max="16384" width="9.140625" style="1280" customWidth="1"/>
  </cols>
  <sheetData>
    <row r="1" spans="1:8" ht="17.25" customHeight="1">
      <c r="A1" s="1577" t="s">
        <v>1099</v>
      </c>
      <c r="B1" s="1577"/>
      <c r="C1" s="1577"/>
      <c r="D1" s="1577"/>
      <c r="E1" s="1577"/>
      <c r="F1" s="1577"/>
      <c r="G1" s="1577"/>
      <c r="H1" s="1577"/>
    </row>
    <row r="2" spans="1:8" ht="17.25" customHeight="1">
      <c r="A2" s="1578" t="s">
        <v>0</v>
      </c>
      <c r="B2" s="1578"/>
      <c r="C2" s="1578"/>
      <c r="D2" s="1578"/>
      <c r="E2" s="1578"/>
      <c r="F2" s="1578"/>
      <c r="G2" s="1578"/>
      <c r="H2" s="1578"/>
    </row>
    <row r="3" spans="1:8" ht="17.25" customHeight="1">
      <c r="A3" s="1579" t="s">
        <v>1111</v>
      </c>
      <c r="B3" s="1579"/>
      <c r="C3" s="1579"/>
      <c r="D3" s="1579"/>
      <c r="E3" s="1579"/>
      <c r="F3" s="1579"/>
      <c r="G3" s="1579"/>
      <c r="H3" s="1579"/>
    </row>
    <row r="4" spans="1:8" ht="11.25" customHeight="1" thickBot="1">
      <c r="A4" s="1281"/>
      <c r="B4" s="1580"/>
      <c r="C4" s="1580"/>
      <c r="D4" s="1580"/>
      <c r="E4" s="1281"/>
      <c r="F4" s="1281"/>
      <c r="G4" s="1581" t="s">
        <v>1</v>
      </c>
      <c r="H4" s="1581"/>
    </row>
    <row r="5" spans="1:8" ht="17.25" customHeight="1" thickTop="1">
      <c r="A5" s="1582" t="s">
        <v>2</v>
      </c>
      <c r="B5" s="1585" t="s">
        <v>12</v>
      </c>
      <c r="C5" s="1585"/>
      <c r="D5" s="1585"/>
      <c r="E5" s="1585"/>
      <c r="F5" s="1585"/>
      <c r="G5" s="1586" t="s">
        <v>172</v>
      </c>
      <c r="H5" s="1587"/>
    </row>
    <row r="6" spans="1:8" ht="17.25" customHeight="1">
      <c r="A6" s="1583"/>
      <c r="B6" s="1588" t="s">
        <v>16</v>
      </c>
      <c r="C6" s="1589"/>
      <c r="D6" s="1588" t="s">
        <v>18</v>
      </c>
      <c r="E6" s="1589"/>
      <c r="F6" s="1282" t="s">
        <v>58</v>
      </c>
      <c r="G6" s="1590" t="s">
        <v>1110</v>
      </c>
      <c r="H6" s="1591"/>
    </row>
    <row r="7" spans="1:8" ht="24" customHeight="1">
      <c r="A7" s="1584"/>
      <c r="B7" s="1283" t="s">
        <v>676</v>
      </c>
      <c r="C7" s="1283" t="s">
        <v>57</v>
      </c>
      <c r="D7" s="1283" t="s">
        <v>676</v>
      </c>
      <c r="E7" s="1284" t="str">
        <f>$C$7</f>
        <v>Annual</v>
      </c>
      <c r="F7" s="1283" t="s">
        <v>676</v>
      </c>
      <c r="G7" s="1285" t="s">
        <v>18</v>
      </c>
      <c r="H7" s="1286" t="s">
        <v>58</v>
      </c>
    </row>
    <row r="8" spans="1:8" ht="17.25" customHeight="1">
      <c r="A8" s="1287" t="s">
        <v>24</v>
      </c>
      <c r="B8" s="1288">
        <f>+B9+B13+B17</f>
        <v>117214.4</v>
      </c>
      <c r="C8" s="1288">
        <f>C9+C13+C17</f>
        <v>509213.9</v>
      </c>
      <c r="D8" s="1288">
        <f>+D9+D13+D17</f>
        <v>106652.00000000001</v>
      </c>
      <c r="E8" s="1288">
        <f>E9+E13+E17</f>
        <v>569571.4</v>
      </c>
      <c r="F8" s="1288">
        <f>+F9+F13+F17</f>
        <v>194609.4</v>
      </c>
      <c r="G8" s="1289">
        <f aca="true" t="shared" si="0" ref="G8:G14">D8/B8%-100</f>
        <v>-9.011179513779865</v>
      </c>
      <c r="H8" s="1290">
        <f>F8/D8%-100</f>
        <v>82.47140231781867</v>
      </c>
    </row>
    <row r="9" spans="1:8" s="1292" customFormat="1" ht="17.25" customHeight="1">
      <c r="A9" s="1287" t="s">
        <v>13</v>
      </c>
      <c r="B9" s="1291">
        <f>+B10+B11+B12</f>
        <v>95276.2</v>
      </c>
      <c r="C9" s="1291">
        <f>C10+C11+C12</f>
        <v>334881.5</v>
      </c>
      <c r="D9" s="1291">
        <f>+D10+D11+D12</f>
        <v>83215.80000000002</v>
      </c>
      <c r="E9" s="1291">
        <f>E10+E11+E12</f>
        <v>356499.3</v>
      </c>
      <c r="F9" s="1291">
        <f>+F10+F11+F12</f>
        <v>160987.7</v>
      </c>
      <c r="G9" s="1289">
        <f t="shared" si="0"/>
        <v>-12.658355392007635</v>
      </c>
      <c r="H9" s="1290">
        <f aca="true" t="shared" si="1" ref="H9:H18">F9/D9%-100</f>
        <v>93.45809329478294</v>
      </c>
    </row>
    <row r="10" spans="1:8" ht="17.25" customHeight="1">
      <c r="A10" s="1293" t="s">
        <v>27</v>
      </c>
      <c r="B10" s="1294">
        <v>91112.9</v>
      </c>
      <c r="C10" s="1294">
        <v>309169.3</v>
      </c>
      <c r="D10" s="1294">
        <v>78117.6</v>
      </c>
      <c r="E10" s="1294">
        <v>325036.1</v>
      </c>
      <c r="F10" s="1294">
        <v>141678.2</v>
      </c>
      <c r="G10" s="1295">
        <f t="shared" si="0"/>
        <v>-14.262854107376654</v>
      </c>
      <c r="H10" s="1296">
        <f t="shared" si="1"/>
        <v>81.36527491884033</v>
      </c>
    </row>
    <row r="11" spans="1:8" ht="17.25" customHeight="1">
      <c r="A11" s="1293" t="s">
        <v>25</v>
      </c>
      <c r="B11" s="1294">
        <v>714.2</v>
      </c>
      <c r="C11" s="1294">
        <v>3625.7</v>
      </c>
      <c r="D11" s="1294">
        <v>1279.1000000000001</v>
      </c>
      <c r="E11" s="1294">
        <v>9664.900000000001</v>
      </c>
      <c r="F11" s="1294">
        <v>7465.5</v>
      </c>
      <c r="G11" s="1295">
        <f t="shared" si="0"/>
        <v>79.09549145897509</v>
      </c>
      <c r="H11" s="1296">
        <f t="shared" si="1"/>
        <v>483.652568212024</v>
      </c>
    </row>
    <row r="12" spans="1:8" ht="17.25" customHeight="1">
      <c r="A12" s="1293" t="s">
        <v>26</v>
      </c>
      <c r="B12" s="1294">
        <v>3449.1</v>
      </c>
      <c r="C12" s="1294">
        <v>22086.5</v>
      </c>
      <c r="D12" s="1294">
        <v>3819.1000000000004</v>
      </c>
      <c r="E12" s="1294">
        <v>21798.3</v>
      </c>
      <c r="F12" s="1294">
        <v>11844</v>
      </c>
      <c r="G12" s="1295">
        <f t="shared" si="0"/>
        <v>10.727436142761889</v>
      </c>
      <c r="H12" s="1296">
        <f t="shared" si="1"/>
        <v>210.12542221989474</v>
      </c>
    </row>
    <row r="13" spans="1:8" s="1292" customFormat="1" ht="17.25" customHeight="1">
      <c r="A13" s="1287" t="s">
        <v>14</v>
      </c>
      <c r="B13" s="1291">
        <f>+B14+B15+B16</f>
        <v>8799.7</v>
      </c>
      <c r="C13" s="1291">
        <f>C14+C15+C16</f>
        <v>81030.3</v>
      </c>
      <c r="D13" s="1291">
        <f>+D14+D15+D16</f>
        <v>8518.9</v>
      </c>
      <c r="E13" s="1291">
        <f>E14+E15+E16</f>
        <v>111700.90000000001</v>
      </c>
      <c r="F13" s="1291">
        <f>+F14+F15+F16</f>
        <v>20672.4</v>
      </c>
      <c r="G13" s="1289">
        <f t="shared" si="0"/>
        <v>-3.1910178756094183</v>
      </c>
      <c r="H13" s="1290">
        <f t="shared" si="1"/>
        <v>142.66513282231278</v>
      </c>
    </row>
    <row r="14" spans="1:8" ht="17.25" customHeight="1">
      <c r="A14" s="1293" t="s">
        <v>27</v>
      </c>
      <c r="B14" s="1294">
        <v>7420.3</v>
      </c>
      <c r="C14" s="1294">
        <v>68626</v>
      </c>
      <c r="D14" s="1294">
        <v>7165.1</v>
      </c>
      <c r="E14" s="1294">
        <v>98032.6</v>
      </c>
      <c r="F14" s="1294">
        <v>16616.6</v>
      </c>
      <c r="G14" s="1295">
        <f t="shared" si="0"/>
        <v>-3.439214047949548</v>
      </c>
      <c r="H14" s="1296">
        <f t="shared" si="1"/>
        <v>131.91023153898755</v>
      </c>
    </row>
    <row r="15" spans="1:8" ht="17.25" customHeight="1">
      <c r="A15" s="1293" t="s">
        <v>25</v>
      </c>
      <c r="B15" s="1294">
        <v>914.9</v>
      </c>
      <c r="C15" s="1294">
        <v>7646.2</v>
      </c>
      <c r="D15" s="1294">
        <v>963</v>
      </c>
      <c r="E15" s="1294">
        <v>7164.2</v>
      </c>
      <c r="F15" s="1294">
        <v>2648.9</v>
      </c>
      <c r="G15" s="1297" t="s">
        <v>3</v>
      </c>
      <c r="H15" s="1296">
        <f t="shared" si="1"/>
        <v>175.067497403946</v>
      </c>
    </row>
    <row r="16" spans="1:8" ht="17.25" customHeight="1">
      <c r="A16" s="1293" t="s">
        <v>26</v>
      </c>
      <c r="B16" s="1294">
        <v>464.5</v>
      </c>
      <c r="C16" s="1294">
        <v>4758.099999999999</v>
      </c>
      <c r="D16" s="1294">
        <v>390.8</v>
      </c>
      <c r="E16" s="1294">
        <v>6504.099999999999</v>
      </c>
      <c r="F16" s="1294">
        <v>1406.8999999999999</v>
      </c>
      <c r="G16" s="1295" t="s">
        <v>3</v>
      </c>
      <c r="H16" s="1298">
        <f t="shared" si="1"/>
        <v>260.0051177072671</v>
      </c>
    </row>
    <row r="17" spans="1:8" s="1292" customFormat="1" ht="17.25" customHeight="1">
      <c r="A17" s="1299" t="s">
        <v>15</v>
      </c>
      <c r="B17" s="1291">
        <f>+B18+B19+B20</f>
        <v>13138.5</v>
      </c>
      <c r="C17" s="1291">
        <f>C18+C19+C20</f>
        <v>93302.1</v>
      </c>
      <c r="D17" s="1291">
        <f>+D18+D19+D20</f>
        <v>14917.3</v>
      </c>
      <c r="E17" s="1291">
        <f>E18+E19+E20</f>
        <v>101371.2</v>
      </c>
      <c r="F17" s="1291">
        <f>+F18+F19+F20</f>
        <v>12949.3</v>
      </c>
      <c r="G17" s="1289">
        <f>D17/B17%-100</f>
        <v>13.538836244624576</v>
      </c>
      <c r="H17" s="1290">
        <f t="shared" si="1"/>
        <v>-13.192735950875829</v>
      </c>
    </row>
    <row r="18" spans="1:8" ht="17.25" customHeight="1">
      <c r="A18" s="1293" t="s">
        <v>27</v>
      </c>
      <c r="B18" s="1294">
        <v>13138.5</v>
      </c>
      <c r="C18" s="1294">
        <v>87750.5</v>
      </c>
      <c r="D18" s="1294">
        <v>14917.3</v>
      </c>
      <c r="E18" s="1294">
        <v>93239.1</v>
      </c>
      <c r="F18" s="1294">
        <v>12949.3</v>
      </c>
      <c r="G18" s="1295">
        <f>D18/B18%-100</f>
        <v>13.538836244624576</v>
      </c>
      <c r="H18" s="1296">
        <f t="shared" si="1"/>
        <v>-13.192735950875829</v>
      </c>
    </row>
    <row r="19" spans="1:8" ht="17.25" customHeight="1">
      <c r="A19" s="1293" t="s">
        <v>25</v>
      </c>
      <c r="B19" s="1294">
        <v>0</v>
      </c>
      <c r="C19" s="1294">
        <v>4051.6</v>
      </c>
      <c r="D19" s="1294">
        <v>0</v>
      </c>
      <c r="E19" s="1294">
        <v>7745.4</v>
      </c>
      <c r="F19" s="1294">
        <v>0</v>
      </c>
      <c r="G19" s="1297" t="s">
        <v>3</v>
      </c>
      <c r="H19" s="1296" t="s">
        <v>3</v>
      </c>
    </row>
    <row r="20" spans="1:8" ht="17.25" customHeight="1" thickBot="1">
      <c r="A20" s="1293" t="s">
        <v>26</v>
      </c>
      <c r="B20" s="1294">
        <v>0</v>
      </c>
      <c r="C20" s="1294">
        <v>1500</v>
      </c>
      <c r="D20" s="1294">
        <v>0</v>
      </c>
      <c r="E20" s="1294">
        <v>386.7</v>
      </c>
      <c r="F20" s="1294">
        <v>0</v>
      </c>
      <c r="G20" s="1300" t="s">
        <v>3</v>
      </c>
      <c r="H20" s="1296" t="s">
        <v>3</v>
      </c>
    </row>
    <row r="21" spans="1:8" ht="17.25" customHeight="1" thickBot="1">
      <c r="A21" s="1301" t="s">
        <v>4</v>
      </c>
      <c r="B21" s="1302">
        <f>B17+B13+B9</f>
        <v>117214.4</v>
      </c>
      <c r="C21" s="1302">
        <f>C17+C13+C9</f>
        <v>509213.9</v>
      </c>
      <c r="D21" s="1302">
        <f>D17+D13+D9</f>
        <v>106652.00000000001</v>
      </c>
      <c r="E21" s="1302">
        <f>E17+E13+E9</f>
        <v>569571.4</v>
      </c>
      <c r="F21" s="1302">
        <f>F17+F13+F9</f>
        <v>194609.40000000002</v>
      </c>
      <c r="G21" s="1303">
        <f>D21/B21%-100</f>
        <v>-9.011179513779865</v>
      </c>
      <c r="H21" s="1304">
        <f>F21/D21%-100</f>
        <v>82.47140231781867</v>
      </c>
    </row>
    <row r="22" spans="1:8" ht="17.25" customHeight="1" thickBot="1">
      <c r="A22" s="1301" t="s">
        <v>5</v>
      </c>
      <c r="B22" s="1302">
        <f>+B23+B26+B27+B28+B29+B30+B31</f>
        <v>163847.90000000002</v>
      </c>
      <c r="C22" s="1302">
        <f>C23+C26+C27+C28+C29+C30+C31</f>
        <v>463333.4</v>
      </c>
      <c r="D22" s="1302">
        <f>+D23+D26+D27+D28+D29+D30+D31</f>
        <v>139461.70000000004</v>
      </c>
      <c r="E22" s="1302">
        <f>E23+E26+E27+E28+E29+E30+E31</f>
        <v>532082.5</v>
      </c>
      <c r="F22" s="1302">
        <f>+F23+F26+F27+F28+F29+F30+F31</f>
        <v>247127.6</v>
      </c>
      <c r="G22" s="1303">
        <f aca="true" t="shared" si="2" ref="G22:G28">D22/B22%-100</f>
        <v>-14.883437627214008</v>
      </c>
      <c r="H22" s="1304">
        <f>F22/D22%-100</f>
        <v>77.2010523319305</v>
      </c>
    </row>
    <row r="23" spans="1:8" ht="17.25" customHeight="1">
      <c r="A23" s="1305" t="s">
        <v>6</v>
      </c>
      <c r="B23" s="1306">
        <f>+B24+B25</f>
        <v>154064.7</v>
      </c>
      <c r="C23" s="1306">
        <f>C24+C25</f>
        <v>434795.2</v>
      </c>
      <c r="D23" s="1306">
        <f>+D24+D25</f>
        <v>131008.20000000001</v>
      </c>
      <c r="E23" s="1306">
        <f>E24+E25</f>
        <v>522525.50000000006</v>
      </c>
      <c r="F23" s="1306">
        <f>+F24+F25</f>
        <v>210994</v>
      </c>
      <c r="G23" s="1289">
        <f t="shared" si="2"/>
        <v>-14.96546580754709</v>
      </c>
      <c r="H23" s="1290">
        <f>F23/D23%-100</f>
        <v>61.05404089209682</v>
      </c>
    </row>
    <row r="24" spans="1:8" ht="17.25" customHeight="1">
      <c r="A24" s="1307" t="s">
        <v>689</v>
      </c>
      <c r="B24" s="1308">
        <v>142108.5</v>
      </c>
      <c r="C24" s="1308">
        <v>405846.60000000003</v>
      </c>
      <c r="D24" s="1308">
        <v>112812.1</v>
      </c>
      <c r="E24" s="1308">
        <v>482750.10000000003</v>
      </c>
      <c r="F24" s="1308">
        <v>207599.5</v>
      </c>
      <c r="G24" s="1309">
        <f t="shared" si="2"/>
        <v>-20.61551560955185</v>
      </c>
      <c r="H24" s="1310">
        <f>F24/D24%-100</f>
        <v>84.02236994081306</v>
      </c>
    </row>
    <row r="25" spans="1:8" ht="17.25" customHeight="1">
      <c r="A25" s="1307" t="s">
        <v>690</v>
      </c>
      <c r="B25" s="1308">
        <v>11956.2</v>
      </c>
      <c r="C25" s="1308">
        <v>28948.599999999995</v>
      </c>
      <c r="D25" s="1308">
        <v>18196.1</v>
      </c>
      <c r="E25" s="1308">
        <v>39775.4</v>
      </c>
      <c r="F25" s="1308">
        <v>3394.5000000000073</v>
      </c>
      <c r="G25" s="1309">
        <f t="shared" si="2"/>
        <v>52.18965892173097</v>
      </c>
      <c r="H25" s="1310">
        <f aca="true" t="shared" si="3" ref="H25:H34">F25/D25%-100</f>
        <v>-81.34490357823925</v>
      </c>
    </row>
    <row r="26" spans="1:8" ht="17.25" customHeight="1">
      <c r="A26" s="1311" t="s">
        <v>19</v>
      </c>
      <c r="B26" s="1294">
        <v>5092.9000000000015</v>
      </c>
      <c r="C26" s="1294">
        <v>11104.8</v>
      </c>
      <c r="D26" s="1294">
        <v>6031.9000000000015</v>
      </c>
      <c r="E26" s="1294">
        <v>5658.900000000002</v>
      </c>
      <c r="F26" s="1294">
        <v>7549.000000000001</v>
      </c>
      <c r="G26" s="1295">
        <f t="shared" si="2"/>
        <v>18.437432504074295</v>
      </c>
      <c r="H26" s="1296">
        <f t="shared" si="3"/>
        <v>25.151279033140455</v>
      </c>
    </row>
    <row r="27" spans="1:8" ht="17.25" customHeight="1">
      <c r="A27" s="1311" t="s">
        <v>20</v>
      </c>
      <c r="B27" s="1294">
        <v>0.6999999999999886</v>
      </c>
      <c r="C27" s="1294">
        <v>-26.5</v>
      </c>
      <c r="D27" s="1294">
        <v>35.69999999999999</v>
      </c>
      <c r="E27" s="1294">
        <v>1096.6000000000001</v>
      </c>
      <c r="F27" s="1294">
        <v>-560.4</v>
      </c>
      <c r="G27" s="1295">
        <f t="shared" si="2"/>
        <v>5000.000000000081</v>
      </c>
      <c r="H27" s="1296">
        <f>F27/D27%-100</f>
        <v>-1669.7478991596643</v>
      </c>
    </row>
    <row r="28" spans="1:8" ht="17.25" customHeight="1">
      <c r="A28" s="1311" t="s">
        <v>21</v>
      </c>
      <c r="B28" s="1294">
        <v>2379</v>
      </c>
      <c r="C28" s="1294">
        <v>1129.6</v>
      </c>
      <c r="D28" s="1294">
        <v>318.7</v>
      </c>
      <c r="E28" s="1294">
        <v>-174.69999999999993</v>
      </c>
      <c r="F28" s="1294">
        <v>2633</v>
      </c>
      <c r="G28" s="1295">
        <f t="shared" si="2"/>
        <v>-86.6036149642707</v>
      </c>
      <c r="H28" s="1296">
        <f>F28/D28%-100</f>
        <v>726.1688107938501</v>
      </c>
    </row>
    <row r="29" spans="1:8" ht="17.25" customHeight="1">
      <c r="A29" s="1311" t="s">
        <v>22</v>
      </c>
      <c r="B29" s="1294">
        <v>46</v>
      </c>
      <c r="C29" s="1294">
        <v>832.9</v>
      </c>
      <c r="D29" s="1294">
        <v>402</v>
      </c>
      <c r="E29" s="1294">
        <v>184.0999999999999</v>
      </c>
      <c r="F29" s="1294">
        <v>-213.0999999999999</v>
      </c>
      <c r="G29" s="1295">
        <f>(D29/B29%-100)*-1</f>
        <v>-773.9130434782609</v>
      </c>
      <c r="H29" s="1296">
        <f t="shared" si="3"/>
        <v>-153.0099502487562</v>
      </c>
    </row>
    <row r="30" spans="1:8" ht="17.25" customHeight="1">
      <c r="A30" s="1312" t="s">
        <v>23</v>
      </c>
      <c r="B30" s="1294">
        <v>0</v>
      </c>
      <c r="C30" s="1294">
        <v>10000</v>
      </c>
      <c r="D30" s="1294">
        <v>0</v>
      </c>
      <c r="E30" s="1294">
        <v>0</v>
      </c>
      <c r="F30" s="1294">
        <v>18271.1</v>
      </c>
      <c r="G30" s="1295" t="s">
        <v>3</v>
      </c>
      <c r="H30" s="1296" t="s">
        <v>3</v>
      </c>
    </row>
    <row r="31" spans="1:8" ht="17.25" customHeight="1" thickBot="1">
      <c r="A31" s="1311" t="s">
        <v>28</v>
      </c>
      <c r="B31" s="1313">
        <v>2264.6</v>
      </c>
      <c r="C31" s="1313">
        <v>5497.4</v>
      </c>
      <c r="D31" s="1313">
        <v>1665.2000000000007</v>
      </c>
      <c r="E31" s="1313">
        <v>2792.1000000000004</v>
      </c>
      <c r="F31" s="1313">
        <v>8454</v>
      </c>
      <c r="G31" s="1295">
        <f>D31/B31%-100</f>
        <v>-26.46825046365801</v>
      </c>
      <c r="H31" s="1296">
        <f>F31/D31%-100</f>
        <v>407.68676435263006</v>
      </c>
    </row>
    <row r="32" spans="1:8" ht="17.25" customHeight="1" thickBot="1">
      <c r="A32" s="1301" t="s">
        <v>7</v>
      </c>
      <c r="B32" s="1302">
        <f>B22-B21</f>
        <v>46633.50000000003</v>
      </c>
      <c r="C32" s="1302">
        <f>C22-C21</f>
        <v>-45880.5</v>
      </c>
      <c r="D32" s="1302">
        <f>D22-D21</f>
        <v>32809.700000000026</v>
      </c>
      <c r="E32" s="1302">
        <f>E22-E21</f>
        <v>-37488.90000000002</v>
      </c>
      <c r="F32" s="1302">
        <f>F22-F21</f>
        <v>52518.19999999998</v>
      </c>
      <c r="G32" s="1303">
        <f>D32/B32%-100</f>
        <v>-29.643496627960573</v>
      </c>
      <c r="H32" s="1304">
        <f>F32/D32%-100</f>
        <v>60.06912589874318</v>
      </c>
    </row>
    <row r="33" spans="1:8" ht="17.25" customHeight="1" thickBot="1">
      <c r="A33" s="1301" t="s">
        <v>8</v>
      </c>
      <c r="B33" s="1314">
        <f>B34+B44+B43</f>
        <v>-46633.5</v>
      </c>
      <c r="C33" s="1314">
        <f>C34+C43+C44</f>
        <v>45880.5</v>
      </c>
      <c r="D33" s="1314">
        <f>D34+D44+D43</f>
        <v>-32809.69999999999</v>
      </c>
      <c r="E33" s="1314">
        <f>E34+E43+E44</f>
        <v>37488.899999999834</v>
      </c>
      <c r="F33" s="1314">
        <f>F34+F44+F43</f>
        <v>-52518.200000000004</v>
      </c>
      <c r="G33" s="1303">
        <f>D33/B33%-100</f>
        <v>-29.6434966279606</v>
      </c>
      <c r="H33" s="1304">
        <f t="shared" si="3"/>
        <v>60.06912589874341</v>
      </c>
    </row>
    <row r="34" spans="1:8" ht="17.25" customHeight="1">
      <c r="A34" s="1305" t="s">
        <v>691</v>
      </c>
      <c r="B34" s="1306">
        <f>B35+B41+B42</f>
        <v>-52033.6</v>
      </c>
      <c r="C34" s="1306">
        <f>C35+C41+C42</f>
        <v>32055.300000000003</v>
      </c>
      <c r="D34" s="1306">
        <f>D35+D41+D42</f>
        <v>-48419.99999999999</v>
      </c>
      <c r="E34" s="1306">
        <f>E35+E41+E42</f>
        <v>-5978.600000000166</v>
      </c>
      <c r="F34" s="1306">
        <f>F35+F41+F42</f>
        <v>-69657.40000000001</v>
      </c>
      <c r="G34" s="1295">
        <f>D34/B34%-100</f>
        <v>-6.9447433965745375</v>
      </c>
      <c r="H34" s="1296">
        <f t="shared" si="3"/>
        <v>43.860801321767894</v>
      </c>
    </row>
    <row r="35" spans="1:8" ht="17.25" customHeight="1">
      <c r="A35" s="1315" t="s">
        <v>692</v>
      </c>
      <c r="B35" s="1294">
        <f>B36+B37+B38+B39+B40</f>
        <v>0</v>
      </c>
      <c r="C35" s="1294">
        <f>SUM(C36:C40)</f>
        <v>42423.1</v>
      </c>
      <c r="D35" s="1294">
        <f>D36+D37+D38+D39+D40</f>
        <v>0</v>
      </c>
      <c r="E35" s="1294">
        <f>SUM(E36:E40)</f>
        <v>87774.5</v>
      </c>
      <c r="F35" s="1294">
        <f>F36+F37+F38+F39+F40</f>
        <v>0</v>
      </c>
      <c r="G35" s="1295" t="s">
        <v>3</v>
      </c>
      <c r="H35" s="1296" t="s">
        <v>3</v>
      </c>
    </row>
    <row r="36" spans="1:8" ht="17.25" customHeight="1">
      <c r="A36" s="1316" t="s">
        <v>29</v>
      </c>
      <c r="B36" s="1317">
        <v>0</v>
      </c>
      <c r="C36" s="1317">
        <v>10000</v>
      </c>
      <c r="D36" s="1317">
        <v>0</v>
      </c>
      <c r="E36" s="1317">
        <v>20500</v>
      </c>
      <c r="F36" s="1317">
        <v>0</v>
      </c>
      <c r="G36" s="1295" t="s">
        <v>3</v>
      </c>
      <c r="H36" s="1296" t="s">
        <v>3</v>
      </c>
    </row>
    <row r="37" spans="1:8" ht="17.25" customHeight="1">
      <c r="A37" s="1316" t="s">
        <v>30</v>
      </c>
      <c r="B37" s="1317">
        <v>0</v>
      </c>
      <c r="C37" s="1317">
        <v>30000</v>
      </c>
      <c r="D37" s="1317">
        <v>0</v>
      </c>
      <c r="E37" s="1317">
        <v>62000</v>
      </c>
      <c r="F37" s="1317">
        <v>0</v>
      </c>
      <c r="G37" s="1295" t="s">
        <v>3</v>
      </c>
      <c r="H37" s="1296" t="s">
        <v>3</v>
      </c>
    </row>
    <row r="38" spans="1:8" ht="15">
      <c r="A38" s="1316" t="s">
        <v>31</v>
      </c>
      <c r="B38" s="1317">
        <v>0</v>
      </c>
      <c r="C38" s="1317">
        <v>0</v>
      </c>
      <c r="D38" s="1317">
        <v>0</v>
      </c>
      <c r="E38" s="1317">
        <v>0</v>
      </c>
      <c r="F38" s="1317">
        <v>0</v>
      </c>
      <c r="G38" s="1295" t="s">
        <v>3</v>
      </c>
      <c r="H38" s="1296" t="s">
        <v>3</v>
      </c>
    </row>
    <row r="39" spans="1:8" ht="15">
      <c r="A39" s="1316" t="s">
        <v>32</v>
      </c>
      <c r="B39" s="1317">
        <v>0</v>
      </c>
      <c r="C39" s="1317">
        <v>2339.4</v>
      </c>
      <c r="D39" s="1317">
        <v>0</v>
      </c>
      <c r="E39" s="1317">
        <v>5000</v>
      </c>
      <c r="F39" s="1317">
        <v>0</v>
      </c>
      <c r="G39" s="1295" t="s">
        <v>3</v>
      </c>
      <c r="H39" s="1296" t="s">
        <v>3</v>
      </c>
    </row>
    <row r="40" spans="1:8" ht="15">
      <c r="A40" s="1316" t="s">
        <v>33</v>
      </c>
      <c r="B40" s="1317">
        <v>0</v>
      </c>
      <c r="C40" s="1317">
        <v>83.7</v>
      </c>
      <c r="D40" s="1317">
        <v>0</v>
      </c>
      <c r="E40" s="1317">
        <v>274.5</v>
      </c>
      <c r="F40" s="1317">
        <v>0</v>
      </c>
      <c r="G40" s="1295" t="s">
        <v>3</v>
      </c>
      <c r="H40" s="1296" t="s">
        <v>3</v>
      </c>
    </row>
    <row r="41" spans="1:8" ht="17.25" customHeight="1">
      <c r="A41" s="1305" t="s">
        <v>1112</v>
      </c>
      <c r="B41" s="1306">
        <v>-51962.9</v>
      </c>
      <c r="C41" s="1306">
        <v>-10312.299999999996</v>
      </c>
      <c r="D41" s="1306">
        <v>-48263.799999999996</v>
      </c>
      <c r="E41" s="1306">
        <v>-93566.70000000017</v>
      </c>
      <c r="F41" s="1306">
        <v>-71757.20000000001</v>
      </c>
      <c r="G41" s="1318">
        <f>D41/B41%-100</f>
        <v>-7.11873278820083</v>
      </c>
      <c r="H41" s="1296">
        <f>F41/D41%-100</f>
        <v>48.67706231171192</v>
      </c>
    </row>
    <row r="42" spans="1:8" ht="17.25" customHeight="1">
      <c r="A42" s="1305" t="s">
        <v>693</v>
      </c>
      <c r="B42" s="1306">
        <v>-70.7</v>
      </c>
      <c r="C42" s="1306">
        <v>-55.5</v>
      </c>
      <c r="D42" s="1306">
        <v>-156.2</v>
      </c>
      <c r="E42" s="1306">
        <v>-186.39999999999418</v>
      </c>
      <c r="F42" s="1306">
        <v>2099.8</v>
      </c>
      <c r="G42" s="1318">
        <f>D42/B42%-100</f>
        <v>120.9335219236209</v>
      </c>
      <c r="H42" s="1296" t="s">
        <v>3</v>
      </c>
    </row>
    <row r="43" spans="1:8" ht="17.25" customHeight="1">
      <c r="A43" s="1305" t="s">
        <v>694</v>
      </c>
      <c r="B43" s="1306">
        <v>599.9</v>
      </c>
      <c r="C43" s="1306">
        <v>11224</v>
      </c>
      <c r="D43" s="1306">
        <v>61.8</v>
      </c>
      <c r="E43" s="1306">
        <v>13694</v>
      </c>
      <c r="F43" s="1306">
        <v>33.9</v>
      </c>
      <c r="G43" s="1318" t="s">
        <v>3</v>
      </c>
      <c r="H43" s="1296">
        <f>F43/D43%-100</f>
        <v>-45.14563106796117</v>
      </c>
    </row>
    <row r="44" spans="1:8" ht="17.25" customHeight="1" thickBot="1">
      <c r="A44" s="1319" t="s">
        <v>695</v>
      </c>
      <c r="B44" s="1320">
        <v>4800.2</v>
      </c>
      <c r="C44" s="1320">
        <v>2601.199999999999</v>
      </c>
      <c r="D44" s="1320">
        <v>15548.5</v>
      </c>
      <c r="E44" s="1320">
        <v>29773.5</v>
      </c>
      <c r="F44" s="1320">
        <v>17105.3</v>
      </c>
      <c r="G44" s="1321">
        <f>D44/B44%-100</f>
        <v>223.9135869338778</v>
      </c>
      <c r="H44" s="1322">
        <f>F44/D44%-100</f>
        <v>10.01254140270764</v>
      </c>
    </row>
    <row r="45" spans="1:8" ht="17.25" customHeight="1" thickTop="1">
      <c r="A45" s="1323"/>
      <c r="B45" s="1323"/>
      <c r="C45" s="1323"/>
      <c r="D45" s="1323"/>
      <c r="E45" s="1323"/>
      <c r="F45" s="1324"/>
      <c r="G45" s="1323"/>
      <c r="H45" s="1323"/>
    </row>
    <row r="46" spans="1:8" ht="43.5" customHeight="1">
      <c r="A46" s="1592" t="s">
        <v>122</v>
      </c>
      <c r="B46" s="1592"/>
      <c r="C46" s="1592"/>
      <c r="D46" s="1592"/>
      <c r="E46" s="1592"/>
      <c r="F46" s="1592"/>
      <c r="G46" s="1592"/>
      <c r="H46" s="1592"/>
    </row>
    <row r="47" spans="1:8" ht="19.5" customHeight="1">
      <c r="A47" s="1575" t="s">
        <v>9</v>
      </c>
      <c r="B47" s="1575"/>
      <c r="C47" s="1575"/>
      <c r="D47" s="1575"/>
      <c r="E47" s="1575"/>
      <c r="F47" s="1575"/>
      <c r="G47" s="1575"/>
      <c r="H47" s="1575"/>
    </row>
    <row r="48" spans="1:8" ht="17.25" customHeight="1">
      <c r="A48" s="1576" t="s">
        <v>10</v>
      </c>
      <c r="B48" s="1576"/>
      <c r="C48" s="1576"/>
      <c r="D48" s="1576"/>
      <c r="E48" s="1576"/>
      <c r="F48" s="1576"/>
      <c r="G48" s="1576"/>
      <c r="H48" s="1576"/>
    </row>
    <row r="49" spans="1:8" ht="17.25" customHeight="1">
      <c r="A49" s="1325" t="s">
        <v>11</v>
      </c>
      <c r="B49" s="1325"/>
      <c r="C49" s="1325"/>
      <c r="D49" s="1325"/>
      <c r="E49" s="1325"/>
      <c r="F49" s="1325"/>
      <c r="G49" s="1325"/>
      <c r="H49" s="1325"/>
    </row>
  </sheetData>
  <sheetProtection/>
  <mergeCells count="14">
    <mergeCell ref="B6:C6"/>
    <mergeCell ref="D6:E6"/>
    <mergeCell ref="G6:H6"/>
    <mergeCell ref="A46:H46"/>
    <mergeCell ref="A47:H47"/>
    <mergeCell ref="A48:H48"/>
    <mergeCell ref="A1:H1"/>
    <mergeCell ref="A2:H2"/>
    <mergeCell ref="A3:H3"/>
    <mergeCell ref="B4:D4"/>
    <mergeCell ref="G4:H4"/>
    <mergeCell ref="A5:A7"/>
    <mergeCell ref="B5:F5"/>
    <mergeCell ref="G5:H5"/>
  </mergeCells>
  <printOptions/>
  <pageMargins left="0.87" right="0.44" top="0.25" bottom="0.05" header="0.3" footer="0.05"/>
  <pageSetup horizontalDpi="600" verticalDpi="6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9.00390625" style="0" customWidth="1"/>
    <col min="2" max="6" width="11.421875" style="0" customWidth="1"/>
    <col min="7" max="7" width="12.00390625" style="0" bestFit="1" customWidth="1"/>
    <col min="8" max="11" width="9.28125" style="0" bestFit="1" customWidth="1"/>
  </cols>
  <sheetData>
    <row r="1" spans="1:11" ht="15">
      <c r="A1" s="1476" t="s">
        <v>688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1" ht="15.75">
      <c r="A2" s="1594" t="s">
        <v>59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</row>
    <row r="3" spans="1:11" ht="15">
      <c r="A3" s="1595" t="s">
        <v>671</v>
      </c>
      <c r="B3" s="1595"/>
      <c r="C3" s="1595"/>
      <c r="D3" s="1595"/>
      <c r="E3" s="1595"/>
      <c r="F3" s="1595"/>
      <c r="G3" s="1595"/>
      <c r="H3" s="1595"/>
      <c r="I3" s="1595"/>
      <c r="J3" s="1595"/>
      <c r="K3" s="1595"/>
    </row>
    <row r="4" spans="1:11" ht="8.25" customHeight="1">
      <c r="A4" s="614"/>
      <c r="B4" s="614"/>
      <c r="C4" s="614"/>
      <c r="D4" s="614"/>
      <c r="E4" s="614"/>
      <c r="F4" s="614"/>
      <c r="G4" s="614"/>
      <c r="H4" s="614"/>
      <c r="I4" s="614"/>
      <c r="J4" s="614"/>
      <c r="K4" s="614"/>
    </row>
    <row r="5" spans="1:11" ht="15.75" thickBot="1">
      <c r="A5" s="615"/>
      <c r="B5" s="615"/>
      <c r="C5" s="615"/>
      <c r="D5" s="615"/>
      <c r="E5" s="615"/>
      <c r="F5" s="615"/>
      <c r="G5" s="615"/>
      <c r="H5" s="615"/>
      <c r="I5" s="615"/>
      <c r="J5" s="615"/>
      <c r="K5" s="615"/>
    </row>
    <row r="6" spans="1:11" ht="15">
      <c r="A6" s="1596"/>
      <c r="B6" s="1598" t="s">
        <v>672</v>
      </c>
      <c r="C6" s="1599"/>
      <c r="D6" s="1599"/>
      <c r="E6" s="1599"/>
      <c r="F6" s="1599"/>
      <c r="G6" s="1600"/>
      <c r="H6" s="1601" t="s">
        <v>673</v>
      </c>
      <c r="I6" s="1602"/>
      <c r="J6" s="1601" t="s">
        <v>674</v>
      </c>
      <c r="K6" s="1605"/>
    </row>
    <row r="7" spans="1:11" ht="15">
      <c r="A7" s="1597"/>
      <c r="B7" s="1607" t="s">
        <v>271</v>
      </c>
      <c r="C7" s="1608"/>
      <c r="D7" s="1607" t="s">
        <v>16</v>
      </c>
      <c r="E7" s="1608"/>
      <c r="F7" s="84" t="s">
        <v>675</v>
      </c>
      <c r="G7" s="84" t="s">
        <v>35</v>
      </c>
      <c r="H7" s="1603"/>
      <c r="I7" s="1604"/>
      <c r="J7" s="1603"/>
      <c r="K7" s="1606"/>
    </row>
    <row r="8" spans="1:11" ht="15">
      <c r="A8" s="1597"/>
      <c r="B8" s="616" t="s">
        <v>676</v>
      </c>
      <c r="C8" s="85" t="s">
        <v>60</v>
      </c>
      <c r="D8" s="86" t="str">
        <f>B8</f>
        <v>Five Months</v>
      </c>
      <c r="E8" s="85" t="s">
        <v>60</v>
      </c>
      <c r="F8" s="87" t="str">
        <f>B8</f>
        <v>Five Months</v>
      </c>
      <c r="G8" s="87" t="s">
        <v>676</v>
      </c>
      <c r="H8" s="84" t="s">
        <v>18</v>
      </c>
      <c r="I8" s="79" t="s">
        <v>35</v>
      </c>
      <c r="J8" s="84" t="s">
        <v>18</v>
      </c>
      <c r="K8" s="617" t="s">
        <v>35</v>
      </c>
    </row>
    <row r="9" spans="1:11" ht="15">
      <c r="A9" s="88" t="s">
        <v>61</v>
      </c>
      <c r="B9" s="618">
        <v>39339.564</v>
      </c>
      <c r="C9" s="619">
        <v>100966.88</v>
      </c>
      <c r="D9" s="57">
        <v>46506.161</v>
      </c>
      <c r="E9" s="57">
        <v>112377.395</v>
      </c>
      <c r="F9" s="57">
        <v>36568.45</v>
      </c>
      <c r="G9" s="57">
        <v>63839.566</v>
      </c>
      <c r="H9" s="80">
        <f>+F9/D9*100-100</f>
        <v>-21.36859028204887</v>
      </c>
      <c r="I9" s="80">
        <f>+G9/F9*100-100</f>
        <v>74.57553163997929</v>
      </c>
      <c r="J9" s="82">
        <f>+F9/F19*100</f>
        <v>32.41536147274982</v>
      </c>
      <c r="K9" s="89">
        <f>+G9/G19*100</f>
        <v>30.58697117736669</v>
      </c>
    </row>
    <row r="10" spans="1:11" ht="15">
      <c r="A10" s="90" t="s">
        <v>62</v>
      </c>
      <c r="B10" s="620">
        <v>24390.605</v>
      </c>
      <c r="C10" s="621">
        <v>77927.541</v>
      </c>
      <c r="D10" s="58">
        <v>30367.917</v>
      </c>
      <c r="E10" s="76">
        <v>74671.022</v>
      </c>
      <c r="F10" s="58">
        <v>20831.834</v>
      </c>
      <c r="G10" s="622">
        <v>46495.771</v>
      </c>
      <c r="H10" s="91">
        <f aca="true" t="shared" si="0" ref="H10:H19">+F10/D10*100-100</f>
        <v>-31.40183437672067</v>
      </c>
      <c r="I10" s="91">
        <f aca="true" t="shared" si="1" ref="I10:I19">+G10/F10*100-100</f>
        <v>123.19576375272575</v>
      </c>
      <c r="J10" s="81">
        <f aca="true" t="shared" si="2" ref="J10:K19">D10/D$19%</f>
        <v>21.369528916285795</v>
      </c>
      <c r="K10" s="92">
        <f>+G10/G19*100</f>
        <v>22.277169106169083</v>
      </c>
    </row>
    <row r="11" spans="1:11" ht="15">
      <c r="A11" s="90" t="s">
        <v>63</v>
      </c>
      <c r="B11" s="620">
        <v>15667.296</v>
      </c>
      <c r="C11" s="621">
        <v>67882.009</v>
      </c>
      <c r="D11" s="58">
        <v>19285.645</v>
      </c>
      <c r="E11" s="76">
        <v>88459.09</v>
      </c>
      <c r="F11" s="58">
        <v>19253.987</v>
      </c>
      <c r="G11" s="622">
        <v>27032.522</v>
      </c>
      <c r="H11" s="91">
        <f t="shared" si="0"/>
        <v>-0.16415318232809284</v>
      </c>
      <c r="I11" s="91">
        <f t="shared" si="1"/>
        <v>40.399606585378905</v>
      </c>
      <c r="J11" s="81">
        <f t="shared" si="2"/>
        <v>13.571070695982295</v>
      </c>
      <c r="K11" s="92">
        <f t="shared" si="2"/>
        <v>21.948302091062004</v>
      </c>
    </row>
    <row r="12" spans="1:11" ht="15">
      <c r="A12" s="90" t="s">
        <v>64</v>
      </c>
      <c r="B12" s="620">
        <v>17696.274</v>
      </c>
      <c r="C12" s="621">
        <v>45395.355</v>
      </c>
      <c r="D12" s="58">
        <v>21209.175</v>
      </c>
      <c r="E12" s="76">
        <v>53524.95</v>
      </c>
      <c r="F12" s="58">
        <v>16287.717</v>
      </c>
      <c r="G12" s="622">
        <v>37081.181</v>
      </c>
      <c r="H12" s="91">
        <f t="shared" si="0"/>
        <v>-23.204382065780493</v>
      </c>
      <c r="I12" s="91">
        <f t="shared" si="1"/>
        <v>127.66346566556868</v>
      </c>
      <c r="J12" s="81">
        <f t="shared" si="2"/>
        <v>14.924635049979416</v>
      </c>
      <c r="K12" s="92">
        <f t="shared" si="2"/>
        <v>13.280509351938724</v>
      </c>
    </row>
    <row r="13" spans="1:11" ht="15">
      <c r="A13" s="90" t="s">
        <v>65</v>
      </c>
      <c r="B13" s="620">
        <v>2195.31</v>
      </c>
      <c r="C13" s="621">
        <v>7813.653</v>
      </c>
      <c r="D13" s="58">
        <v>2974.906</v>
      </c>
      <c r="E13" s="76">
        <v>10650</v>
      </c>
      <c r="F13" s="58">
        <v>3146.074</v>
      </c>
      <c r="G13" s="622">
        <v>7902.968</v>
      </c>
      <c r="H13" s="91">
        <f t="shared" si="0"/>
        <v>5.753728016952465</v>
      </c>
      <c r="I13" s="91">
        <f t="shared" si="1"/>
        <v>151.2009571294254</v>
      </c>
      <c r="J13" s="81">
        <f t="shared" si="2"/>
        <v>2.0934046872636047</v>
      </c>
      <c r="K13" s="92">
        <f t="shared" si="2"/>
        <v>2.642457855600938</v>
      </c>
    </row>
    <row r="14" spans="1:11" ht="15">
      <c r="A14" s="90" t="s">
        <v>66</v>
      </c>
      <c r="B14" s="620">
        <v>1987.427</v>
      </c>
      <c r="C14" s="621">
        <v>4090</v>
      </c>
      <c r="D14" s="58">
        <v>2918.773</v>
      </c>
      <c r="E14" s="76">
        <v>6217.373</v>
      </c>
      <c r="F14" s="58">
        <v>1756.461</v>
      </c>
      <c r="G14" s="622">
        <v>3840.04</v>
      </c>
      <c r="H14" s="91">
        <f t="shared" si="0"/>
        <v>-39.82193887637031</v>
      </c>
      <c r="I14" s="91">
        <f t="shared" si="1"/>
        <v>118.62369844818645</v>
      </c>
      <c r="J14" s="81">
        <f t="shared" si="2"/>
        <v>2.053904586988111</v>
      </c>
      <c r="K14" s="92">
        <f t="shared" si="2"/>
        <v>1.5426428286433023</v>
      </c>
    </row>
    <row r="15" spans="1:11" ht="15">
      <c r="A15" s="90" t="s">
        <v>67</v>
      </c>
      <c r="B15" s="58">
        <v>179.873</v>
      </c>
      <c r="C15" s="60">
        <v>434.906</v>
      </c>
      <c r="D15" s="60">
        <v>211.413</v>
      </c>
      <c r="E15" s="77">
        <v>461.616</v>
      </c>
      <c r="F15" s="58">
        <v>211.034</v>
      </c>
      <c r="G15" s="622">
        <v>305.382</v>
      </c>
      <c r="H15" s="91">
        <f t="shared" si="0"/>
        <v>-0.17926995974704596</v>
      </c>
      <c r="I15" s="91">
        <f t="shared" si="1"/>
        <v>44.707487892946176</v>
      </c>
      <c r="J15" s="81">
        <f t="shared" si="2"/>
        <v>0.14876872249020995</v>
      </c>
      <c r="K15" s="92">
        <f t="shared" si="2"/>
        <v>0.11453528877662747</v>
      </c>
    </row>
    <row r="16" spans="1:11" ht="15">
      <c r="A16" s="90" t="s">
        <v>68</v>
      </c>
      <c r="B16" s="58">
        <v>241.097</v>
      </c>
      <c r="C16" s="60">
        <v>440.533</v>
      </c>
      <c r="D16" s="60">
        <v>315.825</v>
      </c>
      <c r="E16" s="77">
        <v>562.917</v>
      </c>
      <c r="F16" s="58">
        <v>334.449</v>
      </c>
      <c r="G16" s="622">
        <v>476.669</v>
      </c>
      <c r="H16" s="91">
        <f t="shared" si="0"/>
        <v>5.896936594633104</v>
      </c>
      <c r="I16" s="91">
        <f t="shared" si="1"/>
        <v>42.5236732655801</v>
      </c>
      <c r="J16" s="81">
        <f t="shared" si="2"/>
        <v>0.22224216003968797</v>
      </c>
      <c r="K16" s="92">
        <f t="shared" si="2"/>
        <v>0.13966990128650827</v>
      </c>
    </row>
    <row r="17" spans="1:11" ht="15">
      <c r="A17" s="90" t="s">
        <v>69</v>
      </c>
      <c r="B17" s="58">
        <v>1236.829</v>
      </c>
      <c r="C17" s="60">
        <v>6850.123</v>
      </c>
      <c r="D17" s="60">
        <v>4624.385</v>
      </c>
      <c r="E17" s="77">
        <v>11016.301</v>
      </c>
      <c r="F17" s="58">
        <v>601.094</v>
      </c>
      <c r="G17" s="622">
        <v>3761.1</v>
      </c>
      <c r="H17" s="91">
        <f t="shared" si="0"/>
        <v>-87.00164454300409</v>
      </c>
      <c r="I17" s="91">
        <f t="shared" si="1"/>
        <v>525.7091236977909</v>
      </c>
      <c r="J17" s="81">
        <f t="shared" si="2"/>
        <v>3.2541227301674427</v>
      </c>
      <c r="K17" s="92">
        <f t="shared" si="2"/>
        <v>2.733343766865208</v>
      </c>
    </row>
    <row r="18" spans="1:11" ht="15">
      <c r="A18" s="90" t="s">
        <v>70</v>
      </c>
      <c r="B18" s="620">
        <v>12907.5</v>
      </c>
      <c r="C18" s="621">
        <v>45045</v>
      </c>
      <c r="D18" s="58">
        <v>13694.3</v>
      </c>
      <c r="E18" s="58">
        <v>45093.2</v>
      </c>
      <c r="F18" s="58">
        <v>13821</v>
      </c>
      <c r="G18" s="58">
        <v>17979.7</v>
      </c>
      <c r="H18" s="59">
        <f t="shared" si="0"/>
        <v>0.9252024564964927</v>
      </c>
      <c r="I18" s="59">
        <f t="shared" si="1"/>
        <v>30.089718544244278</v>
      </c>
      <c r="J18" s="81">
        <f t="shared" si="2"/>
        <v>9.636510131343304</v>
      </c>
      <c r="K18" s="92">
        <f t="shared" si="2"/>
        <v>11.188439490533728</v>
      </c>
    </row>
    <row r="19" spans="1:11" ht="30" customHeight="1" thickBot="1">
      <c r="A19" s="93" t="s">
        <v>71</v>
      </c>
      <c r="B19" s="623">
        <f>SUM(B9:B18)</f>
        <v>115841.775</v>
      </c>
      <c r="C19" s="623">
        <v>356846</v>
      </c>
      <c r="D19" s="94">
        <f>SUM(D9:D18)</f>
        <v>142108.5</v>
      </c>
      <c r="E19" s="94">
        <v>403033.864</v>
      </c>
      <c r="F19" s="94">
        <f>SUM(F9:F18)</f>
        <v>112812.09999999999</v>
      </c>
      <c r="G19" s="94">
        <f>SUM(G9:G18)</f>
        <v>208714.899</v>
      </c>
      <c r="H19" s="59">
        <f t="shared" si="0"/>
        <v>-20.615515609551863</v>
      </c>
      <c r="I19" s="59">
        <f t="shared" si="1"/>
        <v>85.01109278171404</v>
      </c>
      <c r="J19" s="81">
        <f t="shared" si="2"/>
        <v>100</v>
      </c>
      <c r="K19" s="624">
        <f t="shared" si="2"/>
        <v>100</v>
      </c>
    </row>
    <row r="20" spans="1:11" ht="15">
      <c r="A20" s="95"/>
      <c r="B20" s="625"/>
      <c r="C20" s="625"/>
      <c r="D20" s="96"/>
      <c r="E20" s="96"/>
      <c r="F20" s="96"/>
      <c r="G20" s="96"/>
      <c r="H20" s="97"/>
      <c r="I20" s="97"/>
      <c r="J20" s="98"/>
      <c r="K20" s="98"/>
    </row>
    <row r="21" spans="1:11" ht="27" customHeight="1">
      <c r="A21" s="1593" t="s">
        <v>72</v>
      </c>
      <c r="B21" s="1593"/>
      <c r="C21" s="1593"/>
      <c r="D21" s="1593"/>
      <c r="E21" s="1593"/>
      <c r="F21" s="1593"/>
      <c r="G21" s="1593"/>
      <c r="H21" s="1593"/>
      <c r="I21" s="1593"/>
      <c r="J21" s="1593"/>
      <c r="K21" s="1593"/>
    </row>
    <row r="22" spans="1:11" ht="15.75">
      <c r="A22" s="61" t="s">
        <v>73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5.75">
      <c r="A23" s="61" t="s">
        <v>74</v>
      </c>
      <c r="B23" s="62"/>
      <c r="C23" s="62"/>
      <c r="D23" s="62"/>
      <c r="E23" s="62"/>
      <c r="F23" s="62"/>
      <c r="G23" s="62"/>
      <c r="H23" s="99"/>
      <c r="I23" s="62"/>
      <c r="J23" s="62"/>
      <c r="K23" s="62"/>
    </row>
  </sheetData>
  <sheetProtection/>
  <mergeCells count="10">
    <mergeCell ref="A1:K1"/>
    <mergeCell ref="A21:K21"/>
    <mergeCell ref="A2:K2"/>
    <mergeCell ref="A3:K3"/>
    <mergeCell ref="A6:A8"/>
    <mergeCell ref="B6:G6"/>
    <mergeCell ref="H6:I7"/>
    <mergeCell ref="J6:K7"/>
    <mergeCell ref="B7:C7"/>
    <mergeCell ref="D7:E7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28">
      <selection activeCell="O14" sqref="O14"/>
    </sheetView>
  </sheetViews>
  <sheetFormatPr defaultColWidth="9.140625" defaultRowHeight="15"/>
  <cols>
    <col min="1" max="1" width="5.421875" style="2" bestFit="1" customWidth="1"/>
    <col min="2" max="2" width="34.57421875" style="2" customWidth="1"/>
    <col min="3" max="3" width="11.8515625" style="2" hidden="1" customWidth="1"/>
    <col min="4" max="5" width="11.7109375" style="35" hidden="1" customWidth="1"/>
    <col min="6" max="6" width="10.00390625" style="36" hidden="1" customWidth="1"/>
    <col min="7" max="7" width="10.00390625" style="36" customWidth="1"/>
    <col min="8" max="9" width="10.00390625" style="35" customWidth="1"/>
    <col min="10" max="10" width="10.00390625" style="35" hidden="1" customWidth="1"/>
    <col min="11" max="11" width="10.00390625" style="35" customWidth="1"/>
    <col min="12" max="12" width="9.421875" style="2" customWidth="1"/>
    <col min="13" max="13" width="8.8515625" style="2" customWidth="1"/>
    <col min="14" max="14" width="10.00390625" style="55" customWidth="1"/>
    <col min="15" max="18" width="9.140625" style="2" customWidth="1"/>
    <col min="19" max="19" width="9.57421875" style="2" bestFit="1" customWidth="1"/>
    <col min="20" max="16384" width="9.140625" style="2" customWidth="1"/>
  </cols>
  <sheetData>
    <row r="1" spans="1:14" ht="12.75">
      <c r="A1" s="1511" t="s">
        <v>56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"/>
    </row>
    <row r="2" spans="1:14" ht="15.75">
      <c r="A2" s="1594" t="s">
        <v>47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38"/>
    </row>
    <row r="3" spans="1:14" ht="11.25" customHeight="1">
      <c r="A3" s="1594"/>
      <c r="B3" s="1594"/>
      <c r="C3" s="1594"/>
      <c r="D3" s="1594"/>
      <c r="E3" s="1594"/>
      <c r="F3" s="1594"/>
      <c r="G3" s="1594"/>
      <c r="H3" s="1594"/>
      <c r="I3" s="1594"/>
      <c r="J3" s="1594"/>
      <c r="K3" s="1594"/>
      <c r="L3" s="1594"/>
      <c r="M3" s="1594"/>
      <c r="N3" s="38"/>
    </row>
    <row r="4" spans="1:14" ht="13.5" thickBot="1">
      <c r="A4" s="1609" t="s">
        <v>34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39"/>
    </row>
    <row r="5" spans="1:14" ht="27.75" customHeight="1" thickTop="1">
      <c r="A5" s="1610" t="s">
        <v>48</v>
      </c>
      <c r="B5" s="1612" t="s">
        <v>49</v>
      </c>
      <c r="C5" s="3">
        <v>2013</v>
      </c>
      <c r="D5" s="3">
        <v>2013</v>
      </c>
      <c r="E5" s="3">
        <v>2014</v>
      </c>
      <c r="F5" s="3">
        <v>2014</v>
      </c>
      <c r="G5" s="3">
        <v>2015</v>
      </c>
      <c r="H5" s="3">
        <v>2015</v>
      </c>
      <c r="I5" s="3">
        <v>2016</v>
      </c>
      <c r="J5" s="3">
        <v>2016</v>
      </c>
      <c r="K5" s="613">
        <v>2016</v>
      </c>
      <c r="L5" s="1614" t="s">
        <v>677</v>
      </c>
      <c r="M5" s="1615"/>
      <c r="N5" s="40"/>
    </row>
    <row r="6" spans="1:14" ht="12.75">
      <c r="A6" s="1611"/>
      <c r="B6" s="1613"/>
      <c r="C6" s="41" t="s">
        <v>37</v>
      </c>
      <c r="D6" s="3" t="s">
        <v>36</v>
      </c>
      <c r="E6" s="41" t="s">
        <v>37</v>
      </c>
      <c r="F6" s="3" t="s">
        <v>36</v>
      </c>
      <c r="G6" s="41" t="s">
        <v>37</v>
      </c>
      <c r="H6" s="3" t="s">
        <v>670</v>
      </c>
      <c r="I6" s="41" t="s">
        <v>37</v>
      </c>
      <c r="J6" s="3" t="s">
        <v>121</v>
      </c>
      <c r="K6" s="3" t="s">
        <v>670</v>
      </c>
      <c r="L6" s="3">
        <v>2015</v>
      </c>
      <c r="M6" s="1355">
        <v>2016</v>
      </c>
      <c r="N6" s="40"/>
    </row>
    <row r="7" spans="1:15" ht="12.75">
      <c r="A7" s="4">
        <v>1</v>
      </c>
      <c r="B7" s="5" t="s">
        <v>38</v>
      </c>
      <c r="C7" s="6">
        <f aca="true" t="shared" si="0" ref="C7:K7">SUM(C8:C12)</f>
        <v>136468.10700000002</v>
      </c>
      <c r="D7" s="6">
        <f t="shared" si="0"/>
        <v>136468.10700000002</v>
      </c>
      <c r="E7" s="6">
        <f t="shared" si="0"/>
        <v>136468.107</v>
      </c>
      <c r="F7" s="6">
        <f t="shared" si="0"/>
        <v>136468.107</v>
      </c>
      <c r="G7" s="6">
        <f t="shared" si="0"/>
        <v>119858.10699999999</v>
      </c>
      <c r="H7" s="6">
        <v>109259.107</v>
      </c>
      <c r="I7" s="6">
        <f t="shared" si="0"/>
        <v>116059.05699999999</v>
      </c>
      <c r="J7" s="6">
        <f t="shared" si="0"/>
        <v>116059</v>
      </c>
      <c r="K7" s="6">
        <f t="shared" si="0"/>
        <v>109359</v>
      </c>
      <c r="L7" s="6">
        <f>H7-G7</f>
        <v>-10598.999999999985</v>
      </c>
      <c r="M7" s="16">
        <f>K7-I7</f>
        <v>-6700.056999999986</v>
      </c>
      <c r="N7" s="42"/>
      <c r="O7" s="43"/>
    </row>
    <row r="8" spans="1:15" ht="12.75">
      <c r="A8" s="7"/>
      <c r="B8" s="8" t="s">
        <v>39</v>
      </c>
      <c r="C8" s="44">
        <v>12968.932</v>
      </c>
      <c r="D8" s="9">
        <v>12968.932</v>
      </c>
      <c r="E8" s="9">
        <v>22048.932</v>
      </c>
      <c r="F8" s="9">
        <v>22048.932</v>
      </c>
      <c r="G8" s="9">
        <v>17968.932</v>
      </c>
      <c r="H8" s="9">
        <v>15819.932</v>
      </c>
      <c r="I8" s="9">
        <v>16099.932</v>
      </c>
      <c r="J8" s="9">
        <v>16369.9</v>
      </c>
      <c r="K8" s="9">
        <v>16369.9</v>
      </c>
      <c r="L8" s="10">
        <f aca="true" t="shared" si="1" ref="L8:L40">H8-G8</f>
        <v>-2149</v>
      </c>
      <c r="M8" s="1279">
        <f aca="true" t="shared" si="2" ref="M8:M40">K8-I8</f>
        <v>269.96799999999894</v>
      </c>
      <c r="N8" s="45"/>
      <c r="O8" s="43"/>
    </row>
    <row r="9" spans="1:15" ht="12.75">
      <c r="A9" s="7"/>
      <c r="B9" s="8" t="s">
        <v>40</v>
      </c>
      <c r="C9" s="44">
        <v>121491.425</v>
      </c>
      <c r="D9" s="9">
        <v>121545.55</v>
      </c>
      <c r="E9" s="9">
        <v>113360.25</v>
      </c>
      <c r="F9" s="9">
        <v>113364.25</v>
      </c>
      <c r="G9" s="9">
        <v>100729.15</v>
      </c>
      <c r="H9" s="9">
        <v>85608.125</v>
      </c>
      <c r="I9" s="9">
        <v>97899.525</v>
      </c>
      <c r="J9" s="9">
        <v>98170.1</v>
      </c>
      <c r="K9" s="9">
        <v>91826.6</v>
      </c>
      <c r="L9" s="10">
        <f t="shared" si="1"/>
        <v>-15121.024999999994</v>
      </c>
      <c r="M9" s="1279">
        <f t="shared" si="2"/>
        <v>-6072.924999999988</v>
      </c>
      <c r="N9" s="45"/>
      <c r="O9" s="43"/>
    </row>
    <row r="10" spans="1:15" ht="12.75">
      <c r="A10" s="11"/>
      <c r="B10" s="8" t="s">
        <v>41</v>
      </c>
      <c r="C10" s="44">
        <v>1406</v>
      </c>
      <c r="D10" s="9">
        <v>1399.875</v>
      </c>
      <c r="E10" s="9">
        <v>721.425</v>
      </c>
      <c r="F10" s="10">
        <v>627.425</v>
      </c>
      <c r="G10" s="10">
        <v>906.95</v>
      </c>
      <c r="H10" s="9">
        <v>1369.725</v>
      </c>
      <c r="I10" s="9">
        <v>444.4</v>
      </c>
      <c r="J10" s="9">
        <v>707.5</v>
      </c>
      <c r="K10" s="9">
        <v>367.5</v>
      </c>
      <c r="L10" s="10">
        <f t="shared" si="1"/>
        <v>462.77499999999986</v>
      </c>
      <c r="M10" s="1279">
        <f t="shared" si="2"/>
        <v>-76.89999999999998</v>
      </c>
      <c r="N10" s="45"/>
      <c r="O10" s="43"/>
    </row>
    <row r="11" spans="1:15" ht="12.75">
      <c r="A11" s="12"/>
      <c r="B11" s="8" t="s">
        <v>42</v>
      </c>
      <c r="C11" s="44">
        <v>551.75</v>
      </c>
      <c r="D11" s="9">
        <v>503.75</v>
      </c>
      <c r="E11" s="9">
        <v>337.5</v>
      </c>
      <c r="F11" s="10">
        <v>427.5</v>
      </c>
      <c r="G11" s="10">
        <v>253.075</v>
      </c>
      <c r="H11" s="9">
        <v>2132.325</v>
      </c>
      <c r="I11" s="9">
        <v>111.5</v>
      </c>
      <c r="J11" s="9">
        <v>136.5</v>
      </c>
      <c r="K11" s="9">
        <v>120</v>
      </c>
      <c r="L11" s="10">
        <f t="shared" si="1"/>
        <v>1879.2499999999998</v>
      </c>
      <c r="M11" s="1279">
        <f t="shared" si="2"/>
        <v>8.5</v>
      </c>
      <c r="N11" s="45"/>
      <c r="O11" s="43"/>
    </row>
    <row r="12" spans="1:15" ht="12.75">
      <c r="A12" s="7"/>
      <c r="B12" s="8" t="s">
        <v>43</v>
      </c>
      <c r="C12" s="44">
        <v>50</v>
      </c>
      <c r="D12" s="9">
        <v>50</v>
      </c>
      <c r="E12" s="9">
        <v>0</v>
      </c>
      <c r="F12" s="9">
        <v>0</v>
      </c>
      <c r="G12" s="9">
        <v>0</v>
      </c>
      <c r="H12" s="9">
        <v>4329</v>
      </c>
      <c r="I12" s="9">
        <v>1503.7</v>
      </c>
      <c r="J12" s="9">
        <v>675</v>
      </c>
      <c r="K12" s="9">
        <v>675</v>
      </c>
      <c r="L12" s="10">
        <f t="shared" si="1"/>
        <v>4329</v>
      </c>
      <c r="M12" s="1279">
        <f t="shared" si="2"/>
        <v>-828.7</v>
      </c>
      <c r="N12" s="45"/>
      <c r="O12" s="43"/>
    </row>
    <row r="13" spans="1:15" ht="13.5">
      <c r="A13" s="13">
        <v>2</v>
      </c>
      <c r="B13" s="14" t="s">
        <v>50</v>
      </c>
      <c r="C13" s="15">
        <f aca="true" t="shared" si="3" ref="C13:K13">SUM(C14:C18)</f>
        <v>51610.899999999994</v>
      </c>
      <c r="D13" s="15">
        <f t="shared" si="3"/>
        <v>51610.899999999994</v>
      </c>
      <c r="E13" s="15">
        <f t="shared" si="3"/>
        <v>47110.899999999994</v>
      </c>
      <c r="F13" s="15">
        <f t="shared" si="3"/>
        <v>47110.899999999994</v>
      </c>
      <c r="G13" s="15">
        <f t="shared" si="3"/>
        <v>57070</v>
      </c>
      <c r="H13" s="15">
        <v>57070</v>
      </c>
      <c r="I13" s="15">
        <f t="shared" si="3"/>
        <v>108899.99999999999</v>
      </c>
      <c r="J13" s="15">
        <f t="shared" si="3"/>
        <v>108900.1</v>
      </c>
      <c r="K13" s="15">
        <f t="shared" si="3"/>
        <v>108899.97499999999</v>
      </c>
      <c r="L13" s="15">
        <f t="shared" si="1"/>
        <v>0</v>
      </c>
      <c r="M13" s="16">
        <f t="shared" si="2"/>
        <v>-0.024999999994179234</v>
      </c>
      <c r="N13" s="42"/>
      <c r="O13" s="43"/>
    </row>
    <row r="14" spans="1:15" ht="12.75">
      <c r="A14" s="11"/>
      <c r="B14" s="8" t="s">
        <v>39</v>
      </c>
      <c r="C14" s="44">
        <v>319.175</v>
      </c>
      <c r="D14" s="9">
        <v>319.175</v>
      </c>
      <c r="E14" s="9">
        <v>0</v>
      </c>
      <c r="F14" s="10">
        <v>0</v>
      </c>
      <c r="G14" s="10">
        <v>28.675</v>
      </c>
      <c r="H14" s="9">
        <v>0</v>
      </c>
      <c r="I14" s="9">
        <v>0</v>
      </c>
      <c r="J14" s="9">
        <v>0</v>
      </c>
      <c r="K14" s="9">
        <v>0</v>
      </c>
      <c r="L14" s="10">
        <f t="shared" si="1"/>
        <v>-28.675</v>
      </c>
      <c r="M14" s="1279">
        <f t="shared" si="2"/>
        <v>0</v>
      </c>
      <c r="N14" s="45"/>
      <c r="O14" s="43"/>
    </row>
    <row r="15" spans="1:15" ht="12.75">
      <c r="A15" s="12"/>
      <c r="B15" s="8" t="s">
        <v>40</v>
      </c>
      <c r="C15" s="44">
        <v>25738.725</v>
      </c>
      <c r="D15" s="9">
        <v>25738.725</v>
      </c>
      <c r="E15" s="9">
        <v>23006.775</v>
      </c>
      <c r="F15" s="17">
        <v>23006.775</v>
      </c>
      <c r="G15" s="17">
        <v>35633.925</v>
      </c>
      <c r="H15" s="9">
        <v>35633.925</v>
      </c>
      <c r="I15" s="9">
        <v>79063.5</v>
      </c>
      <c r="J15" s="9">
        <v>79063.5</v>
      </c>
      <c r="K15" s="9">
        <v>79063.5</v>
      </c>
      <c r="L15" s="10">
        <f t="shared" si="1"/>
        <v>0</v>
      </c>
      <c r="M15" s="1279">
        <f>K15-I15</f>
        <v>0</v>
      </c>
      <c r="N15" s="45"/>
      <c r="O15" s="43"/>
    </row>
    <row r="16" spans="1:15" ht="12.75">
      <c r="A16" s="7"/>
      <c r="B16" s="8" t="s">
        <v>41</v>
      </c>
      <c r="C16" s="44">
        <v>1503.575</v>
      </c>
      <c r="D16" s="17">
        <v>1503.575</v>
      </c>
      <c r="E16" s="17">
        <v>2022.925</v>
      </c>
      <c r="F16" s="9">
        <v>2022.925</v>
      </c>
      <c r="G16" s="9">
        <v>2180.875</v>
      </c>
      <c r="H16" s="17">
        <v>2180.875</v>
      </c>
      <c r="I16" s="17">
        <v>5116.65</v>
      </c>
      <c r="J16" s="17">
        <v>5116.7</v>
      </c>
      <c r="K16" s="17">
        <v>5116.65</v>
      </c>
      <c r="L16" s="10">
        <f t="shared" si="1"/>
        <v>0</v>
      </c>
      <c r="M16" s="1279">
        <f>K16-I16</f>
        <v>0</v>
      </c>
      <c r="N16" s="45"/>
      <c r="O16" s="43"/>
    </row>
    <row r="17" spans="1:15" ht="12.75">
      <c r="A17" s="12"/>
      <c r="B17" s="8" t="s">
        <v>42</v>
      </c>
      <c r="C17" s="44">
        <v>1551.375</v>
      </c>
      <c r="D17" s="17">
        <v>1551.375</v>
      </c>
      <c r="E17" s="17">
        <v>2702.475</v>
      </c>
      <c r="F17" s="9">
        <v>2702.475</v>
      </c>
      <c r="G17" s="9">
        <v>2793.875</v>
      </c>
      <c r="H17" s="17">
        <v>2793.875</v>
      </c>
      <c r="I17" s="17">
        <v>3733.525</v>
      </c>
      <c r="J17" s="17">
        <v>3733.5</v>
      </c>
      <c r="K17" s="17">
        <v>3733.5</v>
      </c>
      <c r="L17" s="10">
        <f t="shared" si="1"/>
        <v>0</v>
      </c>
      <c r="M17" s="1279">
        <f t="shared" si="2"/>
        <v>-0.02500000000009095</v>
      </c>
      <c r="N17" s="45"/>
      <c r="O17" s="43"/>
    </row>
    <row r="18" spans="1:15" ht="12.75">
      <c r="A18" s="11"/>
      <c r="B18" s="8" t="s">
        <v>43</v>
      </c>
      <c r="C18" s="44">
        <v>22498.05</v>
      </c>
      <c r="D18" s="9">
        <v>22498.05</v>
      </c>
      <c r="E18" s="9">
        <v>19378.725</v>
      </c>
      <c r="F18" s="17">
        <v>19378.725</v>
      </c>
      <c r="G18" s="17">
        <v>16432.649999999998</v>
      </c>
      <c r="H18" s="9">
        <v>16461.325</v>
      </c>
      <c r="I18" s="9">
        <v>20986.324999999997</v>
      </c>
      <c r="J18" s="9">
        <v>20986.4</v>
      </c>
      <c r="K18" s="9">
        <v>20986.325</v>
      </c>
      <c r="L18" s="10">
        <f t="shared" si="1"/>
        <v>28.67500000000291</v>
      </c>
      <c r="M18" s="1279">
        <f>K18-I18</f>
        <v>0</v>
      </c>
      <c r="N18" s="45"/>
      <c r="O18" s="43"/>
    </row>
    <row r="19" spans="1:15" ht="12.75">
      <c r="A19" s="11">
        <v>3</v>
      </c>
      <c r="B19" s="14" t="s">
        <v>51</v>
      </c>
      <c r="C19" s="46">
        <v>15680</v>
      </c>
      <c r="D19" s="15">
        <f aca="true" t="shared" si="4" ref="D19:K19">SUM(D20:D24)</f>
        <v>15680</v>
      </c>
      <c r="E19" s="15">
        <f t="shared" si="4"/>
        <v>16586.48</v>
      </c>
      <c r="F19" s="15">
        <f t="shared" si="4"/>
        <v>16586.48</v>
      </c>
      <c r="G19" s="15">
        <f t="shared" si="4"/>
        <v>16586.48</v>
      </c>
      <c r="H19" s="15">
        <v>16586.48</v>
      </c>
      <c r="I19" s="15">
        <f>SUM(I20:I24)</f>
        <v>906.48</v>
      </c>
      <c r="J19" s="15">
        <f t="shared" si="4"/>
        <v>906.5</v>
      </c>
      <c r="K19" s="15">
        <f t="shared" si="4"/>
        <v>906.5</v>
      </c>
      <c r="L19" s="15">
        <f t="shared" si="1"/>
        <v>0</v>
      </c>
      <c r="M19" s="16">
        <f t="shared" si="2"/>
        <v>0.01999999999998181</v>
      </c>
      <c r="N19" s="42"/>
      <c r="O19" s="43"/>
    </row>
    <row r="20" spans="1:15" ht="12.75">
      <c r="A20" s="12"/>
      <c r="B20" s="8" t="s">
        <v>39</v>
      </c>
      <c r="C20" s="44">
        <v>17.36</v>
      </c>
      <c r="D20" s="17">
        <v>17.36</v>
      </c>
      <c r="E20" s="17">
        <v>18.67</v>
      </c>
      <c r="F20" s="9">
        <v>18.67</v>
      </c>
      <c r="G20" s="9">
        <v>21.37</v>
      </c>
      <c r="H20" s="9">
        <v>22.17</v>
      </c>
      <c r="I20" s="9">
        <v>1.3</v>
      </c>
      <c r="J20" s="9">
        <v>1.3</v>
      </c>
      <c r="K20" s="9">
        <v>1.3</v>
      </c>
      <c r="L20" s="10">
        <f t="shared" si="1"/>
        <v>0.8000000000000007</v>
      </c>
      <c r="M20" s="1279">
        <f t="shared" si="2"/>
        <v>0</v>
      </c>
      <c r="N20" s="45"/>
      <c r="O20" s="43"/>
    </row>
    <row r="21" spans="1:15" ht="12.75">
      <c r="A21" s="12"/>
      <c r="B21" s="8" t="s">
        <v>40</v>
      </c>
      <c r="C21" s="44">
        <v>0</v>
      </c>
      <c r="D21" s="17">
        <v>0</v>
      </c>
      <c r="E21" s="17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1"/>
        <v>0</v>
      </c>
      <c r="M21" s="1279">
        <f t="shared" si="2"/>
        <v>0</v>
      </c>
      <c r="N21" s="45"/>
      <c r="O21" s="43"/>
    </row>
    <row r="22" spans="1:15" ht="12.75">
      <c r="A22" s="12"/>
      <c r="B22" s="8" t="s">
        <v>41</v>
      </c>
      <c r="C22" s="44">
        <v>0</v>
      </c>
      <c r="D22" s="9">
        <v>0</v>
      </c>
      <c r="E22" s="9">
        <v>0</v>
      </c>
      <c r="F22" s="17">
        <v>0</v>
      </c>
      <c r="G22" s="17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1"/>
        <v>0</v>
      </c>
      <c r="M22" s="1279">
        <f t="shared" si="2"/>
        <v>0</v>
      </c>
      <c r="N22" s="45"/>
      <c r="O22" s="43"/>
    </row>
    <row r="23" spans="1:15" ht="12.75">
      <c r="A23" s="7"/>
      <c r="B23" s="8" t="s">
        <v>42</v>
      </c>
      <c r="C23" s="44">
        <v>0.01</v>
      </c>
      <c r="D23" s="9">
        <v>0.01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1"/>
        <v>0</v>
      </c>
      <c r="M23" s="1279">
        <f t="shared" si="2"/>
        <v>0</v>
      </c>
      <c r="N23" s="45"/>
      <c r="O23" s="43"/>
    </row>
    <row r="24" spans="1:15" ht="12.75">
      <c r="A24" s="12"/>
      <c r="B24" s="8" t="s">
        <v>43</v>
      </c>
      <c r="C24" s="44">
        <v>15662.63</v>
      </c>
      <c r="D24" s="9">
        <v>15662.63</v>
      </c>
      <c r="E24" s="9">
        <v>16567.81</v>
      </c>
      <c r="F24" s="9">
        <v>16567.81</v>
      </c>
      <c r="G24" s="9">
        <v>16565.11</v>
      </c>
      <c r="H24" s="9">
        <v>16564.31</v>
      </c>
      <c r="I24" s="9">
        <v>905.1800000000001</v>
      </c>
      <c r="J24" s="9">
        <v>905.2</v>
      </c>
      <c r="K24" s="9">
        <v>905.2</v>
      </c>
      <c r="L24" s="10">
        <f t="shared" si="1"/>
        <v>-0.7999999999992724</v>
      </c>
      <c r="M24" s="1279">
        <f t="shared" si="2"/>
        <v>0.01999999999998181</v>
      </c>
      <c r="N24" s="45"/>
      <c r="O24" s="43"/>
    </row>
    <row r="25" spans="1:15" ht="12.75">
      <c r="A25" s="11">
        <v>4</v>
      </c>
      <c r="B25" s="14" t="s">
        <v>52</v>
      </c>
      <c r="C25" s="46">
        <v>3183.827</v>
      </c>
      <c r="D25" s="15">
        <f aca="true" t="shared" si="5" ref="D25:K25">SUM(D26:D30)</f>
        <v>3183.807</v>
      </c>
      <c r="E25" s="15">
        <f t="shared" si="5"/>
        <v>1516.7459999999999</v>
      </c>
      <c r="F25" s="15">
        <f t="shared" si="5"/>
        <v>1516.7459999999999</v>
      </c>
      <c r="G25" s="15">
        <f t="shared" si="5"/>
        <v>3056.166</v>
      </c>
      <c r="H25" s="15">
        <v>3056.176</v>
      </c>
      <c r="I25" s="15">
        <f t="shared" si="5"/>
        <v>7806.176</v>
      </c>
      <c r="J25" s="15">
        <f t="shared" si="5"/>
        <v>7806.099999999999</v>
      </c>
      <c r="K25" s="15">
        <f t="shared" si="5"/>
        <v>7806.151000000001</v>
      </c>
      <c r="L25" s="15">
        <f t="shared" si="1"/>
        <v>0.009999999999763531</v>
      </c>
      <c r="M25" s="16">
        <f t="shared" si="2"/>
        <v>-0.024999999999636202</v>
      </c>
      <c r="N25" s="42"/>
      <c r="O25" s="43"/>
    </row>
    <row r="26" spans="1:15" ht="15">
      <c r="A26" s="11"/>
      <c r="B26" s="8" t="s">
        <v>44</v>
      </c>
      <c r="C26" s="44">
        <v>2411.2580000000003</v>
      </c>
      <c r="D26" s="10">
        <v>2412.048</v>
      </c>
      <c r="E26" s="10">
        <v>1265.358</v>
      </c>
      <c r="F26" s="9">
        <v>1266.668</v>
      </c>
      <c r="G26" s="9">
        <v>507.597</v>
      </c>
      <c r="H26" s="47">
        <v>509.107</v>
      </c>
      <c r="I26" s="47">
        <v>307.551</v>
      </c>
      <c r="J26" s="47">
        <v>328.5</v>
      </c>
      <c r="K26" s="47">
        <v>328.551</v>
      </c>
      <c r="L26" s="10">
        <f t="shared" si="1"/>
        <v>1.5100000000000477</v>
      </c>
      <c r="M26" s="1279">
        <f t="shared" si="2"/>
        <v>21</v>
      </c>
      <c r="N26" s="45"/>
      <c r="O26" s="43"/>
    </row>
    <row r="27" spans="1:15" ht="15">
      <c r="A27" s="11"/>
      <c r="B27" s="8" t="s">
        <v>40</v>
      </c>
      <c r="C27" s="44">
        <v>0</v>
      </c>
      <c r="D27" s="18">
        <v>0</v>
      </c>
      <c r="E27" s="18">
        <v>0</v>
      </c>
      <c r="F27" s="10">
        <v>0</v>
      </c>
      <c r="G27" s="10">
        <v>0</v>
      </c>
      <c r="H27" s="47">
        <v>0</v>
      </c>
      <c r="I27" s="47">
        <v>0</v>
      </c>
      <c r="J27" s="47">
        <v>0</v>
      </c>
      <c r="K27" s="47">
        <v>0</v>
      </c>
      <c r="L27" s="10">
        <f t="shared" si="1"/>
        <v>0</v>
      </c>
      <c r="M27" s="1279">
        <f t="shared" si="2"/>
        <v>0</v>
      </c>
      <c r="N27" s="45"/>
      <c r="O27" s="43"/>
    </row>
    <row r="28" spans="1:15" ht="15">
      <c r="A28" s="19"/>
      <c r="B28" s="8" t="s">
        <v>41</v>
      </c>
      <c r="C28" s="44">
        <v>0</v>
      </c>
      <c r="D28" s="17">
        <v>0</v>
      </c>
      <c r="E28" s="17">
        <v>0</v>
      </c>
      <c r="F28" s="10">
        <v>0</v>
      </c>
      <c r="G28" s="10">
        <v>0</v>
      </c>
      <c r="H28" s="48">
        <v>0</v>
      </c>
      <c r="I28" s="48">
        <v>0</v>
      </c>
      <c r="J28" s="48">
        <v>0</v>
      </c>
      <c r="K28" s="48">
        <v>0</v>
      </c>
      <c r="L28" s="10">
        <f t="shared" si="1"/>
        <v>0</v>
      </c>
      <c r="M28" s="1279">
        <f t="shared" si="2"/>
        <v>0</v>
      </c>
      <c r="N28" s="45"/>
      <c r="O28" s="43"/>
    </row>
    <row r="29" spans="1:15" ht="15">
      <c r="A29" s="20"/>
      <c r="B29" s="8" t="s">
        <v>42</v>
      </c>
      <c r="C29" s="44">
        <v>13.174</v>
      </c>
      <c r="D29" s="9">
        <v>18.584</v>
      </c>
      <c r="E29" s="9">
        <v>6.349</v>
      </c>
      <c r="F29" s="17">
        <v>6.849</v>
      </c>
      <c r="G29" s="17">
        <v>0</v>
      </c>
      <c r="H29" s="48">
        <v>0</v>
      </c>
      <c r="I29" s="48">
        <v>0</v>
      </c>
      <c r="J29" s="48">
        <v>0</v>
      </c>
      <c r="K29" s="48">
        <v>0</v>
      </c>
      <c r="L29" s="10">
        <f t="shared" si="1"/>
        <v>0</v>
      </c>
      <c r="M29" s="1279">
        <f t="shared" si="2"/>
        <v>0</v>
      </c>
      <c r="N29" s="45"/>
      <c r="O29" s="43"/>
    </row>
    <row r="30" spans="1:15" ht="15">
      <c r="A30" s="19"/>
      <c r="B30" s="8" t="s">
        <v>43</v>
      </c>
      <c r="C30" s="44">
        <v>759.395</v>
      </c>
      <c r="D30" s="9">
        <v>753.175</v>
      </c>
      <c r="E30" s="9">
        <v>245.039</v>
      </c>
      <c r="F30" s="17">
        <v>243.229</v>
      </c>
      <c r="G30" s="17">
        <v>2548.569</v>
      </c>
      <c r="H30" s="48">
        <v>2547.069</v>
      </c>
      <c r="I30" s="48">
        <v>7498.625</v>
      </c>
      <c r="J30" s="48">
        <v>7477.599999999999</v>
      </c>
      <c r="K30" s="48">
        <v>7477.6</v>
      </c>
      <c r="L30" s="10">
        <f t="shared" si="1"/>
        <v>-1.5</v>
      </c>
      <c r="M30" s="1279">
        <f t="shared" si="2"/>
        <v>-21.024999999999636</v>
      </c>
      <c r="N30" s="45"/>
      <c r="O30" s="43"/>
    </row>
    <row r="31" spans="1:15" ht="13.5">
      <c r="A31" s="21">
        <v>5</v>
      </c>
      <c r="B31" s="22" t="s">
        <v>45</v>
      </c>
      <c r="C31" s="49">
        <v>58.894999999999996</v>
      </c>
      <c r="D31" s="23">
        <f aca="true" t="shared" si="6" ref="D31:K31">SUM(D32:D33)</f>
        <v>58.894999999999996</v>
      </c>
      <c r="E31" s="23">
        <f t="shared" si="6"/>
        <v>135.31</v>
      </c>
      <c r="F31" s="23">
        <f t="shared" si="6"/>
        <v>135.31</v>
      </c>
      <c r="G31" s="23">
        <f t="shared" si="6"/>
        <v>215.02499999999998</v>
      </c>
      <c r="H31" s="23">
        <v>215.025</v>
      </c>
      <c r="I31" s="23">
        <f t="shared" si="6"/>
        <v>486.15999999999997</v>
      </c>
      <c r="J31" s="23">
        <f t="shared" si="6"/>
        <v>486.2</v>
      </c>
      <c r="K31" s="23">
        <f t="shared" si="6"/>
        <v>486.15</v>
      </c>
      <c r="L31" s="15">
        <f t="shared" si="1"/>
        <v>0</v>
      </c>
      <c r="M31" s="16">
        <f t="shared" si="2"/>
        <v>-0.009999999999990905</v>
      </c>
      <c r="N31" s="42"/>
      <c r="O31" s="43"/>
    </row>
    <row r="32" spans="1:15" ht="15">
      <c r="A32" s="20"/>
      <c r="B32" s="24" t="s">
        <v>53</v>
      </c>
      <c r="C32" s="50">
        <v>0.01</v>
      </c>
      <c r="D32" s="25">
        <v>0.01</v>
      </c>
      <c r="E32" s="25">
        <v>0.04</v>
      </c>
      <c r="F32" s="25">
        <v>0.05</v>
      </c>
      <c r="G32" s="25">
        <v>0.015</v>
      </c>
      <c r="H32" s="51">
        <v>0.025</v>
      </c>
      <c r="I32" s="51">
        <v>0.01</v>
      </c>
      <c r="J32" s="51">
        <v>0</v>
      </c>
      <c r="K32" s="51">
        <v>0</v>
      </c>
      <c r="L32" s="26">
        <f t="shared" si="1"/>
        <v>0.010000000000000002</v>
      </c>
      <c r="M32" s="1279">
        <f t="shared" si="2"/>
        <v>-0.01</v>
      </c>
      <c r="N32" s="52"/>
      <c r="O32" s="43"/>
    </row>
    <row r="33" spans="1:15" ht="15">
      <c r="A33" s="20"/>
      <c r="B33" s="24" t="s">
        <v>54</v>
      </c>
      <c r="C33" s="50">
        <v>58.885</v>
      </c>
      <c r="D33" s="27">
        <v>58.885</v>
      </c>
      <c r="E33" s="27">
        <v>135.27</v>
      </c>
      <c r="F33" s="27">
        <v>135.26</v>
      </c>
      <c r="G33" s="27">
        <v>215.01</v>
      </c>
      <c r="H33" s="53">
        <v>215</v>
      </c>
      <c r="I33" s="53">
        <v>486.15</v>
      </c>
      <c r="J33" s="53">
        <v>486.2</v>
      </c>
      <c r="K33" s="53">
        <v>486.15</v>
      </c>
      <c r="L33" s="10">
        <f t="shared" si="1"/>
        <v>-0.009999999999990905</v>
      </c>
      <c r="M33" s="1279">
        <f>K33-I33</f>
        <v>0</v>
      </c>
      <c r="N33" s="45"/>
      <c r="O33" s="43"/>
    </row>
    <row r="34" spans="1:15" ht="12.75">
      <c r="A34" s="28">
        <v>6</v>
      </c>
      <c r="B34" s="29" t="s">
        <v>46</v>
      </c>
      <c r="C34" s="15">
        <f aca="true" t="shared" si="7" ref="C34:K34">SUM(C35:C39)</f>
        <v>207001.72900000002</v>
      </c>
      <c r="D34" s="15">
        <f t="shared" si="7"/>
        <v>207001.70900000003</v>
      </c>
      <c r="E34" s="15">
        <f t="shared" si="7"/>
        <v>201817.543</v>
      </c>
      <c r="F34" s="15">
        <f t="shared" si="7"/>
        <v>201817.543</v>
      </c>
      <c r="G34" s="15">
        <f t="shared" si="7"/>
        <v>196785.77800000005</v>
      </c>
      <c r="H34" s="15">
        <f t="shared" si="7"/>
        <v>186186.78800000003</v>
      </c>
      <c r="I34" s="15">
        <f t="shared" si="7"/>
        <v>234157.873</v>
      </c>
      <c r="J34" s="15">
        <f t="shared" si="7"/>
        <v>234157.9</v>
      </c>
      <c r="K34" s="15">
        <f t="shared" si="7"/>
        <v>227457.77599999998</v>
      </c>
      <c r="L34" s="15">
        <f t="shared" si="1"/>
        <v>-10598.99000000002</v>
      </c>
      <c r="M34" s="16">
        <f t="shared" si="2"/>
        <v>-6700.097000000009</v>
      </c>
      <c r="N34" s="42"/>
      <c r="O34" s="43"/>
    </row>
    <row r="35" spans="1:15" ht="12.75">
      <c r="A35" s="30"/>
      <c r="B35" s="31" t="s">
        <v>39</v>
      </c>
      <c r="C35" s="10">
        <f aca="true" t="shared" si="8" ref="C35:K35">C8+C14+C20+C26+C32</f>
        <v>15716.735</v>
      </c>
      <c r="D35" s="10">
        <f t="shared" si="8"/>
        <v>15717.525</v>
      </c>
      <c r="E35" s="10">
        <f t="shared" si="8"/>
        <v>23333</v>
      </c>
      <c r="F35" s="10">
        <f t="shared" si="8"/>
        <v>23334.32</v>
      </c>
      <c r="G35" s="10">
        <f t="shared" si="8"/>
        <v>18526.589</v>
      </c>
      <c r="H35" s="10">
        <f t="shared" si="8"/>
        <v>16351.234</v>
      </c>
      <c r="I35" s="10">
        <f t="shared" si="8"/>
        <v>16408.792999999998</v>
      </c>
      <c r="J35" s="10">
        <f t="shared" si="8"/>
        <v>16699.699999999997</v>
      </c>
      <c r="K35" s="10">
        <f t="shared" si="8"/>
        <v>16699.751</v>
      </c>
      <c r="L35" s="10">
        <f t="shared" si="1"/>
        <v>-2175.3549999999996</v>
      </c>
      <c r="M35" s="1279">
        <f t="shared" si="2"/>
        <v>290.95800000000236</v>
      </c>
      <c r="N35" s="45"/>
      <c r="O35" s="43"/>
    </row>
    <row r="36" spans="1:15" ht="12.75">
      <c r="A36" s="30"/>
      <c r="B36" s="31" t="s">
        <v>40</v>
      </c>
      <c r="C36" s="10">
        <f aca="true" t="shared" si="9" ref="C36:H38">C9+C15+C21+C27</f>
        <v>147230.15</v>
      </c>
      <c r="D36" s="10">
        <f t="shared" si="9"/>
        <v>147284.275</v>
      </c>
      <c r="E36" s="10">
        <f t="shared" si="9"/>
        <v>136367.025</v>
      </c>
      <c r="F36" s="10">
        <f t="shared" si="9"/>
        <v>136371.025</v>
      </c>
      <c r="G36" s="10">
        <f t="shared" si="9"/>
        <v>136363.075</v>
      </c>
      <c r="H36" s="10">
        <f t="shared" si="9"/>
        <v>121242.05</v>
      </c>
      <c r="I36" s="10">
        <f aca="true" t="shared" si="10" ref="I36:K38">I9+I15+I21+I27</f>
        <v>176963.025</v>
      </c>
      <c r="J36" s="10">
        <f t="shared" si="10"/>
        <v>177233.6</v>
      </c>
      <c r="K36" s="10">
        <f t="shared" si="10"/>
        <v>170890.1</v>
      </c>
      <c r="L36" s="10">
        <f t="shared" si="1"/>
        <v>-15121.025000000009</v>
      </c>
      <c r="M36" s="1279">
        <f t="shared" si="2"/>
        <v>-6072.924999999988</v>
      </c>
      <c r="N36" s="45"/>
      <c r="O36" s="43"/>
    </row>
    <row r="37" spans="1:15" ht="12.75">
      <c r="A37" s="30"/>
      <c r="B37" s="31" t="s">
        <v>41</v>
      </c>
      <c r="C37" s="10">
        <f t="shared" si="9"/>
        <v>2909.575</v>
      </c>
      <c r="D37" s="10">
        <f t="shared" si="9"/>
        <v>2903.45</v>
      </c>
      <c r="E37" s="10">
        <f t="shared" si="9"/>
        <v>2744.35</v>
      </c>
      <c r="F37" s="10">
        <f t="shared" si="9"/>
        <v>2650.35</v>
      </c>
      <c r="G37" s="10">
        <f t="shared" si="9"/>
        <v>3087.825</v>
      </c>
      <c r="H37" s="10">
        <f t="shared" si="9"/>
        <v>3550.6</v>
      </c>
      <c r="I37" s="10">
        <f t="shared" si="10"/>
        <v>5561.049999999999</v>
      </c>
      <c r="J37" s="10">
        <f t="shared" si="10"/>
        <v>5824.2</v>
      </c>
      <c r="K37" s="10">
        <f t="shared" si="10"/>
        <v>5484.15</v>
      </c>
      <c r="L37" s="10">
        <f t="shared" si="1"/>
        <v>462.7750000000001</v>
      </c>
      <c r="M37" s="1279">
        <f t="shared" si="2"/>
        <v>-76.89999999999964</v>
      </c>
      <c r="N37" s="45"/>
      <c r="O37" s="43"/>
    </row>
    <row r="38" spans="1:21" ht="12.75">
      <c r="A38" s="30"/>
      <c r="B38" s="31" t="s">
        <v>42</v>
      </c>
      <c r="C38" s="10">
        <f t="shared" si="9"/>
        <v>2116.309</v>
      </c>
      <c r="D38" s="10">
        <f t="shared" si="9"/>
        <v>2073.719</v>
      </c>
      <c r="E38" s="10">
        <f t="shared" si="9"/>
        <v>3046.324</v>
      </c>
      <c r="F38" s="10">
        <f t="shared" si="9"/>
        <v>3136.824</v>
      </c>
      <c r="G38" s="10">
        <f t="shared" si="9"/>
        <v>3046.95</v>
      </c>
      <c r="H38" s="10">
        <f t="shared" si="9"/>
        <v>4926.2</v>
      </c>
      <c r="I38" s="10">
        <f t="shared" si="10"/>
        <v>3845.025</v>
      </c>
      <c r="J38" s="10">
        <f t="shared" si="10"/>
        <v>3870</v>
      </c>
      <c r="K38" s="10">
        <f t="shared" si="10"/>
        <v>3853.5</v>
      </c>
      <c r="L38" s="10">
        <f t="shared" si="1"/>
        <v>1879.25</v>
      </c>
      <c r="M38" s="1279">
        <f t="shared" si="2"/>
        <v>8.474999999999909</v>
      </c>
      <c r="N38" s="45"/>
      <c r="O38" s="43"/>
      <c r="R38" s="55"/>
      <c r="S38" s="55"/>
      <c r="T38" s="55"/>
      <c r="U38" s="55"/>
    </row>
    <row r="39" spans="1:21" ht="12.75">
      <c r="A39" s="30"/>
      <c r="B39" s="31" t="s">
        <v>43</v>
      </c>
      <c r="C39" s="10">
        <f aca="true" t="shared" si="11" ref="C39:H39">C12+C18+C24+C30+C33</f>
        <v>39028.96</v>
      </c>
      <c r="D39" s="10">
        <f t="shared" si="11"/>
        <v>39022.740000000005</v>
      </c>
      <c r="E39" s="10">
        <f t="shared" si="11"/>
        <v>36326.844</v>
      </c>
      <c r="F39" s="10">
        <f t="shared" si="11"/>
        <v>36325.024000000005</v>
      </c>
      <c r="G39" s="10">
        <f t="shared" si="11"/>
        <v>35761.339</v>
      </c>
      <c r="H39" s="10">
        <f t="shared" si="11"/>
        <v>40116.704000000005</v>
      </c>
      <c r="I39" s="10">
        <f>I12+I18+I24+I30+I33</f>
        <v>31379.98</v>
      </c>
      <c r="J39" s="10">
        <f>J12+J18+J24+J30+J33</f>
        <v>30530.4</v>
      </c>
      <c r="K39" s="10">
        <f>K12+K18+K24+K30+K33</f>
        <v>30530.275</v>
      </c>
      <c r="L39" s="10">
        <f t="shared" si="1"/>
        <v>4355.365000000005</v>
      </c>
      <c r="M39" s="1279">
        <f t="shared" si="2"/>
        <v>-849.7049999999981</v>
      </c>
      <c r="N39" s="45"/>
      <c r="O39" s="43"/>
      <c r="R39" s="55"/>
      <c r="S39" s="55"/>
      <c r="T39" s="55"/>
      <c r="U39" s="55"/>
    </row>
    <row r="40" spans="1:21" ht="13.5" thickBot="1">
      <c r="A40" s="32">
        <v>7</v>
      </c>
      <c r="B40" s="33" t="s">
        <v>55</v>
      </c>
      <c r="C40" s="33">
        <v>-184.5</v>
      </c>
      <c r="D40" s="34">
        <v>-36333.5</v>
      </c>
      <c r="E40" s="34">
        <v>-23500.8</v>
      </c>
      <c r="F40" s="34">
        <v>-51763.7</v>
      </c>
      <c r="G40" s="34">
        <v>-41078.1</v>
      </c>
      <c r="H40" s="34">
        <v>-80815.5</v>
      </c>
      <c r="I40" s="78">
        <v>-127379.8</v>
      </c>
      <c r="J40" s="78">
        <v>-195964.8</v>
      </c>
      <c r="K40" s="78">
        <v>-199137</v>
      </c>
      <c r="L40" s="34">
        <f t="shared" si="1"/>
        <v>-39737.4</v>
      </c>
      <c r="M40" s="54">
        <f t="shared" si="2"/>
        <v>-71757.2</v>
      </c>
      <c r="N40" s="42"/>
      <c r="O40" s="43"/>
      <c r="R40" s="55"/>
      <c r="S40" s="55"/>
      <c r="T40" s="55"/>
      <c r="U40" s="55"/>
    </row>
    <row r="41" spans="18:21" ht="13.5" thickTop="1">
      <c r="R41" s="55"/>
      <c r="S41" s="55"/>
      <c r="T41" s="55"/>
      <c r="U41" s="55"/>
    </row>
    <row r="42" spans="18:21" ht="12.75">
      <c r="R42" s="55"/>
      <c r="S42" s="55"/>
      <c r="T42" s="55"/>
      <c r="U42" s="55"/>
    </row>
    <row r="43" spans="4:21" ht="12.75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56"/>
      <c r="R43" s="55"/>
      <c r="S43" s="83"/>
      <c r="T43" s="55"/>
      <c r="U43" s="55"/>
    </row>
    <row r="44" spans="18:21" ht="12.75">
      <c r="R44" s="55"/>
      <c r="S44" s="55"/>
      <c r="T44" s="55"/>
      <c r="U44" s="55"/>
    </row>
    <row r="45" spans="18:21" ht="12.75">
      <c r="R45" s="55"/>
      <c r="S45" s="55"/>
      <c r="T45" s="55"/>
      <c r="U45" s="55"/>
    </row>
    <row r="46" spans="18:21" ht="12.75">
      <c r="R46" s="55"/>
      <c r="S46" s="55"/>
      <c r="T46" s="55"/>
      <c r="U46" s="55"/>
    </row>
  </sheetData>
  <sheetProtection/>
  <mergeCells count="7">
    <mergeCell ref="A1:M1"/>
    <mergeCell ref="A2:M2"/>
    <mergeCell ref="A3:M3"/>
    <mergeCell ref="A4:M4"/>
    <mergeCell ref="A5:A6"/>
    <mergeCell ref="B5:B6"/>
    <mergeCell ref="L5:M5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N11" sqref="N11"/>
    </sheetView>
  </sheetViews>
  <sheetFormatPr defaultColWidth="11.00390625" defaultRowHeight="16.5" customHeight="1"/>
  <cols>
    <col min="1" max="1" width="46.7109375" style="770" bestFit="1" customWidth="1"/>
    <col min="2" max="2" width="11.7109375" style="770" bestFit="1" customWidth="1"/>
    <col min="3" max="3" width="12.140625" style="770" bestFit="1" customWidth="1"/>
    <col min="4" max="4" width="12.00390625" style="770" customWidth="1"/>
    <col min="5" max="5" width="12.140625" style="770" bestFit="1" customWidth="1"/>
    <col min="6" max="6" width="10.7109375" style="770" bestFit="1" customWidth="1"/>
    <col min="7" max="7" width="2.421875" style="770" bestFit="1" customWidth="1"/>
    <col min="8" max="8" width="10.57421875" style="770" bestFit="1" customWidth="1"/>
    <col min="9" max="9" width="10.7109375" style="770" customWidth="1"/>
    <col min="10" max="10" width="2.140625" style="770" customWidth="1"/>
    <col min="11" max="11" width="10.57421875" style="770" bestFit="1" customWidth="1"/>
    <col min="12" max="16384" width="11.00390625" style="699" customWidth="1"/>
  </cols>
  <sheetData>
    <row r="1" spans="1:11" ht="24.75" customHeight="1">
      <c r="A1" s="1616" t="s">
        <v>1100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ht="16.5" customHeight="1">
      <c r="A2" s="1617" t="s">
        <v>103</v>
      </c>
      <c r="B2" s="1617"/>
      <c r="C2" s="1617"/>
      <c r="D2" s="1617"/>
      <c r="E2" s="1617"/>
      <c r="F2" s="1617"/>
      <c r="G2" s="1617"/>
      <c r="H2" s="1617"/>
      <c r="I2" s="1617"/>
      <c r="J2" s="1617"/>
      <c r="K2" s="1617"/>
    </row>
    <row r="3" spans="1:11" ht="16.5" customHeight="1" thickBot="1">
      <c r="A3" s="700" t="s">
        <v>109</v>
      </c>
      <c r="B3" s="700"/>
      <c r="C3" s="700"/>
      <c r="D3" s="700"/>
      <c r="E3" s="701"/>
      <c r="F3" s="700"/>
      <c r="G3" s="700"/>
      <c r="H3" s="700"/>
      <c r="I3" s="1618" t="s">
        <v>1</v>
      </c>
      <c r="J3" s="1618"/>
      <c r="K3" s="1618"/>
    </row>
    <row r="4" spans="1:11" ht="16.5" customHeight="1" thickTop="1">
      <c r="A4" s="702"/>
      <c r="B4" s="703">
        <v>2015</v>
      </c>
      <c r="C4" s="704">
        <v>2015</v>
      </c>
      <c r="D4" s="704">
        <v>2016</v>
      </c>
      <c r="E4" s="705">
        <v>2016</v>
      </c>
      <c r="F4" s="1619" t="s">
        <v>696</v>
      </c>
      <c r="G4" s="1619"/>
      <c r="H4" s="1619"/>
      <c r="I4" s="1619"/>
      <c r="J4" s="1619"/>
      <c r="K4" s="1620"/>
    </row>
    <row r="5" spans="1:11" ht="12.75">
      <c r="A5" s="706" t="s">
        <v>697</v>
      </c>
      <c r="B5" s="707" t="s">
        <v>698</v>
      </c>
      <c r="C5" s="707" t="s">
        <v>699</v>
      </c>
      <c r="D5" s="707" t="s">
        <v>700</v>
      </c>
      <c r="E5" s="708" t="s">
        <v>701</v>
      </c>
      <c r="F5" s="1621" t="s">
        <v>18</v>
      </c>
      <c r="G5" s="1622"/>
      <c r="H5" s="1623"/>
      <c r="I5" s="1622" t="s">
        <v>35</v>
      </c>
      <c r="J5" s="1622"/>
      <c r="K5" s="1624"/>
    </row>
    <row r="6" spans="1:11" ht="12.75">
      <c r="A6" s="710" t="s">
        <v>109</v>
      </c>
      <c r="B6" s="711"/>
      <c r="C6" s="712"/>
      <c r="D6" s="712"/>
      <c r="E6" s="713"/>
      <c r="F6" s="712" t="s">
        <v>12</v>
      </c>
      <c r="G6" s="714" t="s">
        <v>109</v>
      </c>
      <c r="H6" s="715" t="s">
        <v>702</v>
      </c>
      <c r="I6" s="712" t="s">
        <v>12</v>
      </c>
      <c r="J6" s="714" t="s">
        <v>109</v>
      </c>
      <c r="K6" s="716" t="s">
        <v>702</v>
      </c>
    </row>
    <row r="7" spans="1:13" ht="16.5" customHeight="1">
      <c r="A7" s="717" t="s">
        <v>703</v>
      </c>
      <c r="B7" s="718">
        <v>747287.4137133706</v>
      </c>
      <c r="C7" s="718">
        <v>899313.7359886733</v>
      </c>
      <c r="D7" s="718">
        <v>956022.0789491922</v>
      </c>
      <c r="E7" s="719">
        <v>985397.7928907349</v>
      </c>
      <c r="F7" s="720">
        <v>128107.62565027633</v>
      </c>
      <c r="G7" s="721" t="s">
        <v>704</v>
      </c>
      <c r="H7" s="719">
        <v>17.143019312166988</v>
      </c>
      <c r="I7" s="718">
        <v>28779.339074970176</v>
      </c>
      <c r="J7" s="722" t="s">
        <v>705</v>
      </c>
      <c r="K7" s="723">
        <v>3.010321592844683</v>
      </c>
      <c r="M7" s="724"/>
    </row>
    <row r="8" spans="1:13" ht="16.5" customHeight="1">
      <c r="A8" s="725" t="s">
        <v>706</v>
      </c>
      <c r="B8" s="726">
        <v>847679.0045905733</v>
      </c>
      <c r="C8" s="726">
        <v>1012074.3089608093</v>
      </c>
      <c r="D8" s="726">
        <v>1069830.7337942338</v>
      </c>
      <c r="E8" s="727">
        <v>1104286.79875741</v>
      </c>
      <c r="F8" s="728">
        <v>164395.304370236</v>
      </c>
      <c r="G8" s="729"/>
      <c r="H8" s="727">
        <v>19.393579819714716</v>
      </c>
      <c r="I8" s="726">
        <v>34456.06496317615</v>
      </c>
      <c r="J8" s="727"/>
      <c r="K8" s="730">
        <v>3.2207024788842222</v>
      </c>
      <c r="M8" s="724"/>
    </row>
    <row r="9" spans="1:13" ht="16.5" customHeight="1">
      <c r="A9" s="725" t="s">
        <v>707</v>
      </c>
      <c r="B9" s="726">
        <v>100391.5908772026</v>
      </c>
      <c r="C9" s="726">
        <v>112760.57297213595</v>
      </c>
      <c r="D9" s="726">
        <v>113808.65484504159</v>
      </c>
      <c r="E9" s="727">
        <v>118889.00586667506</v>
      </c>
      <c r="F9" s="728">
        <v>12368.982094933352</v>
      </c>
      <c r="G9" s="729"/>
      <c r="H9" s="727">
        <v>12.320735219808295</v>
      </c>
      <c r="I9" s="726">
        <v>5080.351021633469</v>
      </c>
      <c r="J9" s="727"/>
      <c r="K9" s="730">
        <v>4.463940838726828</v>
      </c>
      <c r="M9" s="724"/>
    </row>
    <row r="10" spans="1:13" ht="16.5" customHeight="1">
      <c r="A10" s="731" t="s">
        <v>708</v>
      </c>
      <c r="B10" s="726">
        <v>94395.6224746026</v>
      </c>
      <c r="C10" s="726">
        <v>106747.90597401596</v>
      </c>
      <c r="D10" s="726">
        <v>109383.40963409159</v>
      </c>
      <c r="E10" s="727">
        <v>114897.73628750506</v>
      </c>
      <c r="F10" s="728">
        <v>12352.28349941336</v>
      </c>
      <c r="G10" s="729"/>
      <c r="H10" s="727">
        <v>13.085652888974566</v>
      </c>
      <c r="I10" s="726">
        <v>5514.326653413475</v>
      </c>
      <c r="J10" s="727"/>
      <c r="K10" s="730">
        <v>5.0412824685754005</v>
      </c>
      <c r="M10" s="724"/>
    </row>
    <row r="11" spans="1:13" s="732" customFormat="1" ht="16.5" customHeight="1">
      <c r="A11" s="731" t="s">
        <v>709</v>
      </c>
      <c r="B11" s="726">
        <v>5995.9684025999995</v>
      </c>
      <c r="C11" s="726">
        <v>6012.666998119999</v>
      </c>
      <c r="D11" s="726">
        <v>4425.245210950001</v>
      </c>
      <c r="E11" s="727">
        <v>3991.26957917</v>
      </c>
      <c r="F11" s="728">
        <v>16.6985955199998</v>
      </c>
      <c r="G11" s="729"/>
      <c r="H11" s="727">
        <v>0.2784970566682586</v>
      </c>
      <c r="I11" s="726">
        <v>-433.9756317800011</v>
      </c>
      <c r="J11" s="727"/>
      <c r="K11" s="730">
        <v>-9.806815466545329</v>
      </c>
      <c r="M11" s="724"/>
    </row>
    <row r="12" spans="1:13" ht="16.5" customHeight="1">
      <c r="A12" s="717" t="s">
        <v>710</v>
      </c>
      <c r="B12" s="718">
        <v>1130514.1191695295</v>
      </c>
      <c r="C12" s="718">
        <v>1132257.4071876763</v>
      </c>
      <c r="D12" s="718">
        <v>1288556.493428578</v>
      </c>
      <c r="E12" s="719">
        <v>1404099.698740867</v>
      </c>
      <c r="F12" s="720">
        <v>25661.984643173273</v>
      </c>
      <c r="G12" s="721" t="s">
        <v>704</v>
      </c>
      <c r="H12" s="719">
        <v>2.2699393318523478</v>
      </c>
      <c r="I12" s="718">
        <v>116139.58017886143</v>
      </c>
      <c r="J12" s="733" t="s">
        <v>705</v>
      </c>
      <c r="K12" s="723">
        <v>9.013153926207645</v>
      </c>
      <c r="M12" s="724"/>
    </row>
    <row r="13" spans="1:13" ht="16.5" customHeight="1">
      <c r="A13" s="725" t="s">
        <v>711</v>
      </c>
      <c r="B13" s="726">
        <v>1527345.6162738341</v>
      </c>
      <c r="C13" s="726">
        <v>1522371.8578006772</v>
      </c>
      <c r="D13" s="726">
        <v>1793333.478832036</v>
      </c>
      <c r="E13" s="727">
        <v>1893338.9076798423</v>
      </c>
      <c r="F13" s="728">
        <v>-4973.758473156951</v>
      </c>
      <c r="G13" s="729"/>
      <c r="H13" s="727">
        <v>-0.32564721567677046</v>
      </c>
      <c r="I13" s="734">
        <v>100005.4288478063</v>
      </c>
      <c r="J13" s="735"/>
      <c r="K13" s="736">
        <v>5.57651044985442</v>
      </c>
      <c r="M13" s="724"/>
    </row>
    <row r="14" spans="1:13" ht="16.5" customHeight="1">
      <c r="A14" s="725" t="s">
        <v>712</v>
      </c>
      <c r="B14" s="726">
        <v>127211.42502261003</v>
      </c>
      <c r="C14" s="726">
        <v>63993.19501714995</v>
      </c>
      <c r="D14" s="726">
        <v>75398.0556252701</v>
      </c>
      <c r="E14" s="727">
        <v>-2209.4788630800613</v>
      </c>
      <c r="F14" s="728">
        <v>-63218.23000546008</v>
      </c>
      <c r="G14" s="729"/>
      <c r="H14" s="727">
        <v>-49.69540274721703</v>
      </c>
      <c r="I14" s="726">
        <v>-77607.53448835017</v>
      </c>
      <c r="J14" s="727"/>
      <c r="K14" s="730">
        <v>-102.93041888780424</v>
      </c>
      <c r="M14" s="724"/>
    </row>
    <row r="15" spans="1:13" ht="16.5" customHeight="1">
      <c r="A15" s="731" t="s">
        <v>713</v>
      </c>
      <c r="B15" s="726">
        <v>161024.52447424998</v>
      </c>
      <c r="C15" s="726">
        <v>146070.08447429002</v>
      </c>
      <c r="D15" s="726">
        <v>202777.81187425</v>
      </c>
      <c r="E15" s="727">
        <v>196927.56957425002</v>
      </c>
      <c r="F15" s="728">
        <v>-14954.439999959955</v>
      </c>
      <c r="G15" s="729"/>
      <c r="H15" s="727">
        <v>-9.287057390038358</v>
      </c>
      <c r="I15" s="726">
        <v>-5850.2422999999835</v>
      </c>
      <c r="J15" s="727"/>
      <c r="K15" s="730">
        <v>-2.885050512147717</v>
      </c>
      <c r="M15" s="724"/>
    </row>
    <row r="16" spans="1:13" ht="16.5" customHeight="1">
      <c r="A16" s="731" t="s">
        <v>714</v>
      </c>
      <c r="B16" s="726">
        <v>33813.099451639944</v>
      </c>
      <c r="C16" s="726">
        <v>82076.88945714007</v>
      </c>
      <c r="D16" s="726">
        <v>127379.7562489799</v>
      </c>
      <c r="E16" s="727">
        <v>199137.0484373301</v>
      </c>
      <c r="F16" s="728">
        <v>48263.79000550013</v>
      </c>
      <c r="G16" s="729"/>
      <c r="H16" s="727">
        <v>142.73695930929907</v>
      </c>
      <c r="I16" s="726">
        <v>71757.29218835018</v>
      </c>
      <c r="J16" s="727"/>
      <c r="K16" s="730">
        <v>56.33335649354788</v>
      </c>
      <c r="M16" s="724"/>
    </row>
    <row r="17" spans="1:13" ht="16.5" customHeight="1">
      <c r="A17" s="725" t="s">
        <v>715</v>
      </c>
      <c r="B17" s="726">
        <v>10100.7670851545</v>
      </c>
      <c r="C17" s="726">
        <v>9664.10940678</v>
      </c>
      <c r="D17" s="726">
        <v>8226.965020291655</v>
      </c>
      <c r="E17" s="727">
        <v>9172.22222138</v>
      </c>
      <c r="F17" s="728">
        <v>-436.6576783745004</v>
      </c>
      <c r="G17" s="729"/>
      <c r="H17" s="727">
        <v>-4.323015021465781</v>
      </c>
      <c r="I17" s="726">
        <v>945.257201088345</v>
      </c>
      <c r="J17" s="727"/>
      <c r="K17" s="730">
        <v>11.48974377254414</v>
      </c>
      <c r="M17" s="724"/>
    </row>
    <row r="18" spans="1:13" ht="16.5" customHeight="1">
      <c r="A18" s="731" t="s">
        <v>716</v>
      </c>
      <c r="B18" s="726">
        <v>16088.55381306152</v>
      </c>
      <c r="C18" s="726">
        <v>17342.29677566037</v>
      </c>
      <c r="D18" s="726">
        <v>17443.58590716651</v>
      </c>
      <c r="E18" s="727">
        <v>20258.718321793902</v>
      </c>
      <c r="F18" s="728">
        <v>1253.742962598848</v>
      </c>
      <c r="G18" s="729"/>
      <c r="H18" s="727">
        <v>7.7927635831444</v>
      </c>
      <c r="I18" s="726">
        <v>2815.132414627391</v>
      </c>
      <c r="J18" s="727"/>
      <c r="K18" s="730">
        <v>16.13849600425807</v>
      </c>
      <c r="M18" s="724"/>
    </row>
    <row r="19" spans="1:13" ht="16.5" customHeight="1">
      <c r="A19" s="731" t="s">
        <v>717</v>
      </c>
      <c r="B19" s="726">
        <v>3260.6839702900006</v>
      </c>
      <c r="C19" s="726">
        <v>3284.1714889700006</v>
      </c>
      <c r="D19" s="726">
        <v>3414.3295247600004</v>
      </c>
      <c r="E19" s="727">
        <v>4438.65488902</v>
      </c>
      <c r="F19" s="728">
        <v>23.487518679999994</v>
      </c>
      <c r="G19" s="729"/>
      <c r="H19" s="727">
        <v>0.7203249040388003</v>
      </c>
      <c r="I19" s="726">
        <v>1024.3253642599998</v>
      </c>
      <c r="J19" s="727"/>
      <c r="K19" s="730">
        <v>30.000776340766393</v>
      </c>
      <c r="M19" s="724"/>
    </row>
    <row r="20" spans="1:13" ht="16.5" customHeight="1">
      <c r="A20" s="731" t="s">
        <v>718</v>
      </c>
      <c r="B20" s="726">
        <v>12827.869842771519</v>
      </c>
      <c r="C20" s="726">
        <v>14058.125286690367</v>
      </c>
      <c r="D20" s="726">
        <v>14029.25638240651</v>
      </c>
      <c r="E20" s="727">
        <v>15820.0634327739</v>
      </c>
      <c r="F20" s="728">
        <v>1230.255443918848</v>
      </c>
      <c r="G20" s="729"/>
      <c r="H20" s="727">
        <v>9.590488982175748</v>
      </c>
      <c r="I20" s="726">
        <v>1790.8070503673916</v>
      </c>
      <c r="J20" s="727"/>
      <c r="K20" s="730">
        <v>12.764803789694557</v>
      </c>
      <c r="M20" s="724"/>
    </row>
    <row r="21" spans="1:13" ht="16.5" customHeight="1">
      <c r="A21" s="725" t="s">
        <v>719</v>
      </c>
      <c r="B21" s="726">
        <v>1373944.8703530082</v>
      </c>
      <c r="C21" s="726">
        <v>1431372.2566010868</v>
      </c>
      <c r="D21" s="726">
        <v>1692264.8722793078</v>
      </c>
      <c r="E21" s="727">
        <v>1866117.4459997485</v>
      </c>
      <c r="F21" s="728">
        <v>57427.38624807866</v>
      </c>
      <c r="G21" s="737"/>
      <c r="H21" s="727">
        <v>4.17974457980427</v>
      </c>
      <c r="I21" s="726">
        <v>173852.57372044073</v>
      </c>
      <c r="J21" s="738"/>
      <c r="K21" s="730">
        <v>10.273366573300024</v>
      </c>
      <c r="M21" s="724"/>
    </row>
    <row r="22" spans="1:13" ht="16.5" customHeight="1">
      <c r="A22" s="725" t="s">
        <v>720</v>
      </c>
      <c r="B22" s="726">
        <v>396831.49710430467</v>
      </c>
      <c r="C22" s="726">
        <v>390114.45061300084</v>
      </c>
      <c r="D22" s="726">
        <v>504776.9854034581</v>
      </c>
      <c r="E22" s="726">
        <v>489239.20893897547</v>
      </c>
      <c r="F22" s="728">
        <v>-30635.743116330224</v>
      </c>
      <c r="G22" s="739" t="s">
        <v>704</v>
      </c>
      <c r="H22" s="727">
        <v>-7.720088586687416</v>
      </c>
      <c r="I22" s="726">
        <v>-16134.151331055144</v>
      </c>
      <c r="J22" s="740" t="s">
        <v>705</v>
      </c>
      <c r="K22" s="730">
        <v>-3.1962929764239227</v>
      </c>
      <c r="M22" s="724"/>
    </row>
    <row r="23" spans="1:13" ht="16.5" customHeight="1">
      <c r="A23" s="717" t="s">
        <v>721</v>
      </c>
      <c r="B23" s="718">
        <v>1877801.5328829</v>
      </c>
      <c r="C23" s="718">
        <v>2031571.1431763496</v>
      </c>
      <c r="D23" s="718">
        <v>2244578.57237777</v>
      </c>
      <c r="E23" s="719">
        <v>2389497.491631602</v>
      </c>
      <c r="F23" s="720">
        <v>153769.6102934496</v>
      </c>
      <c r="G23" s="741"/>
      <c r="H23" s="719">
        <v>8.188810563881816</v>
      </c>
      <c r="I23" s="718">
        <v>144918.91925383173</v>
      </c>
      <c r="J23" s="719"/>
      <c r="K23" s="723">
        <v>6.4563976969767385</v>
      </c>
      <c r="M23" s="724"/>
    </row>
    <row r="24" spans="1:13" ht="16.5" customHeight="1">
      <c r="A24" s="725" t="s">
        <v>722</v>
      </c>
      <c r="B24" s="726">
        <v>1376048.568764397</v>
      </c>
      <c r="C24" s="726">
        <v>1521306.3881864438</v>
      </c>
      <c r="D24" s="726">
        <v>1634481.7499847095</v>
      </c>
      <c r="E24" s="727">
        <v>1712720.444370923</v>
      </c>
      <c r="F24" s="728">
        <v>145257.8194220469</v>
      </c>
      <c r="G24" s="729"/>
      <c r="H24" s="727">
        <v>10.556154972965748</v>
      </c>
      <c r="I24" s="726">
        <v>78238.69438621355</v>
      </c>
      <c r="J24" s="727"/>
      <c r="K24" s="742">
        <v>4.786758517612415</v>
      </c>
      <c r="M24" s="724"/>
    </row>
    <row r="25" spans="1:13" ht="16.5" customHeight="1">
      <c r="A25" s="725" t="s">
        <v>723</v>
      </c>
      <c r="B25" s="726">
        <v>424744.6343087903</v>
      </c>
      <c r="C25" s="726">
        <v>509543.13250842056</v>
      </c>
      <c r="D25" s="726">
        <v>503287.11484016536</v>
      </c>
      <c r="E25" s="727">
        <v>524578.1470510594</v>
      </c>
      <c r="F25" s="728">
        <v>84798.49819963024</v>
      </c>
      <c r="G25" s="729"/>
      <c r="H25" s="727">
        <v>19.964583740446155</v>
      </c>
      <c r="I25" s="726">
        <v>21291.032210894045</v>
      </c>
      <c r="J25" s="727"/>
      <c r="K25" s="742">
        <v>4.230394854765094</v>
      </c>
      <c r="M25" s="724"/>
    </row>
    <row r="26" spans="1:13" ht="16.5" customHeight="1">
      <c r="A26" s="731" t="s">
        <v>724</v>
      </c>
      <c r="B26" s="726">
        <v>270080.36128978006</v>
      </c>
      <c r="C26" s="726">
        <v>306882.27135911</v>
      </c>
      <c r="D26" s="726">
        <v>327482.67803008</v>
      </c>
      <c r="E26" s="727">
        <v>359304.28639188</v>
      </c>
      <c r="F26" s="728">
        <v>36801.910069329955</v>
      </c>
      <c r="G26" s="729"/>
      <c r="H26" s="727">
        <v>13.626281412532512</v>
      </c>
      <c r="I26" s="726">
        <v>31821.608361800027</v>
      </c>
      <c r="J26" s="727"/>
      <c r="K26" s="730">
        <v>9.717035585887428</v>
      </c>
      <c r="M26" s="724"/>
    </row>
    <row r="27" spans="1:13" ht="16.5" customHeight="1">
      <c r="A27" s="731" t="s">
        <v>725</v>
      </c>
      <c r="B27" s="726">
        <v>154664.23425830094</v>
      </c>
      <c r="C27" s="726">
        <v>202660.84298013395</v>
      </c>
      <c r="D27" s="726">
        <v>175804.43157376483</v>
      </c>
      <c r="E27" s="727">
        <v>165273.87076886147</v>
      </c>
      <c r="F27" s="728">
        <v>47996.60872183301</v>
      </c>
      <c r="G27" s="729"/>
      <c r="H27" s="727">
        <v>31.032778167494783</v>
      </c>
      <c r="I27" s="726">
        <v>-10530.560804903362</v>
      </c>
      <c r="J27" s="727"/>
      <c r="K27" s="730">
        <v>-5.989929099418009</v>
      </c>
      <c r="M27" s="724"/>
    </row>
    <row r="28" spans="1:13" ht="16.5" customHeight="1">
      <c r="A28" s="731" t="s">
        <v>726</v>
      </c>
      <c r="B28" s="726">
        <v>951303.9344556065</v>
      </c>
      <c r="C28" s="726">
        <v>1011763.2556780233</v>
      </c>
      <c r="D28" s="726">
        <v>1131194.6351445443</v>
      </c>
      <c r="E28" s="727">
        <v>1188142.2973198637</v>
      </c>
      <c r="F28" s="728">
        <v>60459.321222416824</v>
      </c>
      <c r="G28" s="729"/>
      <c r="H28" s="727">
        <v>6.355415870009545</v>
      </c>
      <c r="I28" s="726">
        <v>56947.66217531939</v>
      </c>
      <c r="J28" s="727"/>
      <c r="K28" s="730">
        <v>5.034293870041437</v>
      </c>
      <c r="M28" s="724"/>
    </row>
    <row r="29" spans="1:13" ht="16.5" customHeight="1">
      <c r="A29" s="743" t="s">
        <v>727</v>
      </c>
      <c r="B29" s="744">
        <v>501752.96411850315</v>
      </c>
      <c r="C29" s="744">
        <v>510264.7549899057</v>
      </c>
      <c r="D29" s="744">
        <v>610096.8223930605</v>
      </c>
      <c r="E29" s="745">
        <v>676777.0472606788</v>
      </c>
      <c r="F29" s="746">
        <v>8511.79087140254</v>
      </c>
      <c r="G29" s="745"/>
      <c r="H29" s="745">
        <v>1.6964106801753223</v>
      </c>
      <c r="I29" s="744">
        <v>66680.2248676183</v>
      </c>
      <c r="J29" s="745"/>
      <c r="K29" s="747">
        <v>10.929449625072616</v>
      </c>
      <c r="M29" s="724"/>
    </row>
    <row r="30" spans="1:13" ht="16.5" customHeight="1" thickBot="1">
      <c r="A30" s="748" t="s">
        <v>728</v>
      </c>
      <c r="B30" s="749">
        <v>1972197.1553575026</v>
      </c>
      <c r="C30" s="749">
        <v>2138319.0491503654</v>
      </c>
      <c r="D30" s="749">
        <v>2353961.9820118616</v>
      </c>
      <c r="E30" s="750">
        <v>2504395.227919107</v>
      </c>
      <c r="F30" s="751">
        <v>166121.89379286277</v>
      </c>
      <c r="G30" s="750"/>
      <c r="H30" s="750">
        <v>8.423188997184699</v>
      </c>
      <c r="I30" s="749">
        <v>150433.2459072452</v>
      </c>
      <c r="J30" s="750"/>
      <c r="K30" s="752">
        <v>6.390640420567641</v>
      </c>
      <c r="M30" s="724"/>
    </row>
    <row r="31" spans="1:11" ht="19.5" customHeight="1" thickTop="1">
      <c r="A31" s="753" t="s">
        <v>729</v>
      </c>
      <c r="B31" s="754">
        <v>23918.696625026394</v>
      </c>
      <c r="C31" s="700" t="s">
        <v>730</v>
      </c>
      <c r="D31" s="755"/>
      <c r="E31" s="755"/>
      <c r="F31" s="755"/>
      <c r="G31" s="756"/>
      <c r="H31" s="757"/>
      <c r="I31" s="755"/>
      <c r="J31" s="758"/>
      <c r="K31" s="758"/>
    </row>
    <row r="32" spans="1:11" ht="15" customHeight="1">
      <c r="A32" s="759" t="s">
        <v>731</v>
      </c>
      <c r="B32" s="754">
        <v>596.3748665724899</v>
      </c>
      <c r="C32" s="700" t="s">
        <v>730</v>
      </c>
      <c r="D32" s="755"/>
      <c r="E32" s="755"/>
      <c r="F32" s="755"/>
      <c r="G32" s="756"/>
      <c r="H32" s="757"/>
      <c r="I32" s="755"/>
      <c r="J32" s="758"/>
      <c r="K32" s="758"/>
    </row>
    <row r="33" spans="1:11" ht="16.5" customHeight="1">
      <c r="A33" s="760" t="s">
        <v>732</v>
      </c>
      <c r="B33" s="700"/>
      <c r="C33" s="700"/>
      <c r="D33" s="755"/>
      <c r="E33" s="755"/>
      <c r="F33" s="755"/>
      <c r="G33" s="756"/>
      <c r="H33" s="757"/>
      <c r="I33" s="755"/>
      <c r="J33" s="758"/>
      <c r="K33" s="758"/>
    </row>
    <row r="34" spans="1:11" ht="16.5" customHeight="1">
      <c r="A34" s="761" t="s">
        <v>733</v>
      </c>
      <c r="B34" s="700"/>
      <c r="C34" s="700"/>
      <c r="D34" s="755"/>
      <c r="E34" s="755"/>
      <c r="F34" s="755"/>
      <c r="G34" s="756"/>
      <c r="H34" s="757"/>
      <c r="I34" s="755"/>
      <c r="J34" s="758"/>
      <c r="K34" s="758"/>
    </row>
    <row r="35" spans="1:11" ht="16.5" customHeight="1">
      <c r="A35" s="762" t="s">
        <v>734</v>
      </c>
      <c r="B35" s="763">
        <v>0.812288962773125</v>
      </c>
      <c r="C35" s="764">
        <v>0.9679884758865754</v>
      </c>
      <c r="D35" s="764">
        <v>0.9199970076590531</v>
      </c>
      <c r="E35" s="764">
        <v>0.9327394971061495</v>
      </c>
      <c r="F35" s="765">
        <v>0.15569951311345043</v>
      </c>
      <c r="G35" s="766"/>
      <c r="H35" s="765">
        <v>19.16799565783806</v>
      </c>
      <c r="I35" s="765">
        <v>0.012742489447096328</v>
      </c>
      <c r="J35" s="765"/>
      <c r="K35" s="765">
        <v>1.3850577057331732</v>
      </c>
    </row>
    <row r="36" spans="1:11" ht="16.5" customHeight="1">
      <c r="A36" s="762" t="s">
        <v>735</v>
      </c>
      <c r="B36" s="763">
        <v>2.63157901091805</v>
      </c>
      <c r="C36" s="764">
        <v>2.890053771910606</v>
      </c>
      <c r="D36" s="764">
        <v>2.9877941928571294</v>
      </c>
      <c r="E36" s="764">
        <v>3.045346084175447</v>
      </c>
      <c r="F36" s="765">
        <v>0.2584747609925562</v>
      </c>
      <c r="G36" s="766"/>
      <c r="H36" s="765">
        <v>9.82204068052606</v>
      </c>
      <c r="I36" s="765">
        <v>0.057551891318317505</v>
      </c>
      <c r="J36" s="765"/>
      <c r="K36" s="765">
        <v>1.9262334552997615</v>
      </c>
    </row>
    <row r="37" spans="1:11" ht="16.5" customHeight="1">
      <c r="A37" s="762" t="s">
        <v>736</v>
      </c>
      <c r="B37" s="767">
        <v>3.5911400315190933</v>
      </c>
      <c r="C37" s="768">
        <v>3.859413127319352</v>
      </c>
      <c r="D37" s="768">
        <v>4.103036833555704</v>
      </c>
      <c r="E37" s="768">
        <v>4.2487067012037185</v>
      </c>
      <c r="F37" s="765">
        <v>0.2682730958002586</v>
      </c>
      <c r="G37" s="766"/>
      <c r="H37" s="765">
        <v>7.470415897059185</v>
      </c>
      <c r="I37" s="765">
        <v>0.1456698676480146</v>
      </c>
      <c r="J37" s="765"/>
      <c r="K37" s="765">
        <v>3.5502939300151652</v>
      </c>
    </row>
    <row r="38" spans="1:11" ht="16.5" customHeight="1">
      <c r="A38" s="769"/>
      <c r="B38" s="700"/>
      <c r="C38" s="700"/>
      <c r="D38" s="700"/>
      <c r="E38" s="700"/>
      <c r="F38" s="700"/>
      <c r="G38" s="700"/>
      <c r="H38" s="700"/>
      <c r="I38" s="700"/>
      <c r="J38" s="700"/>
      <c r="K38" s="700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24">
      <selection activeCell="N11" sqref="N11"/>
    </sheetView>
  </sheetViews>
  <sheetFormatPr defaultColWidth="11.00390625" defaultRowHeight="16.5" customHeight="1"/>
  <cols>
    <col min="1" max="1" width="46.7109375" style="770" bestFit="1" customWidth="1"/>
    <col min="2" max="2" width="11.7109375" style="770" bestFit="1" customWidth="1"/>
    <col min="3" max="3" width="12.140625" style="770" bestFit="1" customWidth="1"/>
    <col min="4" max="4" width="12.00390625" style="770" customWidth="1"/>
    <col min="5" max="5" width="12.140625" style="770" bestFit="1" customWidth="1"/>
    <col min="6" max="6" width="10.7109375" style="770" bestFit="1" customWidth="1"/>
    <col min="7" max="7" width="2.421875" style="770" bestFit="1" customWidth="1"/>
    <col min="8" max="8" width="10.57421875" style="770" bestFit="1" customWidth="1"/>
    <col min="9" max="9" width="10.7109375" style="770" customWidth="1"/>
    <col min="10" max="10" width="2.140625" style="770" customWidth="1"/>
    <col min="11" max="11" width="10.57421875" style="770" bestFit="1" customWidth="1"/>
    <col min="12" max="16384" width="11.00390625" style="699" customWidth="1"/>
  </cols>
  <sheetData>
    <row r="1" spans="1:11" ht="24.75" customHeight="1">
      <c r="A1" s="1616" t="s">
        <v>1101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ht="16.5" customHeight="1">
      <c r="A2" s="1627" t="s">
        <v>104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</row>
    <row r="3" spans="5:11" ht="16.5" customHeight="1" thickBot="1">
      <c r="E3" s="771"/>
      <c r="I3" s="1618" t="s">
        <v>1</v>
      </c>
      <c r="J3" s="1618"/>
      <c r="K3" s="1618"/>
    </row>
    <row r="4" spans="1:11" ht="13.5" thickTop="1">
      <c r="A4" s="702"/>
      <c r="B4" s="772">
        <v>2015</v>
      </c>
      <c r="C4" s="772">
        <v>2015</v>
      </c>
      <c r="D4" s="772">
        <v>2016</v>
      </c>
      <c r="E4" s="773">
        <v>2016</v>
      </c>
      <c r="F4" s="1628" t="s">
        <v>696</v>
      </c>
      <c r="G4" s="1629"/>
      <c r="H4" s="1629"/>
      <c r="I4" s="1629"/>
      <c r="J4" s="1629"/>
      <c r="K4" s="1630"/>
    </row>
    <row r="5" spans="1:11" ht="12.75">
      <c r="A5" s="774" t="s">
        <v>737</v>
      </c>
      <c r="B5" s="775" t="s">
        <v>698</v>
      </c>
      <c r="C5" s="707" t="s">
        <v>699</v>
      </c>
      <c r="D5" s="707" t="s">
        <v>700</v>
      </c>
      <c r="E5" s="708" t="s">
        <v>959</v>
      </c>
      <c r="F5" s="1621" t="s">
        <v>18</v>
      </c>
      <c r="G5" s="1622"/>
      <c r="H5" s="1623"/>
      <c r="I5" s="1621" t="s">
        <v>35</v>
      </c>
      <c r="J5" s="1622"/>
      <c r="K5" s="1624"/>
    </row>
    <row r="6" spans="1:11" ht="12.75">
      <c r="A6" s="774"/>
      <c r="B6" s="776"/>
      <c r="C6" s="776"/>
      <c r="D6" s="777"/>
      <c r="E6" s="778"/>
      <c r="F6" s="779" t="s">
        <v>12</v>
      </c>
      <c r="G6" s="780" t="s">
        <v>109</v>
      </c>
      <c r="H6" s="781" t="s">
        <v>702</v>
      </c>
      <c r="I6" s="776" t="s">
        <v>12</v>
      </c>
      <c r="J6" s="780" t="s">
        <v>109</v>
      </c>
      <c r="K6" s="782" t="s">
        <v>702</v>
      </c>
    </row>
    <row r="7" spans="1:11" ht="16.5" customHeight="1">
      <c r="A7" s="717" t="s">
        <v>738</v>
      </c>
      <c r="B7" s="718">
        <v>726683.8906569998</v>
      </c>
      <c r="C7" s="718">
        <v>872438.6449867599</v>
      </c>
      <c r="D7" s="718">
        <v>917630.90047061</v>
      </c>
      <c r="E7" s="719">
        <v>940305.34701891</v>
      </c>
      <c r="F7" s="720">
        <v>145754.7543297601</v>
      </c>
      <c r="G7" s="783"/>
      <c r="H7" s="719">
        <v>20.05751829698361</v>
      </c>
      <c r="I7" s="718">
        <v>22674.44654829998</v>
      </c>
      <c r="J7" s="784"/>
      <c r="K7" s="723">
        <v>2.4709767877990285</v>
      </c>
    </row>
    <row r="8" spans="1:11" ht="16.5" customHeight="1">
      <c r="A8" s="731" t="s">
        <v>739</v>
      </c>
      <c r="B8" s="726">
        <v>19527.07339061</v>
      </c>
      <c r="C8" s="726">
        <v>22584.960470259997</v>
      </c>
      <c r="D8" s="726">
        <v>28206.181776740003</v>
      </c>
      <c r="E8" s="727">
        <v>24556.63451938</v>
      </c>
      <c r="F8" s="728">
        <v>3057.8870796499978</v>
      </c>
      <c r="G8" s="785"/>
      <c r="H8" s="727">
        <v>15.659730562186787</v>
      </c>
      <c r="I8" s="726">
        <v>-3649.547257360002</v>
      </c>
      <c r="J8" s="727"/>
      <c r="K8" s="730">
        <v>-12.938820597013848</v>
      </c>
    </row>
    <row r="9" spans="1:11" ht="16.5" customHeight="1">
      <c r="A9" s="731" t="s">
        <v>740</v>
      </c>
      <c r="B9" s="726">
        <v>4095.8827999999994</v>
      </c>
      <c r="C9" s="726">
        <v>3964.78258</v>
      </c>
      <c r="D9" s="726">
        <v>29.838400000000004</v>
      </c>
      <c r="E9" s="727">
        <v>577.33704</v>
      </c>
      <c r="F9" s="728">
        <v>-131.10021999999935</v>
      </c>
      <c r="G9" s="785"/>
      <c r="H9" s="727">
        <v>-3.2007805496778223</v>
      </c>
      <c r="I9" s="726">
        <v>547.49864</v>
      </c>
      <c r="J9" s="727"/>
      <c r="K9" s="730">
        <v>1834.879350099201</v>
      </c>
    </row>
    <row r="10" spans="1:11" ht="16.5" customHeight="1">
      <c r="A10" s="731" t="s">
        <v>741</v>
      </c>
      <c r="B10" s="726">
        <v>0</v>
      </c>
      <c r="C10" s="726">
        <v>0</v>
      </c>
      <c r="D10" s="726">
        <v>2384.0881600000002</v>
      </c>
      <c r="E10" s="726">
        <v>2312.24208</v>
      </c>
      <c r="F10" s="728">
        <v>0</v>
      </c>
      <c r="G10" s="785"/>
      <c r="H10" s="1357" t="s">
        <v>3</v>
      </c>
      <c r="I10" s="726">
        <v>-71.84608000000026</v>
      </c>
      <c r="J10" s="727"/>
      <c r="K10" s="730">
        <v>0</v>
      </c>
    </row>
    <row r="11" spans="1:11" ht="16.5" customHeight="1">
      <c r="A11" s="731" t="s">
        <v>742</v>
      </c>
      <c r="B11" s="726">
        <v>703060.9344663898</v>
      </c>
      <c r="C11" s="726">
        <v>845888.9019364999</v>
      </c>
      <c r="D11" s="726">
        <v>887010.79213387</v>
      </c>
      <c r="E11" s="727">
        <v>912859.13337953</v>
      </c>
      <c r="F11" s="728">
        <v>142827.96747011004</v>
      </c>
      <c r="G11" s="785"/>
      <c r="H11" s="727">
        <v>20.315161953709435</v>
      </c>
      <c r="I11" s="726">
        <v>25848.341245660093</v>
      </c>
      <c r="J11" s="727"/>
      <c r="K11" s="730">
        <v>2.9140954625227375</v>
      </c>
    </row>
    <row r="12" spans="1:11" ht="16.5" customHeight="1">
      <c r="A12" s="717" t="s">
        <v>743</v>
      </c>
      <c r="B12" s="718">
        <v>18526.62447425</v>
      </c>
      <c r="C12" s="718">
        <v>16351.23447429</v>
      </c>
      <c r="D12" s="718">
        <v>16408.71187425</v>
      </c>
      <c r="E12" s="719">
        <v>16699.76957425</v>
      </c>
      <c r="F12" s="720">
        <v>-2175.389999959998</v>
      </c>
      <c r="G12" s="783"/>
      <c r="H12" s="719">
        <v>-11.741966287401974</v>
      </c>
      <c r="I12" s="718">
        <v>291.0577000000012</v>
      </c>
      <c r="J12" s="719"/>
      <c r="K12" s="723">
        <v>1.773799809702032</v>
      </c>
    </row>
    <row r="13" spans="1:11" ht="16.5" customHeight="1">
      <c r="A13" s="731" t="s">
        <v>744</v>
      </c>
      <c r="B13" s="726">
        <v>17968.91247425</v>
      </c>
      <c r="C13" s="726">
        <v>15819.93247429</v>
      </c>
      <c r="D13" s="726">
        <v>16099.85087425</v>
      </c>
      <c r="E13" s="727">
        <v>16369.908574250001</v>
      </c>
      <c r="F13" s="728">
        <v>-2148.979999959998</v>
      </c>
      <c r="G13" s="785"/>
      <c r="H13" s="727">
        <v>-11.959432731611065</v>
      </c>
      <c r="I13" s="726">
        <v>270.0577000000012</v>
      </c>
      <c r="J13" s="727"/>
      <c r="K13" s="730">
        <v>1.6773925554299998</v>
      </c>
    </row>
    <row r="14" spans="1:11" ht="16.5" customHeight="1">
      <c r="A14" s="731" t="s">
        <v>745</v>
      </c>
      <c r="B14" s="726">
        <v>28.7</v>
      </c>
      <c r="C14" s="726">
        <v>0</v>
      </c>
      <c r="D14" s="726">
        <v>0</v>
      </c>
      <c r="E14" s="727">
        <v>0</v>
      </c>
      <c r="F14" s="728">
        <v>-28.7</v>
      </c>
      <c r="G14" s="785"/>
      <c r="H14" s="727">
        <v>-100</v>
      </c>
      <c r="I14" s="726">
        <v>0</v>
      </c>
      <c r="J14" s="727"/>
      <c r="K14" s="1358" t="s">
        <v>3</v>
      </c>
    </row>
    <row r="15" spans="1:11" ht="16.5" customHeight="1">
      <c r="A15" s="731" t="s">
        <v>746</v>
      </c>
      <c r="B15" s="726">
        <v>529.012</v>
      </c>
      <c r="C15" s="726">
        <v>531.302</v>
      </c>
      <c r="D15" s="726">
        <v>308.861</v>
      </c>
      <c r="E15" s="727">
        <v>329.861</v>
      </c>
      <c r="F15" s="728">
        <v>2.2900000000000773</v>
      </c>
      <c r="G15" s="785"/>
      <c r="H15" s="727">
        <v>0.43288242988818354</v>
      </c>
      <c r="I15" s="726">
        <v>21</v>
      </c>
      <c r="J15" s="727"/>
      <c r="K15" s="730">
        <v>6.799175033429278</v>
      </c>
    </row>
    <row r="16" spans="1:11" ht="16.5" customHeight="1">
      <c r="A16" s="731" t="s">
        <v>747</v>
      </c>
      <c r="B16" s="726">
        <v>0</v>
      </c>
      <c r="C16" s="726">
        <v>0</v>
      </c>
      <c r="D16" s="726">
        <v>0</v>
      </c>
      <c r="E16" s="727">
        <v>0</v>
      </c>
      <c r="F16" s="728">
        <v>0</v>
      </c>
      <c r="G16" s="785"/>
      <c r="H16" s="1357" t="s">
        <v>3</v>
      </c>
      <c r="I16" s="726">
        <v>0</v>
      </c>
      <c r="J16" s="727"/>
      <c r="K16" s="1358" t="s">
        <v>3</v>
      </c>
    </row>
    <row r="17" spans="1:11" ht="16.5" customHeight="1">
      <c r="A17" s="786" t="s">
        <v>748</v>
      </c>
      <c r="B17" s="718">
        <v>31</v>
      </c>
      <c r="C17" s="718">
        <v>31</v>
      </c>
      <c r="D17" s="718">
        <v>31</v>
      </c>
      <c r="E17" s="719">
        <v>31</v>
      </c>
      <c r="F17" s="720">
        <v>0</v>
      </c>
      <c r="G17" s="783"/>
      <c r="H17" s="719">
        <v>0</v>
      </c>
      <c r="I17" s="718">
        <v>0</v>
      </c>
      <c r="J17" s="719"/>
      <c r="K17" s="723">
        <v>0</v>
      </c>
    </row>
    <row r="18" spans="1:11" ht="16.5" customHeight="1">
      <c r="A18" s="717" t="s">
        <v>749</v>
      </c>
      <c r="B18" s="718">
        <v>2423.7671835200003</v>
      </c>
      <c r="C18" s="718">
        <v>2423.7671835200003</v>
      </c>
      <c r="D18" s="718">
        <v>2423.7671835200003</v>
      </c>
      <c r="E18" s="719">
        <v>3448.5718692200003</v>
      </c>
      <c r="F18" s="720">
        <v>0</v>
      </c>
      <c r="G18" s="783"/>
      <c r="H18" s="719">
        <v>0</v>
      </c>
      <c r="I18" s="718">
        <v>1024.8046857</v>
      </c>
      <c r="J18" s="719"/>
      <c r="K18" s="723">
        <v>42.281482011473216</v>
      </c>
    </row>
    <row r="19" spans="1:11" ht="16.5" customHeight="1">
      <c r="A19" s="731" t="s">
        <v>750</v>
      </c>
      <c r="B19" s="726">
        <v>2407.7671835200003</v>
      </c>
      <c r="C19" s="726">
        <v>2407.7671835200003</v>
      </c>
      <c r="D19" s="726">
        <v>2407.7671835200003</v>
      </c>
      <c r="E19" s="727">
        <v>3432.5718692200003</v>
      </c>
      <c r="F19" s="728">
        <v>0</v>
      </c>
      <c r="G19" s="785"/>
      <c r="H19" s="727">
        <v>0</v>
      </c>
      <c r="I19" s="726">
        <v>1024.8046857</v>
      </c>
      <c r="J19" s="727"/>
      <c r="K19" s="730">
        <v>42.562449256485074</v>
      </c>
    </row>
    <row r="20" spans="1:11" ht="16.5" customHeight="1">
      <c r="A20" s="731" t="s">
        <v>751</v>
      </c>
      <c r="B20" s="726">
        <v>16</v>
      </c>
      <c r="C20" s="726">
        <v>16</v>
      </c>
      <c r="D20" s="726">
        <v>16</v>
      </c>
      <c r="E20" s="727">
        <v>16</v>
      </c>
      <c r="F20" s="728">
        <v>0</v>
      </c>
      <c r="G20" s="785"/>
      <c r="H20" s="727">
        <v>0</v>
      </c>
      <c r="I20" s="726">
        <v>0</v>
      </c>
      <c r="J20" s="727"/>
      <c r="K20" s="730">
        <v>0</v>
      </c>
    </row>
    <row r="21" spans="1:11" ht="16.5" customHeight="1">
      <c r="A21" s="717" t="s">
        <v>752</v>
      </c>
      <c r="B21" s="718">
        <v>3261.50328125</v>
      </c>
      <c r="C21" s="718">
        <v>1367.38893558</v>
      </c>
      <c r="D21" s="718">
        <v>6710.15287789</v>
      </c>
      <c r="E21" s="719">
        <v>6028.4836906400005</v>
      </c>
      <c r="F21" s="720">
        <v>-1894.11434567</v>
      </c>
      <c r="G21" s="783"/>
      <c r="H21" s="719">
        <v>-58.07488701786815</v>
      </c>
      <c r="I21" s="718">
        <v>-681.6691872499996</v>
      </c>
      <c r="J21" s="719"/>
      <c r="K21" s="723">
        <v>-10.158772827607315</v>
      </c>
    </row>
    <row r="22" spans="1:11" ht="16.5" customHeight="1">
      <c r="A22" s="731" t="s">
        <v>753</v>
      </c>
      <c r="B22" s="726">
        <v>3261.50328125</v>
      </c>
      <c r="C22" s="726">
        <v>1367.38893558</v>
      </c>
      <c r="D22" s="726">
        <v>5910.15287789</v>
      </c>
      <c r="E22" s="727">
        <v>6028.4836906400005</v>
      </c>
      <c r="F22" s="728">
        <v>-1894.11434567</v>
      </c>
      <c r="G22" s="785"/>
      <c r="H22" s="727">
        <v>-58.07488701786815</v>
      </c>
      <c r="I22" s="726">
        <v>118.3308127500004</v>
      </c>
      <c r="J22" s="727"/>
      <c r="K22" s="730">
        <v>2.0021616224629035</v>
      </c>
    </row>
    <row r="23" spans="1:11" ht="16.5" customHeight="1">
      <c r="A23" s="731" t="s">
        <v>754</v>
      </c>
      <c r="B23" s="726">
        <v>0</v>
      </c>
      <c r="C23" s="726">
        <v>0</v>
      </c>
      <c r="D23" s="726">
        <v>800</v>
      </c>
      <c r="E23" s="727">
        <v>0</v>
      </c>
      <c r="F23" s="728">
        <v>0</v>
      </c>
      <c r="G23" s="785"/>
      <c r="H23" s="1357" t="s">
        <v>3</v>
      </c>
      <c r="I23" s="726">
        <v>-800</v>
      </c>
      <c r="J23" s="727"/>
      <c r="K23" s="730">
        <v>-100</v>
      </c>
    </row>
    <row r="24" spans="1:11" ht="16.5" customHeight="1">
      <c r="A24" s="717" t="s">
        <v>755</v>
      </c>
      <c r="B24" s="718">
        <v>4695.79921251</v>
      </c>
      <c r="C24" s="718">
        <v>4613.21289428</v>
      </c>
      <c r="D24" s="718">
        <v>4449.79700387</v>
      </c>
      <c r="E24" s="719">
        <v>4370.305423650001</v>
      </c>
      <c r="F24" s="720">
        <v>-82.58631822999996</v>
      </c>
      <c r="G24" s="783"/>
      <c r="H24" s="719">
        <v>-1.7587276306444948</v>
      </c>
      <c r="I24" s="718">
        <v>-79.49158021999847</v>
      </c>
      <c r="J24" s="719"/>
      <c r="K24" s="723">
        <v>-1.786409136211482</v>
      </c>
    </row>
    <row r="25" spans="1:11" ht="16.5" customHeight="1">
      <c r="A25" s="717" t="s">
        <v>756</v>
      </c>
      <c r="B25" s="718">
        <v>31359.275666210004</v>
      </c>
      <c r="C25" s="718">
        <v>34837.661483740005</v>
      </c>
      <c r="D25" s="718">
        <v>33875.37749902</v>
      </c>
      <c r="E25" s="719">
        <v>34881.089539680004</v>
      </c>
      <c r="F25" s="720">
        <v>3478.385817530001</v>
      </c>
      <c r="G25" s="783"/>
      <c r="H25" s="719">
        <v>11.092047707205188</v>
      </c>
      <c r="I25" s="718">
        <v>1005.7120406600006</v>
      </c>
      <c r="J25" s="719"/>
      <c r="K25" s="723">
        <v>2.968858548333802</v>
      </c>
    </row>
    <row r="26" spans="1:11" ht="16.5" customHeight="1">
      <c r="A26" s="787" t="s">
        <v>757</v>
      </c>
      <c r="B26" s="788">
        <v>786981.8604747398</v>
      </c>
      <c r="C26" s="788">
        <v>932062.9099581699</v>
      </c>
      <c r="D26" s="788">
        <v>981529.70690916</v>
      </c>
      <c r="E26" s="789">
        <v>1005764.5671163499</v>
      </c>
      <c r="F26" s="790">
        <v>145081.0494834301</v>
      </c>
      <c r="G26" s="791"/>
      <c r="H26" s="789">
        <v>18.435119889029114</v>
      </c>
      <c r="I26" s="788">
        <v>24234.860207189922</v>
      </c>
      <c r="J26" s="789"/>
      <c r="K26" s="792">
        <v>2.4690908524313104</v>
      </c>
    </row>
    <row r="27" spans="1:11" ht="16.5" customHeight="1">
      <c r="A27" s="717" t="s">
        <v>758</v>
      </c>
      <c r="B27" s="718">
        <v>522898.4435030701</v>
      </c>
      <c r="C27" s="718">
        <v>526393.8003412001</v>
      </c>
      <c r="D27" s="718">
        <v>547052.99109699</v>
      </c>
      <c r="E27" s="719">
        <v>562405.84716159</v>
      </c>
      <c r="F27" s="720">
        <v>3495.3568381299847</v>
      </c>
      <c r="G27" s="783"/>
      <c r="H27" s="719">
        <v>0.6684580689729023</v>
      </c>
      <c r="I27" s="718">
        <v>15352.856064600055</v>
      </c>
      <c r="J27" s="719"/>
      <c r="K27" s="723">
        <v>2.806465975775657</v>
      </c>
    </row>
    <row r="28" spans="1:11" ht="16.5" customHeight="1">
      <c r="A28" s="731" t="s">
        <v>759</v>
      </c>
      <c r="B28" s="726">
        <v>270080.36128978006</v>
      </c>
      <c r="C28" s="726">
        <v>306882.27135911</v>
      </c>
      <c r="D28" s="726">
        <v>327482.67803008</v>
      </c>
      <c r="E28" s="727">
        <v>359304.28639188</v>
      </c>
      <c r="F28" s="728">
        <v>36801.910069329955</v>
      </c>
      <c r="G28" s="785"/>
      <c r="H28" s="727">
        <v>13.626281412532512</v>
      </c>
      <c r="I28" s="726">
        <v>31821.608361800027</v>
      </c>
      <c r="J28" s="727"/>
      <c r="K28" s="730">
        <v>9.717035585887428</v>
      </c>
    </row>
    <row r="29" spans="1:11" ht="16.5" customHeight="1">
      <c r="A29" s="731" t="s">
        <v>760</v>
      </c>
      <c r="B29" s="726">
        <v>47292.02360718001</v>
      </c>
      <c r="C29" s="726">
        <v>45830.58580118</v>
      </c>
      <c r="D29" s="726">
        <v>55901.05182258001</v>
      </c>
      <c r="E29" s="727">
        <v>50674.63539074001</v>
      </c>
      <c r="F29" s="728">
        <v>-1461.437806000009</v>
      </c>
      <c r="G29" s="785"/>
      <c r="H29" s="727">
        <v>-3.0902416401951753</v>
      </c>
      <c r="I29" s="726">
        <v>-5226.41643184</v>
      </c>
      <c r="J29" s="727"/>
      <c r="K29" s="730">
        <v>-9.349406248075107</v>
      </c>
    </row>
    <row r="30" spans="1:11" ht="16.5" customHeight="1">
      <c r="A30" s="731" t="s">
        <v>761</v>
      </c>
      <c r="B30" s="726">
        <v>174939.83073156</v>
      </c>
      <c r="C30" s="726">
        <v>91980.22426825007</v>
      </c>
      <c r="D30" s="726">
        <v>134715.85834726001</v>
      </c>
      <c r="E30" s="727">
        <v>121068.51270423</v>
      </c>
      <c r="F30" s="728">
        <v>-82959.60646330994</v>
      </c>
      <c r="G30" s="785"/>
      <c r="H30" s="727">
        <v>-47.42179417711282</v>
      </c>
      <c r="I30" s="726">
        <v>-13647.345643030014</v>
      </c>
      <c r="J30" s="727"/>
      <c r="K30" s="730">
        <v>-10.13046705151145</v>
      </c>
    </row>
    <row r="31" spans="1:11" ht="16.5" customHeight="1">
      <c r="A31" s="731" t="s">
        <v>762</v>
      </c>
      <c r="B31" s="726">
        <v>11483.83710593</v>
      </c>
      <c r="C31" s="726">
        <v>13053.021826850001</v>
      </c>
      <c r="D31" s="726">
        <v>13738.88305825</v>
      </c>
      <c r="E31" s="727">
        <v>13729.892428789999</v>
      </c>
      <c r="F31" s="728">
        <v>1569.1847209200005</v>
      </c>
      <c r="G31" s="785"/>
      <c r="H31" s="727">
        <v>13.66428926538594</v>
      </c>
      <c r="I31" s="726">
        <v>-8.990629460000491</v>
      </c>
      <c r="J31" s="727"/>
      <c r="K31" s="730">
        <v>-0.0654393040677477</v>
      </c>
    </row>
    <row r="32" spans="1:11" ht="16.5" customHeight="1">
      <c r="A32" s="731" t="s">
        <v>763</v>
      </c>
      <c r="B32" s="726">
        <v>5815.50033796</v>
      </c>
      <c r="C32" s="726">
        <v>4504.378766650001</v>
      </c>
      <c r="D32" s="726">
        <v>5551.38263457</v>
      </c>
      <c r="E32" s="727">
        <v>3983.21675378</v>
      </c>
      <c r="F32" s="728">
        <v>-1311.1215713099991</v>
      </c>
      <c r="G32" s="785"/>
      <c r="H32" s="727">
        <v>-22.545292668144235</v>
      </c>
      <c r="I32" s="726">
        <v>-1568.1658807899998</v>
      </c>
      <c r="J32" s="727"/>
      <c r="K32" s="730">
        <v>-28.248203808265636</v>
      </c>
    </row>
    <row r="33" spans="1:11" ht="16.5" customHeight="1">
      <c r="A33" s="731" t="s">
        <v>764</v>
      </c>
      <c r="B33" s="726">
        <v>13286.890430659998</v>
      </c>
      <c r="C33" s="726">
        <v>64143.318319160004</v>
      </c>
      <c r="D33" s="726">
        <v>9663.13720425</v>
      </c>
      <c r="E33" s="727">
        <v>13645.303492169995</v>
      </c>
      <c r="F33" s="728">
        <v>50856.42788850001</v>
      </c>
      <c r="G33" s="785"/>
      <c r="H33" s="727">
        <v>382.75643314666684</v>
      </c>
      <c r="I33" s="726">
        <v>3982.166287919994</v>
      </c>
      <c r="J33" s="727"/>
      <c r="K33" s="730">
        <v>41.20987008410244</v>
      </c>
    </row>
    <row r="34" spans="1:11" ht="16.5" customHeight="1">
      <c r="A34" s="717" t="s">
        <v>765</v>
      </c>
      <c r="B34" s="718">
        <v>33813.099451639944</v>
      </c>
      <c r="C34" s="718">
        <v>82076.88945714007</v>
      </c>
      <c r="D34" s="718">
        <v>127379.7562489799</v>
      </c>
      <c r="E34" s="719">
        <v>199137.0484373301</v>
      </c>
      <c r="F34" s="720">
        <v>48263.79000550013</v>
      </c>
      <c r="G34" s="783"/>
      <c r="H34" s="719">
        <v>142.73695930929907</v>
      </c>
      <c r="I34" s="718">
        <v>71757.29218835018</v>
      </c>
      <c r="J34" s="719"/>
      <c r="K34" s="723">
        <v>56.33335649354788</v>
      </c>
    </row>
    <row r="35" spans="1:11" ht="16.5" customHeight="1">
      <c r="A35" s="717" t="s">
        <v>766</v>
      </c>
      <c r="B35" s="718">
        <v>60000</v>
      </c>
      <c r="C35" s="718">
        <v>126150</v>
      </c>
      <c r="D35" s="718">
        <v>0</v>
      </c>
      <c r="E35" s="719">
        <v>0</v>
      </c>
      <c r="F35" s="720">
        <v>66150</v>
      </c>
      <c r="G35" s="783"/>
      <c r="H35" s="719">
        <v>110.25</v>
      </c>
      <c r="I35" s="718">
        <v>0</v>
      </c>
      <c r="J35" s="719"/>
      <c r="K35" s="1360" t="s">
        <v>3</v>
      </c>
    </row>
    <row r="36" spans="1:11" ht="16.5" customHeight="1">
      <c r="A36" s="717" t="s">
        <v>767</v>
      </c>
      <c r="B36" s="718">
        <v>5000</v>
      </c>
      <c r="C36" s="718">
        <v>1000</v>
      </c>
      <c r="D36" s="718">
        <v>0</v>
      </c>
      <c r="E36" s="719">
        <v>500</v>
      </c>
      <c r="F36" s="720">
        <v>-4000</v>
      </c>
      <c r="G36" s="783"/>
      <c r="H36" s="719">
        <v>-80</v>
      </c>
      <c r="I36" s="718">
        <v>500</v>
      </c>
      <c r="J36" s="719"/>
      <c r="K36" s="1360" t="s">
        <v>3</v>
      </c>
    </row>
    <row r="37" spans="1:11" ht="16.5" customHeight="1">
      <c r="A37" s="717" t="s">
        <v>768</v>
      </c>
      <c r="B37" s="718">
        <v>0</v>
      </c>
      <c r="C37" s="718">
        <v>0</v>
      </c>
      <c r="D37" s="718">
        <v>49080</v>
      </c>
      <c r="E37" s="719">
        <v>49080</v>
      </c>
      <c r="F37" s="720">
        <v>0</v>
      </c>
      <c r="G37" s="783"/>
      <c r="H37" s="719"/>
      <c r="I37" s="718">
        <v>0</v>
      </c>
      <c r="J37" s="719"/>
      <c r="K37" s="1360" t="s">
        <v>3</v>
      </c>
    </row>
    <row r="38" spans="1:11" ht="16.5" customHeight="1">
      <c r="A38" s="717" t="s">
        <v>769</v>
      </c>
      <c r="B38" s="718">
        <v>5995.9684025999995</v>
      </c>
      <c r="C38" s="718">
        <v>6012.666998119999</v>
      </c>
      <c r="D38" s="718">
        <v>4425.245210950001</v>
      </c>
      <c r="E38" s="719">
        <v>3991.26957917</v>
      </c>
      <c r="F38" s="720">
        <v>16.6985955199998</v>
      </c>
      <c r="G38" s="783"/>
      <c r="H38" s="719">
        <v>0.2784970566682586</v>
      </c>
      <c r="I38" s="718">
        <v>-433.9756317800011</v>
      </c>
      <c r="J38" s="719"/>
      <c r="K38" s="723">
        <v>-9.806815466545329</v>
      </c>
    </row>
    <row r="39" spans="1:11" ht="16.5" customHeight="1">
      <c r="A39" s="731" t="s">
        <v>770</v>
      </c>
      <c r="B39" s="726">
        <v>8.809602600000382</v>
      </c>
      <c r="C39" s="726">
        <v>42.311638119999884</v>
      </c>
      <c r="D39" s="726">
        <v>3.194330950000763</v>
      </c>
      <c r="E39" s="727">
        <v>62.77317917000008</v>
      </c>
      <c r="F39" s="728">
        <v>33.5020355199995</v>
      </c>
      <c r="G39" s="785"/>
      <c r="H39" s="727">
        <v>380.28997494163985</v>
      </c>
      <c r="I39" s="726">
        <v>59.578848219999315</v>
      </c>
      <c r="J39" s="727"/>
      <c r="K39" s="730">
        <v>1865.143253863069</v>
      </c>
    </row>
    <row r="40" spans="1:11" ht="16.5" customHeight="1">
      <c r="A40" s="731" t="s">
        <v>771</v>
      </c>
      <c r="B40" s="726">
        <v>0</v>
      </c>
      <c r="C40" s="726">
        <v>0</v>
      </c>
      <c r="D40" s="726">
        <v>0</v>
      </c>
      <c r="E40" s="727">
        <v>0</v>
      </c>
      <c r="F40" s="728">
        <v>0</v>
      </c>
      <c r="G40" s="785"/>
      <c r="H40" s="1359" t="s">
        <v>3</v>
      </c>
      <c r="I40" s="726">
        <v>0</v>
      </c>
      <c r="J40" s="727"/>
      <c r="K40" s="1358" t="s">
        <v>3</v>
      </c>
    </row>
    <row r="41" spans="1:11" ht="16.5" customHeight="1">
      <c r="A41" s="731" t="s">
        <v>772</v>
      </c>
      <c r="B41" s="726">
        <v>0</v>
      </c>
      <c r="C41" s="726">
        <v>0</v>
      </c>
      <c r="D41" s="726">
        <v>0</v>
      </c>
      <c r="E41" s="727">
        <v>0</v>
      </c>
      <c r="F41" s="728">
        <v>0</v>
      </c>
      <c r="G41" s="785"/>
      <c r="H41" s="1359" t="s">
        <v>3</v>
      </c>
      <c r="I41" s="726">
        <v>0</v>
      </c>
      <c r="J41" s="727"/>
      <c r="K41" s="1358" t="s">
        <v>3</v>
      </c>
    </row>
    <row r="42" spans="1:11" ht="16.5" customHeight="1">
      <c r="A42" s="731" t="s">
        <v>773</v>
      </c>
      <c r="B42" s="726">
        <v>0</v>
      </c>
      <c r="C42" s="726">
        <v>0</v>
      </c>
      <c r="D42" s="726">
        <v>0</v>
      </c>
      <c r="E42" s="727">
        <v>0</v>
      </c>
      <c r="F42" s="728">
        <v>0</v>
      </c>
      <c r="G42" s="785"/>
      <c r="H42" s="1359" t="s">
        <v>3</v>
      </c>
      <c r="I42" s="726">
        <v>0</v>
      </c>
      <c r="J42" s="727"/>
      <c r="K42" s="1358" t="s">
        <v>3</v>
      </c>
    </row>
    <row r="43" spans="1:11" ht="16.5" customHeight="1">
      <c r="A43" s="731" t="s">
        <v>774</v>
      </c>
      <c r="B43" s="726">
        <v>0</v>
      </c>
      <c r="C43" s="726">
        <v>0</v>
      </c>
      <c r="D43" s="726">
        <v>0</v>
      </c>
      <c r="E43" s="727">
        <v>0</v>
      </c>
      <c r="F43" s="728">
        <v>0</v>
      </c>
      <c r="G43" s="785"/>
      <c r="H43" s="1359" t="s">
        <v>3</v>
      </c>
      <c r="I43" s="726">
        <v>0</v>
      </c>
      <c r="J43" s="737"/>
      <c r="K43" s="1358" t="s">
        <v>3</v>
      </c>
    </row>
    <row r="44" spans="1:11" ht="16.5" customHeight="1">
      <c r="A44" s="731" t="s">
        <v>775</v>
      </c>
      <c r="B44" s="726">
        <v>1961.8459999999998</v>
      </c>
      <c r="C44" s="726">
        <v>1704.9612</v>
      </c>
      <c r="D44" s="726">
        <v>1010.02984</v>
      </c>
      <c r="E44" s="727">
        <v>619.29888</v>
      </c>
      <c r="F44" s="728">
        <v>-256.8847999999998</v>
      </c>
      <c r="G44" s="785"/>
      <c r="H44" s="727">
        <v>-13.09403490386095</v>
      </c>
      <c r="I44" s="726">
        <v>-390.73096</v>
      </c>
      <c r="J44" s="737"/>
      <c r="K44" s="730">
        <v>-38.68509072959666</v>
      </c>
    </row>
    <row r="45" spans="1:11" ht="16.5" customHeight="1">
      <c r="A45" s="731" t="s">
        <v>776</v>
      </c>
      <c r="B45" s="726">
        <v>4025.3127999999997</v>
      </c>
      <c r="C45" s="726">
        <v>4265.39416</v>
      </c>
      <c r="D45" s="726">
        <v>3412.0210399999996</v>
      </c>
      <c r="E45" s="727">
        <v>3309.1975199999997</v>
      </c>
      <c r="F45" s="728">
        <v>240.08136000000013</v>
      </c>
      <c r="G45" s="785"/>
      <c r="H45" s="727">
        <v>5.9642907751169085</v>
      </c>
      <c r="I45" s="726">
        <v>-102.82351999999992</v>
      </c>
      <c r="J45" s="737"/>
      <c r="K45" s="730">
        <v>-3.0135664110676155</v>
      </c>
    </row>
    <row r="46" spans="1:11" ht="16.5" customHeight="1">
      <c r="A46" s="731" t="s">
        <v>777</v>
      </c>
      <c r="B46" s="726">
        <v>0</v>
      </c>
      <c r="C46" s="726">
        <v>0</v>
      </c>
      <c r="D46" s="726">
        <v>0</v>
      </c>
      <c r="E46" s="727">
        <v>0</v>
      </c>
      <c r="F46" s="728">
        <v>0</v>
      </c>
      <c r="G46" s="785"/>
      <c r="H46" s="1356" t="s">
        <v>3</v>
      </c>
      <c r="I46" s="726">
        <v>0</v>
      </c>
      <c r="J46" s="727"/>
      <c r="K46" s="1358" t="s">
        <v>3</v>
      </c>
    </row>
    <row r="47" spans="1:11" ht="16.5" customHeight="1">
      <c r="A47" s="717" t="s">
        <v>778</v>
      </c>
      <c r="B47" s="718">
        <v>118248.21110223001</v>
      </c>
      <c r="C47" s="718">
        <v>140676.33265780998</v>
      </c>
      <c r="D47" s="718">
        <v>139195.62153613003</v>
      </c>
      <c r="E47" s="719">
        <v>146338.87864126003</v>
      </c>
      <c r="F47" s="720">
        <v>22428.12155557997</v>
      </c>
      <c r="G47" s="783"/>
      <c r="H47" s="719">
        <v>18.966985924370576</v>
      </c>
      <c r="I47" s="718">
        <v>7143.257105130004</v>
      </c>
      <c r="J47" s="793"/>
      <c r="K47" s="723">
        <v>5.1318116376784735</v>
      </c>
    </row>
    <row r="48" spans="1:11" ht="16.5" customHeight="1" thickBot="1">
      <c r="A48" s="748" t="s">
        <v>779</v>
      </c>
      <c r="B48" s="749">
        <v>41026.11271979989</v>
      </c>
      <c r="C48" s="749">
        <v>49753.21520843997</v>
      </c>
      <c r="D48" s="749">
        <v>114396.08752072006</v>
      </c>
      <c r="E48" s="750">
        <v>44311.53182124</v>
      </c>
      <c r="F48" s="751">
        <v>8727.102488640085</v>
      </c>
      <c r="G48" s="794"/>
      <c r="H48" s="750">
        <v>21.272067739501527</v>
      </c>
      <c r="I48" s="749">
        <v>-70084.55569948006</v>
      </c>
      <c r="J48" s="795"/>
      <c r="K48" s="752">
        <v>-61.26481876994784</v>
      </c>
    </row>
    <row r="49" spans="1:11" ht="16.5" customHeight="1" thickTop="1">
      <c r="A49" s="760" t="s">
        <v>732</v>
      </c>
      <c r="B49" s="700"/>
      <c r="C49" s="700"/>
      <c r="D49" s="755"/>
      <c r="E49" s="755"/>
      <c r="F49" s="755"/>
      <c r="G49" s="755"/>
      <c r="H49" s="755"/>
      <c r="I49" s="755"/>
      <c r="J49" s="755"/>
      <c r="K49" s="755"/>
    </row>
    <row r="50" spans="1:11" ht="16.5" customHeight="1">
      <c r="A50" s="796" t="s">
        <v>733</v>
      </c>
      <c r="B50" s="700"/>
      <c r="C50" s="700"/>
      <c r="D50" s="755"/>
      <c r="E50" s="755"/>
      <c r="F50" s="755"/>
      <c r="G50" s="755"/>
      <c r="H50" s="755"/>
      <c r="I50" s="755"/>
      <c r="J50" s="755"/>
      <c r="K50" s="755"/>
    </row>
    <row r="51" spans="1:12" ht="16.5" customHeight="1">
      <c r="A51" s="762" t="s">
        <v>780</v>
      </c>
      <c r="B51" s="765">
        <v>720687.9222543997</v>
      </c>
      <c r="C51" s="765">
        <v>866425.9779886398</v>
      </c>
      <c r="D51" s="765">
        <v>913205.65525966</v>
      </c>
      <c r="E51" s="765">
        <v>936314.07743974</v>
      </c>
      <c r="F51" s="765">
        <v>121910.0156641901</v>
      </c>
      <c r="G51" s="797" t="s">
        <v>704</v>
      </c>
      <c r="H51" s="765">
        <v>16.915784474761377</v>
      </c>
      <c r="I51" s="765">
        <v>22657.705192449976</v>
      </c>
      <c r="J51" s="797" t="s">
        <v>705</v>
      </c>
      <c r="K51" s="765">
        <v>2.4811174856344387</v>
      </c>
      <c r="L51" s="798"/>
    </row>
    <row r="52" spans="1:11" ht="16.5" customHeight="1">
      <c r="A52" s="762" t="s">
        <v>781</v>
      </c>
      <c r="B52" s="765">
        <v>-197789.45345592985</v>
      </c>
      <c r="C52" s="765">
        <v>-340032.17235198</v>
      </c>
      <c r="D52" s="765">
        <v>-366152.65886728</v>
      </c>
      <c r="E52" s="765">
        <v>-373908.23880239006</v>
      </c>
      <c r="F52" s="765">
        <v>-118414.67882600015</v>
      </c>
      <c r="G52" s="797" t="s">
        <v>704</v>
      </c>
      <c r="H52" s="765">
        <v>59.86905608816222</v>
      </c>
      <c r="I52" s="765">
        <v>-7304.862947480062</v>
      </c>
      <c r="J52" s="797" t="s">
        <v>705</v>
      </c>
      <c r="K52" s="765">
        <v>1.9950320639697632</v>
      </c>
    </row>
    <row r="53" spans="1:11" ht="16.5" customHeight="1">
      <c r="A53" s="762" t="s">
        <v>782</v>
      </c>
      <c r="B53" s="765">
        <v>192915.04815581988</v>
      </c>
      <c r="C53" s="765">
        <v>282741.8863825099</v>
      </c>
      <c r="D53" s="765">
        <v>268796.33155783004</v>
      </c>
      <c r="E53" s="765">
        <v>205349.32092282</v>
      </c>
      <c r="F53" s="765">
        <v>65998.79815664001</v>
      </c>
      <c r="G53" s="797" t="s">
        <v>704</v>
      </c>
      <c r="H53" s="765">
        <v>34.21132710359223</v>
      </c>
      <c r="I53" s="765">
        <v>-63897.72762264002</v>
      </c>
      <c r="J53" s="797" t="s">
        <v>705</v>
      </c>
      <c r="K53" s="765">
        <v>-23.77180047522069</v>
      </c>
    </row>
    <row r="54" spans="1:11" ht="16.5" customHeight="1">
      <c r="A54" s="753" t="s">
        <v>729</v>
      </c>
      <c r="B54" s="799">
        <v>23828.040070050003</v>
      </c>
      <c r="C54" s="800" t="s">
        <v>730</v>
      </c>
      <c r="D54" s="765"/>
      <c r="E54" s="765"/>
      <c r="F54" s="765"/>
      <c r="G54" s="765"/>
      <c r="H54" s="765"/>
      <c r="I54" s="765"/>
      <c r="J54" s="765"/>
      <c r="K54" s="765"/>
    </row>
    <row r="55" spans="1:11" ht="16.5" customHeight="1">
      <c r="A55" s="759" t="s">
        <v>731</v>
      </c>
      <c r="B55" s="799">
        <v>450.7169876299955</v>
      </c>
      <c r="C55" s="762" t="s">
        <v>730</v>
      </c>
      <c r="D55" s="765"/>
      <c r="E55" s="765"/>
      <c r="F55" s="765"/>
      <c r="G55" s="765"/>
      <c r="H55" s="765"/>
      <c r="I55" s="765"/>
      <c r="J55" s="765"/>
      <c r="K55" s="765"/>
    </row>
    <row r="56" spans="1:11" ht="16.5" customHeight="1">
      <c r="A56" s="801"/>
      <c r="B56" s="700"/>
      <c r="C56" s="700"/>
      <c r="D56" s="700"/>
      <c r="E56" s="700"/>
      <c r="F56" s="700"/>
      <c r="G56" s="700"/>
      <c r="H56" s="700"/>
      <c r="I56" s="700"/>
      <c r="J56" s="700"/>
      <c r="K56" s="700"/>
    </row>
    <row r="57" spans="1:11" s="770" customFormat="1" ht="16.5" customHeight="1">
      <c r="A57" s="753"/>
      <c r="B57" s="802"/>
      <c r="C57" s="700"/>
      <c r="D57" s="700"/>
      <c r="E57" s="700"/>
      <c r="F57" s="700"/>
      <c r="G57" s="700"/>
      <c r="H57" s="700"/>
      <c r="I57" s="700"/>
      <c r="J57" s="700"/>
      <c r="K57" s="700"/>
    </row>
    <row r="58" spans="1:11" s="770" customFormat="1" ht="16.5" customHeight="1">
      <c r="A58" s="753"/>
      <c r="B58" s="802"/>
      <c r="C58" s="700"/>
      <c r="D58" s="700"/>
      <c r="E58" s="700"/>
      <c r="F58" s="700"/>
      <c r="G58" s="700"/>
      <c r="H58" s="700"/>
      <c r="I58" s="700"/>
      <c r="J58" s="700"/>
      <c r="K58" s="700"/>
    </row>
    <row r="59" spans="1:11" s="770" customFormat="1" ht="16.5" customHeight="1">
      <c r="A59" s="753"/>
      <c r="B59" s="802"/>
      <c r="C59" s="700"/>
      <c r="D59" s="700"/>
      <c r="E59" s="700"/>
      <c r="F59" s="700"/>
      <c r="G59" s="700"/>
      <c r="H59" s="700"/>
      <c r="I59" s="700"/>
      <c r="J59" s="700"/>
      <c r="K59" s="700"/>
    </row>
    <row r="60" spans="1:11" s="770" customFormat="1" ht="16.5" customHeight="1">
      <c r="A60" s="753"/>
      <c r="B60" s="802"/>
      <c r="C60" s="700"/>
      <c r="D60" s="700"/>
      <c r="E60" s="700"/>
      <c r="F60" s="700"/>
      <c r="G60" s="700"/>
      <c r="H60" s="700"/>
      <c r="I60" s="700"/>
      <c r="J60" s="700"/>
      <c r="K60" s="700"/>
    </row>
    <row r="61" spans="1:11" s="770" customFormat="1" ht="16.5" customHeight="1">
      <c r="A61" s="753"/>
      <c r="B61" s="802"/>
      <c r="C61" s="700"/>
      <c r="D61" s="700"/>
      <c r="E61" s="700"/>
      <c r="F61" s="700"/>
      <c r="G61" s="700"/>
      <c r="H61" s="700"/>
      <c r="I61" s="700"/>
      <c r="J61" s="700"/>
      <c r="K61" s="700"/>
    </row>
    <row r="62" spans="1:11" s="770" customFormat="1" ht="16.5" customHeight="1">
      <c r="A62" s="753"/>
      <c r="B62" s="802"/>
      <c r="C62" s="700"/>
      <c r="D62" s="700"/>
      <c r="E62" s="700"/>
      <c r="F62" s="700"/>
      <c r="G62" s="700"/>
      <c r="H62" s="700"/>
      <c r="I62" s="700"/>
      <c r="J62" s="700"/>
      <c r="K62" s="700"/>
    </row>
    <row r="63" spans="1:11" s="770" customFormat="1" ht="16.5" customHeight="1">
      <c r="A63" s="753"/>
      <c r="B63" s="802"/>
      <c r="C63" s="700"/>
      <c r="D63" s="700"/>
      <c r="E63" s="700"/>
      <c r="F63" s="700"/>
      <c r="G63" s="700"/>
      <c r="H63" s="700"/>
      <c r="I63" s="700"/>
      <c r="J63" s="700"/>
      <c r="K63" s="700"/>
    </row>
    <row r="64" spans="1:11" s="770" customFormat="1" ht="16.5" customHeight="1">
      <c r="A64" s="753"/>
      <c r="B64" s="802"/>
      <c r="C64" s="700"/>
      <c r="D64" s="700"/>
      <c r="E64" s="700"/>
      <c r="F64" s="700"/>
      <c r="G64" s="700"/>
      <c r="H64" s="700"/>
      <c r="I64" s="700"/>
      <c r="J64" s="700"/>
      <c r="K64" s="700"/>
    </row>
    <row r="65" spans="1:11" s="770" customFormat="1" ht="16.5" customHeight="1">
      <c r="A65" s="753"/>
      <c r="B65" s="802"/>
      <c r="C65" s="700"/>
      <c r="D65" s="700"/>
      <c r="E65" s="700"/>
      <c r="F65" s="700"/>
      <c r="G65" s="700"/>
      <c r="H65" s="700"/>
      <c r="I65" s="700"/>
      <c r="J65" s="700"/>
      <c r="K65" s="700"/>
    </row>
    <row r="66" spans="1:11" s="770" customFormat="1" ht="16.5" customHeight="1">
      <c r="A66" s="753"/>
      <c r="B66" s="802"/>
      <c r="C66" s="700"/>
      <c r="D66" s="700"/>
      <c r="E66" s="700"/>
      <c r="F66" s="700"/>
      <c r="G66" s="700"/>
      <c r="H66" s="700"/>
      <c r="I66" s="700"/>
      <c r="J66" s="700"/>
      <c r="K66" s="700"/>
    </row>
    <row r="67" spans="1:11" s="770" customFormat="1" ht="16.5" customHeight="1">
      <c r="A67" s="753"/>
      <c r="B67" s="802"/>
      <c r="C67" s="700"/>
      <c r="D67" s="700"/>
      <c r="E67" s="700"/>
      <c r="F67" s="700"/>
      <c r="G67" s="700"/>
      <c r="H67" s="700"/>
      <c r="I67" s="700"/>
      <c r="J67" s="700"/>
      <c r="K67" s="700"/>
    </row>
    <row r="68" spans="1:11" s="770" customFormat="1" ht="16.5" customHeight="1">
      <c r="A68" s="753"/>
      <c r="B68" s="802"/>
      <c r="C68" s="700"/>
      <c r="D68" s="700"/>
      <c r="E68" s="700"/>
      <c r="F68" s="700"/>
      <c r="G68" s="700"/>
      <c r="H68" s="700"/>
      <c r="I68" s="700"/>
      <c r="J68" s="700"/>
      <c r="K68" s="700"/>
    </row>
    <row r="69" spans="1:11" s="770" customFormat="1" ht="16.5" customHeight="1">
      <c r="A69" s="753"/>
      <c r="B69" s="802"/>
      <c r="C69" s="700"/>
      <c r="D69" s="700"/>
      <c r="E69" s="700"/>
      <c r="F69" s="700"/>
      <c r="G69" s="700"/>
      <c r="H69" s="700"/>
      <c r="I69" s="700"/>
      <c r="J69" s="700"/>
      <c r="K69" s="700"/>
    </row>
    <row r="70" spans="1:11" s="770" customFormat="1" ht="16.5" customHeight="1">
      <c r="A70" s="753"/>
      <c r="B70" s="802"/>
      <c r="C70" s="700"/>
      <c r="D70" s="700"/>
      <c r="E70" s="700"/>
      <c r="F70" s="700"/>
      <c r="G70" s="700"/>
      <c r="H70" s="700"/>
      <c r="I70" s="700"/>
      <c r="J70" s="700"/>
      <c r="K70" s="700"/>
    </row>
    <row r="71" spans="1:11" s="770" customFormat="1" ht="16.5" customHeight="1">
      <c r="A71" s="753"/>
      <c r="B71" s="802"/>
      <c r="C71" s="700"/>
      <c r="D71" s="700"/>
      <c r="E71" s="700"/>
      <c r="F71" s="700"/>
      <c r="G71" s="700"/>
      <c r="H71" s="700"/>
      <c r="I71" s="700"/>
      <c r="J71" s="700"/>
      <c r="K71" s="700"/>
    </row>
    <row r="72" spans="1:11" s="770" customFormat="1" ht="16.5" customHeight="1">
      <c r="A72" s="753"/>
      <c r="B72" s="802"/>
      <c r="C72" s="700"/>
      <c r="D72" s="700"/>
      <c r="E72" s="700"/>
      <c r="F72" s="700"/>
      <c r="G72" s="700"/>
      <c r="H72" s="700"/>
      <c r="I72" s="700"/>
      <c r="J72" s="700"/>
      <c r="K72" s="700"/>
    </row>
    <row r="73" spans="1:11" s="770" customFormat="1" ht="16.5" customHeight="1">
      <c r="A73" s="753"/>
      <c r="B73" s="802"/>
      <c r="C73" s="700"/>
      <c r="D73" s="700"/>
      <c r="E73" s="700"/>
      <c r="F73" s="700"/>
      <c r="G73" s="700"/>
      <c r="H73" s="700"/>
      <c r="I73" s="700"/>
      <c r="J73" s="700"/>
      <c r="K73" s="700"/>
    </row>
    <row r="74" spans="1:11" s="770" customFormat="1" ht="16.5" customHeight="1">
      <c r="A74" s="753"/>
      <c r="B74" s="802"/>
      <c r="C74" s="700"/>
      <c r="D74" s="700"/>
      <c r="E74" s="700"/>
      <c r="F74" s="700"/>
      <c r="G74" s="700"/>
      <c r="H74" s="700"/>
      <c r="I74" s="700"/>
      <c r="J74" s="700"/>
      <c r="K74" s="700"/>
    </row>
    <row r="75" spans="1:11" s="770" customFormat="1" ht="16.5" customHeight="1">
      <c r="A75" s="753"/>
      <c r="B75" s="802"/>
      <c r="C75" s="700"/>
      <c r="D75" s="700"/>
      <c r="E75" s="700"/>
      <c r="F75" s="700"/>
      <c r="G75" s="700"/>
      <c r="H75" s="700"/>
      <c r="I75" s="700"/>
      <c r="J75" s="700"/>
      <c r="K75" s="700"/>
    </row>
    <row r="76" spans="1:11" s="770" customFormat="1" ht="16.5" customHeight="1">
      <c r="A76" s="753"/>
      <c r="B76" s="802"/>
      <c r="C76" s="700"/>
      <c r="D76" s="700"/>
      <c r="E76" s="700"/>
      <c r="F76" s="700"/>
      <c r="G76" s="700"/>
      <c r="H76" s="700"/>
      <c r="I76" s="700"/>
      <c r="J76" s="700"/>
      <c r="K76" s="700"/>
    </row>
    <row r="77" spans="1:11" s="770" customFormat="1" ht="16.5" customHeight="1">
      <c r="A77" s="753"/>
      <c r="B77" s="802"/>
      <c r="C77" s="700"/>
      <c r="D77" s="700"/>
      <c r="E77" s="700"/>
      <c r="F77" s="700"/>
      <c r="G77" s="700"/>
      <c r="H77" s="700"/>
      <c r="I77" s="700"/>
      <c r="J77" s="700"/>
      <c r="K77" s="700"/>
    </row>
    <row r="78" spans="1:11" s="770" customFormat="1" ht="16.5" customHeight="1">
      <c r="A78" s="753"/>
      <c r="B78" s="700"/>
      <c r="C78" s="700"/>
      <c r="D78" s="700"/>
      <c r="E78" s="700"/>
      <c r="F78" s="700"/>
      <c r="G78" s="700"/>
      <c r="H78" s="700"/>
      <c r="I78" s="700"/>
      <c r="J78" s="700"/>
      <c r="K78" s="700"/>
    </row>
    <row r="79" spans="1:5" ht="16.5" customHeight="1">
      <c r="A79" s="803"/>
      <c r="B79" s="804"/>
      <c r="C79" s="804"/>
      <c r="D79" s="804"/>
      <c r="E79" s="804"/>
    </row>
    <row r="80" spans="1:5" ht="16.5" customHeight="1">
      <c r="A80" s="803"/>
      <c r="B80" s="805"/>
      <c r="C80" s="805"/>
      <c r="D80" s="805"/>
      <c r="E80" s="805"/>
    </row>
    <row r="82" spans="1:5" s="699" customFormat="1" ht="16.5" customHeight="1">
      <c r="A82" s="1625" t="s">
        <v>783</v>
      </c>
      <c r="B82" s="806">
        <v>2015</v>
      </c>
      <c r="C82" s="806">
        <v>2015</v>
      </c>
      <c r="D82" s="806">
        <v>2016</v>
      </c>
      <c r="E82" s="806">
        <v>2016</v>
      </c>
    </row>
    <row r="83" spans="1:5" s="699" customFormat="1" ht="16.5" customHeight="1">
      <c r="A83" s="1626"/>
      <c r="B83" s="807" t="s">
        <v>698</v>
      </c>
      <c r="C83" s="807" t="s">
        <v>699</v>
      </c>
      <c r="D83" s="807" t="s">
        <v>700</v>
      </c>
      <c r="E83" s="807" t="s">
        <v>701</v>
      </c>
    </row>
    <row r="84" spans="1:5" s="699" customFormat="1" ht="16.5" customHeight="1">
      <c r="A84" s="808" t="s">
        <v>784</v>
      </c>
      <c r="B84" s="809">
        <v>3031.722673489997</v>
      </c>
      <c r="C84" s="809">
        <v>23918.696625026394</v>
      </c>
      <c r="D84" s="809">
        <v>19781.44286411251</v>
      </c>
      <c r="E84" s="809">
        <v>596.3748665724899</v>
      </c>
    </row>
    <row r="85" spans="1:5" s="699" customFormat="1" ht="16.5" customHeight="1">
      <c r="A85" s="808" t="s">
        <v>785</v>
      </c>
      <c r="B85" s="810">
        <v>2881.7169577599966</v>
      </c>
      <c r="C85" s="810">
        <v>23828.040070050003</v>
      </c>
      <c r="D85" s="810">
        <v>19625.093799440012</v>
      </c>
      <c r="E85" s="810">
        <v>450.7169876299955</v>
      </c>
    </row>
    <row r="86" spans="1:5" s="699" customFormat="1" ht="16.5" customHeight="1">
      <c r="A86" s="808" t="s">
        <v>786</v>
      </c>
      <c r="B86" s="810">
        <v>150.00571573000025</v>
      </c>
      <c r="C86" s="810">
        <v>90.65655497638954</v>
      </c>
      <c r="D86" s="810">
        <v>156.34906467249903</v>
      </c>
      <c r="E86" s="810">
        <v>145.6578789425007</v>
      </c>
    </row>
    <row r="87" spans="1:5" s="699" customFormat="1" ht="16.5" customHeight="1">
      <c r="A87" s="808" t="s">
        <v>787</v>
      </c>
      <c r="B87" s="810">
        <v>151.12935298000025</v>
      </c>
      <c r="C87" s="810">
        <v>92.53810033388959</v>
      </c>
      <c r="D87" s="810">
        <v>157.71917640999914</v>
      </c>
      <c r="E87" s="810">
        <v>144.34505267250051</v>
      </c>
    </row>
    <row r="88" spans="1:5" s="699" customFormat="1" ht="16.5" customHeight="1">
      <c r="A88" s="737" t="s">
        <v>788</v>
      </c>
      <c r="B88" s="810">
        <v>-1.1236372499999998</v>
      </c>
      <c r="C88" s="810">
        <v>-1.8815453574999994</v>
      </c>
      <c r="D88" s="810">
        <v>-1.5427396474999995</v>
      </c>
      <c r="E88" s="810">
        <v>1.3128262700000004</v>
      </c>
    </row>
    <row r="89" spans="1:5" s="699" customFormat="1" ht="16.5" customHeight="1">
      <c r="A89" s="811" t="s">
        <v>789</v>
      </c>
      <c r="B89" s="812">
        <v>0</v>
      </c>
      <c r="C89" s="812">
        <v>0</v>
      </c>
      <c r="D89" s="812">
        <v>0.17262791000000002</v>
      </c>
      <c r="E89" s="812">
        <v>0</v>
      </c>
    </row>
  </sheetData>
  <sheetProtection/>
  <mergeCells count="7">
    <mergeCell ref="A82:A83"/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31">
      <selection activeCell="N21" sqref="N21"/>
    </sheetView>
  </sheetViews>
  <sheetFormatPr defaultColWidth="11.00390625" defaultRowHeight="16.5" customHeight="1"/>
  <cols>
    <col min="1" max="1" width="46.7109375" style="770" bestFit="1" customWidth="1"/>
    <col min="2" max="2" width="11.7109375" style="770" bestFit="1" customWidth="1"/>
    <col min="3" max="3" width="12.140625" style="770" bestFit="1" customWidth="1"/>
    <col min="4" max="4" width="12.00390625" style="770" customWidth="1"/>
    <col min="5" max="5" width="12.140625" style="770" bestFit="1" customWidth="1"/>
    <col min="6" max="6" width="10.7109375" style="770" bestFit="1" customWidth="1"/>
    <col min="7" max="7" width="2.421875" style="770" bestFit="1" customWidth="1"/>
    <col min="8" max="8" width="10.57421875" style="770" bestFit="1" customWidth="1"/>
    <col min="9" max="9" width="10.7109375" style="770" customWidth="1"/>
    <col min="10" max="10" width="2.140625" style="770" customWidth="1"/>
    <col min="11" max="11" width="10.57421875" style="770" bestFit="1" customWidth="1"/>
    <col min="12" max="12" width="8.00390625" style="699" bestFit="1" customWidth="1"/>
    <col min="13" max="16384" width="11.00390625" style="699" customWidth="1"/>
  </cols>
  <sheetData>
    <row r="1" spans="1:11" ht="24.75" customHeight="1">
      <c r="A1" s="1616" t="s">
        <v>1102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ht="16.5" customHeight="1">
      <c r="A2" s="1627" t="s">
        <v>105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</row>
    <row r="3" spans="2:11" ht="16.5" customHeight="1" thickBot="1">
      <c r="B3" s="700"/>
      <c r="C3" s="700"/>
      <c r="D3" s="700"/>
      <c r="E3" s="700"/>
      <c r="I3" s="1618" t="s">
        <v>1</v>
      </c>
      <c r="J3" s="1618"/>
      <c r="K3" s="1618"/>
    </row>
    <row r="4" spans="1:11" ht="13.5" thickTop="1">
      <c r="A4" s="702"/>
      <c r="B4" s="772">
        <v>2015</v>
      </c>
      <c r="C4" s="772">
        <v>2015</v>
      </c>
      <c r="D4" s="772">
        <v>2016</v>
      </c>
      <c r="E4" s="773">
        <v>2016</v>
      </c>
      <c r="F4" s="1631" t="s">
        <v>696</v>
      </c>
      <c r="G4" s="1632"/>
      <c r="H4" s="1632"/>
      <c r="I4" s="1632"/>
      <c r="J4" s="1632"/>
      <c r="K4" s="1633"/>
    </row>
    <row r="5" spans="1:11" ht="12.75">
      <c r="A5" s="774" t="s">
        <v>737</v>
      </c>
      <c r="B5" s="813" t="s">
        <v>698</v>
      </c>
      <c r="C5" s="813" t="s">
        <v>699</v>
      </c>
      <c r="D5" s="813" t="s">
        <v>700</v>
      </c>
      <c r="E5" s="814" t="s">
        <v>959</v>
      </c>
      <c r="F5" s="1621" t="s">
        <v>18</v>
      </c>
      <c r="G5" s="1622"/>
      <c r="H5" s="1623"/>
      <c r="I5" s="815"/>
      <c r="J5" s="709" t="s">
        <v>35</v>
      </c>
      <c r="K5" s="816"/>
    </row>
    <row r="6" spans="1:11" ht="12.75">
      <c r="A6" s="774"/>
      <c r="B6" s="813"/>
      <c r="C6" s="813"/>
      <c r="D6" s="813"/>
      <c r="E6" s="814"/>
      <c r="F6" s="779" t="s">
        <v>12</v>
      </c>
      <c r="G6" s="780" t="s">
        <v>109</v>
      </c>
      <c r="H6" s="781" t="s">
        <v>702</v>
      </c>
      <c r="I6" s="776" t="s">
        <v>12</v>
      </c>
      <c r="J6" s="780" t="s">
        <v>109</v>
      </c>
      <c r="K6" s="782" t="s">
        <v>702</v>
      </c>
    </row>
    <row r="7" spans="1:12" ht="16.5" customHeight="1">
      <c r="A7" s="717" t="s">
        <v>790</v>
      </c>
      <c r="B7" s="718">
        <v>1688829.864876353</v>
      </c>
      <c r="C7" s="718">
        <v>1767293.441302919</v>
      </c>
      <c r="D7" s="718">
        <v>2016816.1615412112</v>
      </c>
      <c r="E7" s="719">
        <v>2131445.648144739</v>
      </c>
      <c r="F7" s="720">
        <v>78463.57642656611</v>
      </c>
      <c r="G7" s="783"/>
      <c r="H7" s="719">
        <v>4.646032028354187</v>
      </c>
      <c r="I7" s="718">
        <v>114629.48660352803</v>
      </c>
      <c r="J7" s="784"/>
      <c r="K7" s="723">
        <v>5.6836854438894635</v>
      </c>
      <c r="L7" s="798"/>
    </row>
    <row r="8" spans="1:12" ht="16.5" customHeight="1">
      <c r="A8" s="725" t="s">
        <v>791</v>
      </c>
      <c r="B8" s="726">
        <v>159289.9815738324</v>
      </c>
      <c r="C8" s="726">
        <v>158632.67903786126</v>
      </c>
      <c r="D8" s="726">
        <v>183460.31188456566</v>
      </c>
      <c r="E8" s="727">
        <v>172836.69232516058</v>
      </c>
      <c r="F8" s="728">
        <v>-657.3025359711319</v>
      </c>
      <c r="G8" s="785"/>
      <c r="H8" s="727">
        <v>-0.41264524578180456</v>
      </c>
      <c r="I8" s="726">
        <v>-10623.61955940508</v>
      </c>
      <c r="J8" s="727"/>
      <c r="K8" s="730">
        <v>-5.790690885824683</v>
      </c>
      <c r="L8" s="798"/>
    </row>
    <row r="9" spans="1:12" ht="16.5" customHeight="1">
      <c r="A9" s="725" t="s">
        <v>792</v>
      </c>
      <c r="B9" s="726">
        <v>141377.34382764096</v>
      </c>
      <c r="C9" s="726">
        <v>138517.52466097396</v>
      </c>
      <c r="D9" s="726">
        <v>166141.29436951483</v>
      </c>
      <c r="E9" s="727">
        <v>151628.56727669146</v>
      </c>
      <c r="F9" s="728">
        <v>-2859.8191666670027</v>
      </c>
      <c r="G9" s="785"/>
      <c r="H9" s="727">
        <v>-2.0228270593013318</v>
      </c>
      <c r="I9" s="726">
        <v>-14512.727092823363</v>
      </c>
      <c r="J9" s="727"/>
      <c r="K9" s="730">
        <v>-8.735171558580499</v>
      </c>
      <c r="L9" s="798"/>
    </row>
    <row r="10" spans="1:12" ht="16.5" customHeight="1">
      <c r="A10" s="725" t="s">
        <v>793</v>
      </c>
      <c r="B10" s="726">
        <v>17912.63774619143</v>
      </c>
      <c r="C10" s="726">
        <v>20115.1543768873</v>
      </c>
      <c r="D10" s="726">
        <v>17319.01751505083</v>
      </c>
      <c r="E10" s="727">
        <v>21208.1250484691</v>
      </c>
      <c r="F10" s="728">
        <v>2202.516630695871</v>
      </c>
      <c r="G10" s="785"/>
      <c r="H10" s="727">
        <v>12.29588105282913</v>
      </c>
      <c r="I10" s="726">
        <v>3889.1075334182715</v>
      </c>
      <c r="J10" s="727"/>
      <c r="K10" s="730">
        <v>22.45570529643787</v>
      </c>
      <c r="L10" s="798"/>
    </row>
    <row r="11" spans="1:12" ht="16.5" customHeight="1">
      <c r="A11" s="725" t="s">
        <v>794</v>
      </c>
      <c r="B11" s="726">
        <v>712471.2039690608</v>
      </c>
      <c r="C11" s="726">
        <v>766608.6004919595</v>
      </c>
      <c r="D11" s="726">
        <v>873679.5572420476</v>
      </c>
      <c r="E11" s="727">
        <v>913850.9409109151</v>
      </c>
      <c r="F11" s="728">
        <v>54137.39652289869</v>
      </c>
      <c r="G11" s="785"/>
      <c r="H11" s="727">
        <v>7.598538189516726</v>
      </c>
      <c r="I11" s="726">
        <v>40171.38366886752</v>
      </c>
      <c r="J11" s="727"/>
      <c r="K11" s="730">
        <v>4.5979539449998015</v>
      </c>
      <c r="L11" s="798"/>
    </row>
    <row r="12" spans="1:12" ht="16.5" customHeight="1">
      <c r="A12" s="725" t="s">
        <v>792</v>
      </c>
      <c r="B12" s="726">
        <v>702459.3874338878</v>
      </c>
      <c r="C12" s="726">
        <v>753349.1504172364</v>
      </c>
      <c r="D12" s="726">
        <v>858549.9495652544</v>
      </c>
      <c r="E12" s="727">
        <v>898382.1626492189</v>
      </c>
      <c r="F12" s="728">
        <v>50889.76298334857</v>
      </c>
      <c r="G12" s="785"/>
      <c r="H12" s="727">
        <v>7.244513190897897</v>
      </c>
      <c r="I12" s="726">
        <v>39832.21308396454</v>
      </c>
      <c r="J12" s="727"/>
      <c r="K12" s="730">
        <v>4.639475327455841</v>
      </c>
      <c r="L12" s="798"/>
    </row>
    <row r="13" spans="1:12" ht="16.5" customHeight="1">
      <c r="A13" s="725" t="s">
        <v>793</v>
      </c>
      <c r="B13" s="726">
        <v>10011.816535172982</v>
      </c>
      <c r="C13" s="726">
        <v>13259.450074723052</v>
      </c>
      <c r="D13" s="726">
        <v>15129.60767679329</v>
      </c>
      <c r="E13" s="727">
        <v>15468.778261696263</v>
      </c>
      <c r="F13" s="728">
        <v>3247.63353955007</v>
      </c>
      <c r="G13" s="785"/>
      <c r="H13" s="727">
        <v>32.438004912901235</v>
      </c>
      <c r="I13" s="726">
        <v>339.17058490297313</v>
      </c>
      <c r="J13" s="727"/>
      <c r="K13" s="730">
        <v>2.2417672166292424</v>
      </c>
      <c r="L13" s="798"/>
    </row>
    <row r="14" spans="1:12" ht="16.5" customHeight="1">
      <c r="A14" s="725" t="s">
        <v>795</v>
      </c>
      <c r="B14" s="726">
        <v>509201.11750868295</v>
      </c>
      <c r="C14" s="726">
        <v>517804.31163444754</v>
      </c>
      <c r="D14" s="726">
        <v>615861.4263951353</v>
      </c>
      <c r="E14" s="727">
        <v>678581.8022363385</v>
      </c>
      <c r="F14" s="728">
        <v>8603.194125764596</v>
      </c>
      <c r="G14" s="785"/>
      <c r="H14" s="727">
        <v>1.6895473772439027</v>
      </c>
      <c r="I14" s="726">
        <v>62720.375841203146</v>
      </c>
      <c r="J14" s="727"/>
      <c r="K14" s="730">
        <v>10.184170196910806</v>
      </c>
      <c r="L14" s="798"/>
    </row>
    <row r="15" spans="1:12" ht="16.5" customHeight="1">
      <c r="A15" s="725" t="s">
        <v>792</v>
      </c>
      <c r="B15" s="726">
        <v>489602.7672653801</v>
      </c>
      <c r="C15" s="726">
        <v>497523.1413710357</v>
      </c>
      <c r="D15" s="726">
        <v>594160.03697258</v>
      </c>
      <c r="E15" s="727">
        <v>659637.9248559056</v>
      </c>
      <c r="F15" s="728">
        <v>7920.374105655588</v>
      </c>
      <c r="G15" s="785"/>
      <c r="H15" s="727">
        <v>1.6177143258184437</v>
      </c>
      <c r="I15" s="726">
        <v>65477.88788332557</v>
      </c>
      <c r="J15" s="727"/>
      <c r="K15" s="730">
        <v>11.02024434644825</v>
      </c>
      <c r="L15" s="798"/>
    </row>
    <row r="16" spans="1:12" ht="16.5" customHeight="1">
      <c r="A16" s="725" t="s">
        <v>793</v>
      </c>
      <c r="B16" s="726">
        <v>19598.350243302797</v>
      </c>
      <c r="C16" s="726">
        <v>20281.17026341185</v>
      </c>
      <c r="D16" s="726">
        <v>21701.38942255532</v>
      </c>
      <c r="E16" s="727">
        <v>18943.87738043294</v>
      </c>
      <c r="F16" s="728">
        <v>682.8200201090513</v>
      </c>
      <c r="G16" s="785"/>
      <c r="H16" s="727">
        <v>3.484068871268317</v>
      </c>
      <c r="I16" s="726">
        <v>-2757.51204212238</v>
      </c>
      <c r="J16" s="727"/>
      <c r="K16" s="730">
        <v>-12.706615177627118</v>
      </c>
      <c r="L16" s="798"/>
    </row>
    <row r="17" spans="1:12" ht="16.5" customHeight="1">
      <c r="A17" s="725" t="s">
        <v>796</v>
      </c>
      <c r="B17" s="726">
        <v>295717.3649716541</v>
      </c>
      <c r="C17" s="726">
        <v>311506.2365197807</v>
      </c>
      <c r="D17" s="726">
        <v>327878.080598982</v>
      </c>
      <c r="E17" s="727">
        <v>349037.0902675516</v>
      </c>
      <c r="F17" s="728">
        <v>15788.871548126626</v>
      </c>
      <c r="G17" s="785"/>
      <c r="H17" s="727">
        <v>5.3391763279238145</v>
      </c>
      <c r="I17" s="726">
        <v>21159.009668569604</v>
      </c>
      <c r="J17" s="727"/>
      <c r="K17" s="730">
        <v>6.453316314989828</v>
      </c>
      <c r="L17" s="798"/>
    </row>
    <row r="18" spans="1:12" ht="16.5" customHeight="1">
      <c r="A18" s="725" t="s">
        <v>792</v>
      </c>
      <c r="B18" s="726">
        <v>248844.5470217187</v>
      </c>
      <c r="C18" s="726">
        <v>258414.10526078698</v>
      </c>
      <c r="D18" s="726">
        <v>272644.68557928986</v>
      </c>
      <c r="E18" s="727">
        <v>289760.1346706448</v>
      </c>
      <c r="F18" s="728">
        <v>9569.558239068283</v>
      </c>
      <c r="G18" s="785"/>
      <c r="H18" s="727">
        <v>3.8455969212912144</v>
      </c>
      <c r="I18" s="726">
        <v>17115.449091354967</v>
      </c>
      <c r="J18" s="727"/>
      <c r="K18" s="730">
        <v>6.27756563638483</v>
      </c>
      <c r="L18" s="798"/>
    </row>
    <row r="19" spans="1:12" ht="16.5" customHeight="1">
      <c r="A19" s="725" t="s">
        <v>793</v>
      </c>
      <c r="B19" s="726">
        <v>46872.81794993539</v>
      </c>
      <c r="C19" s="726">
        <v>53092.13125899375</v>
      </c>
      <c r="D19" s="726">
        <v>55233.39501969215</v>
      </c>
      <c r="E19" s="727">
        <v>59276.95559690676</v>
      </c>
      <c r="F19" s="728">
        <v>6219.313309058365</v>
      </c>
      <c r="G19" s="785"/>
      <c r="H19" s="727">
        <v>13.26848604600897</v>
      </c>
      <c r="I19" s="726">
        <v>4043.560577214608</v>
      </c>
      <c r="J19" s="727"/>
      <c r="K19" s="730">
        <v>7.320861909308622</v>
      </c>
      <c r="L19" s="798"/>
    </row>
    <row r="20" spans="1:12" ht="16.5" customHeight="1">
      <c r="A20" s="725" t="s">
        <v>797</v>
      </c>
      <c r="B20" s="726">
        <v>12150.19685312301</v>
      </c>
      <c r="C20" s="726">
        <v>12741.61361887</v>
      </c>
      <c r="D20" s="726">
        <v>15936.785420480495</v>
      </c>
      <c r="E20" s="727">
        <v>17139.1224047732</v>
      </c>
      <c r="F20" s="728">
        <v>591.4167657469898</v>
      </c>
      <c r="G20" s="785"/>
      <c r="H20" s="727">
        <v>4.8675488380665675</v>
      </c>
      <c r="I20" s="726">
        <v>1202.336984292704</v>
      </c>
      <c r="J20" s="727"/>
      <c r="K20" s="730">
        <v>7.544413459615079</v>
      </c>
      <c r="L20" s="798"/>
    </row>
    <row r="21" spans="1:14" ht="16.5" customHeight="1">
      <c r="A21" s="717" t="s">
        <v>798</v>
      </c>
      <c r="B21" s="718">
        <v>3261.50328125</v>
      </c>
      <c r="C21" s="718">
        <v>1367.38893558</v>
      </c>
      <c r="D21" s="718">
        <v>6710.15287789</v>
      </c>
      <c r="E21" s="719">
        <v>6028.4836906400005</v>
      </c>
      <c r="F21" s="720">
        <v>-1894.11434567</v>
      </c>
      <c r="G21" s="783"/>
      <c r="H21" s="719">
        <v>-58.07488701786815</v>
      </c>
      <c r="I21" s="718">
        <v>-681.6691872499996</v>
      </c>
      <c r="J21" s="719"/>
      <c r="K21" s="723">
        <v>-10.158772827607315</v>
      </c>
      <c r="L21" s="798"/>
      <c r="N21" s="1361" t="s">
        <v>3</v>
      </c>
    </row>
    <row r="22" spans="1:12" ht="16.5" customHeight="1">
      <c r="A22" s="717" t="s">
        <v>799</v>
      </c>
      <c r="B22" s="718">
        <v>0</v>
      </c>
      <c r="C22" s="718">
        <v>0</v>
      </c>
      <c r="D22" s="718">
        <v>0</v>
      </c>
      <c r="E22" s="719">
        <v>0</v>
      </c>
      <c r="F22" s="720">
        <v>0</v>
      </c>
      <c r="G22" s="783"/>
      <c r="H22" s="1362" t="s">
        <v>3</v>
      </c>
      <c r="I22" s="718">
        <v>0</v>
      </c>
      <c r="J22" s="719"/>
      <c r="K22" s="1363" t="s">
        <v>3</v>
      </c>
      <c r="L22" s="798"/>
    </row>
    <row r="23" spans="1:12" ht="16.5" customHeight="1">
      <c r="A23" s="817" t="s">
        <v>800</v>
      </c>
      <c r="B23" s="718">
        <v>383714.93003354454</v>
      </c>
      <c r="C23" s="718">
        <v>420433.00741431746</v>
      </c>
      <c r="D23" s="718">
        <v>473138.97003565606</v>
      </c>
      <c r="E23" s="719">
        <v>522154.5409855204</v>
      </c>
      <c r="F23" s="720">
        <v>36718.07738077291</v>
      </c>
      <c r="G23" s="783"/>
      <c r="H23" s="719">
        <v>9.569103130170879</v>
      </c>
      <c r="I23" s="718">
        <v>49015.57094986434</v>
      </c>
      <c r="J23" s="719"/>
      <c r="K23" s="723">
        <v>10.35965626466374</v>
      </c>
      <c r="L23" s="798"/>
    </row>
    <row r="24" spans="1:12" ht="16.5" customHeight="1">
      <c r="A24" s="818" t="s">
        <v>801</v>
      </c>
      <c r="B24" s="726">
        <v>141598.56429523998</v>
      </c>
      <c r="C24" s="726">
        <v>145012.82432605996</v>
      </c>
      <c r="D24" s="726">
        <v>164981.37356090997</v>
      </c>
      <c r="E24" s="727">
        <v>183237.56409195</v>
      </c>
      <c r="F24" s="728">
        <v>3414.2600308199762</v>
      </c>
      <c r="G24" s="785"/>
      <c r="H24" s="727">
        <v>2.4112250345286523</v>
      </c>
      <c r="I24" s="726">
        <v>18256.190531040018</v>
      </c>
      <c r="J24" s="727"/>
      <c r="K24" s="730">
        <v>11.065607066424356</v>
      </c>
      <c r="L24" s="798"/>
    </row>
    <row r="25" spans="1:12" ht="16.5" customHeight="1">
      <c r="A25" s="818" t="s">
        <v>802</v>
      </c>
      <c r="B25" s="726">
        <v>80937.461259951</v>
      </c>
      <c r="C25" s="726">
        <v>112525.53884076275</v>
      </c>
      <c r="D25" s="726">
        <v>107709.11948957611</v>
      </c>
      <c r="E25" s="727">
        <v>141554.5501851587</v>
      </c>
      <c r="F25" s="728">
        <v>31588.077580811747</v>
      </c>
      <c r="G25" s="785"/>
      <c r="H25" s="727">
        <v>39.027759320691686</v>
      </c>
      <c r="I25" s="726">
        <v>33845.43069558259</v>
      </c>
      <c r="J25" s="727"/>
      <c r="K25" s="730">
        <v>31.422994502204695</v>
      </c>
      <c r="L25" s="798"/>
    </row>
    <row r="26" spans="1:12" ht="16.5" customHeight="1">
      <c r="A26" s="818" t="s">
        <v>803</v>
      </c>
      <c r="B26" s="726">
        <v>161178.90447835356</v>
      </c>
      <c r="C26" s="726">
        <v>162894.64424749478</v>
      </c>
      <c r="D26" s="726">
        <v>200448.47698516998</v>
      </c>
      <c r="E26" s="727">
        <v>197362.42670841172</v>
      </c>
      <c r="F26" s="728">
        <v>1715.7397691412189</v>
      </c>
      <c r="G26" s="785"/>
      <c r="H26" s="727">
        <v>1.0644940010568467</v>
      </c>
      <c r="I26" s="726">
        <v>-3086.0502767582657</v>
      </c>
      <c r="J26" s="727"/>
      <c r="K26" s="730">
        <v>-1.5395728234874961</v>
      </c>
      <c r="L26" s="798"/>
    </row>
    <row r="27" spans="1:12" ht="16.5" customHeight="1">
      <c r="A27" s="819" t="s">
        <v>804</v>
      </c>
      <c r="B27" s="820">
        <v>2075806.2981911474</v>
      </c>
      <c r="C27" s="820">
        <v>2189093.8376528164</v>
      </c>
      <c r="D27" s="820">
        <v>2496665.2844547573</v>
      </c>
      <c r="E27" s="821">
        <v>2659628.6728208996</v>
      </c>
      <c r="F27" s="822">
        <v>113287.53946166905</v>
      </c>
      <c r="G27" s="823"/>
      <c r="H27" s="821">
        <v>5.457519786908226</v>
      </c>
      <c r="I27" s="820">
        <v>162963.3883661423</v>
      </c>
      <c r="J27" s="821"/>
      <c r="K27" s="824">
        <v>6.527242132969041</v>
      </c>
      <c r="L27" s="798"/>
    </row>
    <row r="28" spans="1:12" ht="16.5" customHeight="1">
      <c r="A28" s="717" t="s">
        <v>805</v>
      </c>
      <c r="B28" s="718">
        <v>353446.9954428044</v>
      </c>
      <c r="C28" s="718">
        <v>291778.0527087515</v>
      </c>
      <c r="D28" s="718">
        <v>356855.5489521408</v>
      </c>
      <c r="E28" s="719">
        <v>351332.89399502886</v>
      </c>
      <c r="F28" s="720">
        <v>-61668.94273405289</v>
      </c>
      <c r="G28" s="783"/>
      <c r="H28" s="719">
        <v>-17.44786163956295</v>
      </c>
      <c r="I28" s="718">
        <v>-5522.654957111925</v>
      </c>
      <c r="J28" s="719"/>
      <c r="K28" s="723">
        <v>-1.547588365468457</v>
      </c>
      <c r="L28" s="798"/>
    </row>
    <row r="29" spans="1:12" ht="16.5" customHeight="1">
      <c r="A29" s="725" t="s">
        <v>806</v>
      </c>
      <c r="B29" s="726">
        <v>47292.02360718001</v>
      </c>
      <c r="C29" s="726">
        <v>45830.58580118</v>
      </c>
      <c r="D29" s="726">
        <v>55901.05182258001</v>
      </c>
      <c r="E29" s="727">
        <v>50674.63539074001</v>
      </c>
      <c r="F29" s="728">
        <v>-1461.437806000009</v>
      </c>
      <c r="G29" s="785"/>
      <c r="H29" s="727">
        <v>-3.0902416401951753</v>
      </c>
      <c r="I29" s="726">
        <v>-5226.41643184</v>
      </c>
      <c r="J29" s="727"/>
      <c r="K29" s="730">
        <v>-9.349406248075107</v>
      </c>
      <c r="L29" s="798"/>
    </row>
    <row r="30" spans="1:12" ht="16.5" customHeight="1">
      <c r="A30" s="725" t="s">
        <v>807</v>
      </c>
      <c r="B30" s="726">
        <v>192239.16817545</v>
      </c>
      <c r="C30" s="726">
        <v>109537.62486175007</v>
      </c>
      <c r="D30" s="726">
        <v>154006.12404008</v>
      </c>
      <c r="E30" s="727">
        <v>138781.62188679999</v>
      </c>
      <c r="F30" s="728">
        <v>-82701.54331369993</v>
      </c>
      <c r="G30" s="785"/>
      <c r="H30" s="727">
        <v>-43.0201316925285</v>
      </c>
      <c r="I30" s="726">
        <v>-15224.502153280017</v>
      </c>
      <c r="J30" s="727"/>
      <c r="K30" s="730">
        <v>-9.885647241740756</v>
      </c>
      <c r="L30" s="798"/>
    </row>
    <row r="31" spans="1:12" ht="16.5" customHeight="1">
      <c r="A31" s="725" t="s">
        <v>808</v>
      </c>
      <c r="B31" s="726">
        <v>1336.9384950544995</v>
      </c>
      <c r="C31" s="726">
        <v>1921.2837190625003</v>
      </c>
      <c r="D31" s="726">
        <v>999.9180362600001</v>
      </c>
      <c r="E31" s="727">
        <v>1480.6956611540002</v>
      </c>
      <c r="F31" s="728">
        <v>584.3452240080007</v>
      </c>
      <c r="G31" s="785"/>
      <c r="H31" s="727">
        <v>43.707711773545746</v>
      </c>
      <c r="I31" s="726">
        <v>480.77762489400004</v>
      </c>
      <c r="J31" s="727"/>
      <c r="K31" s="730">
        <v>48.081703445639974</v>
      </c>
      <c r="L31" s="798"/>
    </row>
    <row r="32" spans="1:12" ht="16.5" customHeight="1">
      <c r="A32" s="725" t="s">
        <v>809</v>
      </c>
      <c r="B32" s="726">
        <v>112504.7731455499</v>
      </c>
      <c r="C32" s="726">
        <v>134017.48633161894</v>
      </c>
      <c r="D32" s="726">
        <v>145881.64549061077</v>
      </c>
      <c r="E32" s="727">
        <v>159516.66996000486</v>
      </c>
      <c r="F32" s="728">
        <v>21512.713186069042</v>
      </c>
      <c r="G32" s="785"/>
      <c r="H32" s="727">
        <v>19.121600430443582</v>
      </c>
      <c r="I32" s="726">
        <v>13635.024469394091</v>
      </c>
      <c r="J32" s="727"/>
      <c r="K32" s="730">
        <v>9.346634680146702</v>
      </c>
      <c r="L32" s="798"/>
    </row>
    <row r="33" spans="1:12" ht="16.5" customHeight="1">
      <c r="A33" s="725" t="s">
        <v>810</v>
      </c>
      <c r="B33" s="726">
        <v>74.09201957000002</v>
      </c>
      <c r="C33" s="726">
        <v>471.07199513999996</v>
      </c>
      <c r="D33" s="726">
        <v>66.80956261</v>
      </c>
      <c r="E33" s="727">
        <v>879.2710963300001</v>
      </c>
      <c r="F33" s="728">
        <v>396.97997556999997</v>
      </c>
      <c r="G33" s="785"/>
      <c r="H33" s="727">
        <v>535.7931635200531</v>
      </c>
      <c r="I33" s="726">
        <v>812.46153372</v>
      </c>
      <c r="J33" s="727"/>
      <c r="K33" s="730">
        <v>1216.085694891814</v>
      </c>
      <c r="L33" s="798"/>
    </row>
    <row r="34" spans="1:12" ht="16.5" customHeight="1">
      <c r="A34" s="786" t="s">
        <v>811</v>
      </c>
      <c r="B34" s="718">
        <v>1542634.927148163</v>
      </c>
      <c r="C34" s="718">
        <v>1584726.4266290953</v>
      </c>
      <c r="D34" s="718">
        <v>1902718.228816129</v>
      </c>
      <c r="E34" s="719">
        <v>2070910.3953673935</v>
      </c>
      <c r="F34" s="720">
        <v>42091.49948093225</v>
      </c>
      <c r="G34" s="783"/>
      <c r="H34" s="719">
        <v>2.728545733030039</v>
      </c>
      <c r="I34" s="718">
        <v>168192.16655126447</v>
      </c>
      <c r="J34" s="719"/>
      <c r="K34" s="723">
        <v>8.839572985849491</v>
      </c>
      <c r="L34" s="798"/>
    </row>
    <row r="35" spans="1:12" ht="16.5" customHeight="1">
      <c r="A35" s="725" t="s">
        <v>812</v>
      </c>
      <c r="B35" s="726">
        <v>142497.9</v>
      </c>
      <c r="C35" s="726">
        <v>129718.85000000003</v>
      </c>
      <c r="D35" s="726">
        <v>186369.1</v>
      </c>
      <c r="E35" s="727">
        <v>180227.80000000002</v>
      </c>
      <c r="F35" s="728">
        <v>-12779.04999999996</v>
      </c>
      <c r="G35" s="785"/>
      <c r="H35" s="727">
        <v>-8.967886544292906</v>
      </c>
      <c r="I35" s="726">
        <v>-6141.299999999988</v>
      </c>
      <c r="J35" s="727"/>
      <c r="K35" s="730">
        <v>-3.295235100668506</v>
      </c>
      <c r="L35" s="798"/>
    </row>
    <row r="36" spans="1:12" ht="16.5" customHeight="1">
      <c r="A36" s="725" t="s">
        <v>813</v>
      </c>
      <c r="B36" s="726">
        <v>10069.7670851545</v>
      </c>
      <c r="C36" s="726">
        <v>9633.10940678</v>
      </c>
      <c r="D36" s="726">
        <v>8195.965020291655</v>
      </c>
      <c r="E36" s="727">
        <v>9141.22222138</v>
      </c>
      <c r="F36" s="728">
        <v>-436.6576783745004</v>
      </c>
      <c r="G36" s="785"/>
      <c r="H36" s="727">
        <v>-4.336323518527546</v>
      </c>
      <c r="I36" s="726">
        <v>945.257201088345</v>
      </c>
      <c r="J36" s="727"/>
      <c r="K36" s="730">
        <v>11.533201993274343</v>
      </c>
      <c r="L36" s="798"/>
    </row>
    <row r="37" spans="1:12" ht="16.5" customHeight="1">
      <c r="A37" s="731" t="s">
        <v>814</v>
      </c>
      <c r="B37" s="726">
        <v>13664.786629541519</v>
      </c>
      <c r="C37" s="726">
        <v>14918.529592140367</v>
      </c>
      <c r="D37" s="726">
        <v>15019.81872364651</v>
      </c>
      <c r="E37" s="727">
        <v>16810.1464525739</v>
      </c>
      <c r="F37" s="728">
        <v>1253.742962598848</v>
      </c>
      <c r="G37" s="785"/>
      <c r="H37" s="727">
        <v>9.174991140281811</v>
      </c>
      <c r="I37" s="726">
        <v>1790.3277289273901</v>
      </c>
      <c r="J37" s="727"/>
      <c r="K37" s="730">
        <v>11.919769218710881</v>
      </c>
      <c r="L37" s="798"/>
    </row>
    <row r="38" spans="1:12" ht="16.5" customHeight="1">
      <c r="A38" s="825" t="s">
        <v>815</v>
      </c>
      <c r="B38" s="726">
        <v>852.91678677</v>
      </c>
      <c r="C38" s="726">
        <v>876.40430545</v>
      </c>
      <c r="D38" s="726">
        <v>1006.56234124</v>
      </c>
      <c r="E38" s="727">
        <v>1006.0830198000001</v>
      </c>
      <c r="F38" s="728">
        <v>23.487518679999994</v>
      </c>
      <c r="G38" s="785"/>
      <c r="H38" s="727">
        <v>2.7537878306918238</v>
      </c>
      <c r="I38" s="726">
        <v>-0.4793214399999215</v>
      </c>
      <c r="J38" s="727"/>
      <c r="K38" s="730">
        <v>-0.04761964762256433</v>
      </c>
      <c r="L38" s="798"/>
    </row>
    <row r="39" spans="1:12" ht="16.5" customHeight="1">
      <c r="A39" s="825" t="s">
        <v>816</v>
      </c>
      <c r="B39" s="726">
        <v>12811.869842771519</v>
      </c>
      <c r="C39" s="726">
        <v>14042.125286690367</v>
      </c>
      <c r="D39" s="726">
        <v>14013.25638240651</v>
      </c>
      <c r="E39" s="727">
        <v>15804.0634327739</v>
      </c>
      <c r="F39" s="728">
        <v>1230.255443918848</v>
      </c>
      <c r="G39" s="785"/>
      <c r="H39" s="727">
        <v>9.602465986750252</v>
      </c>
      <c r="I39" s="726">
        <v>1790.8070503673916</v>
      </c>
      <c r="J39" s="727"/>
      <c r="K39" s="730">
        <v>12.779378336470963</v>
      </c>
      <c r="L39" s="798"/>
    </row>
    <row r="40" spans="1:12" ht="16.5" customHeight="1">
      <c r="A40" s="725" t="s">
        <v>817</v>
      </c>
      <c r="B40" s="726">
        <v>1369249.0711404982</v>
      </c>
      <c r="C40" s="726">
        <v>1426759.0437068068</v>
      </c>
      <c r="D40" s="726">
        <v>1687815.075275438</v>
      </c>
      <c r="E40" s="727">
        <v>1861747.1405760986</v>
      </c>
      <c r="F40" s="728">
        <v>57509.97256630869</v>
      </c>
      <c r="G40" s="785"/>
      <c r="H40" s="727">
        <v>4.20011039470025</v>
      </c>
      <c r="I40" s="726">
        <v>173932.06530066067</v>
      </c>
      <c r="J40" s="727"/>
      <c r="K40" s="730">
        <v>10.30516126135894</v>
      </c>
      <c r="L40" s="798"/>
    </row>
    <row r="41" spans="1:12" ht="16.5" customHeight="1">
      <c r="A41" s="731" t="s">
        <v>818</v>
      </c>
      <c r="B41" s="726">
        <v>1338931.575869255</v>
      </c>
      <c r="C41" s="726">
        <v>1382652.3601552285</v>
      </c>
      <c r="D41" s="726">
        <v>1656838.759521269</v>
      </c>
      <c r="E41" s="727">
        <v>1815312.4161951537</v>
      </c>
      <c r="F41" s="728">
        <v>43720.784285973525</v>
      </c>
      <c r="G41" s="785"/>
      <c r="H41" s="727">
        <v>3.265348661121038</v>
      </c>
      <c r="I41" s="726">
        <v>158473.65667388472</v>
      </c>
      <c r="J41" s="727"/>
      <c r="K41" s="730">
        <v>9.564820702267642</v>
      </c>
      <c r="L41" s="798"/>
    </row>
    <row r="42" spans="1:12" ht="16.5" customHeight="1">
      <c r="A42" s="731" t="s">
        <v>819</v>
      </c>
      <c r="B42" s="726">
        <v>30317.495271243217</v>
      </c>
      <c r="C42" s="726">
        <v>44106.683551578295</v>
      </c>
      <c r="D42" s="726">
        <v>30976.315754168936</v>
      </c>
      <c r="E42" s="727">
        <v>46434.72438094488</v>
      </c>
      <c r="F42" s="728">
        <v>13789.188280335078</v>
      </c>
      <c r="G42" s="785"/>
      <c r="H42" s="727">
        <v>45.482610476118104</v>
      </c>
      <c r="I42" s="726">
        <v>15458.408626775941</v>
      </c>
      <c r="J42" s="727"/>
      <c r="K42" s="730">
        <v>49.90396130209732</v>
      </c>
      <c r="L42" s="798"/>
    </row>
    <row r="43" spans="1:12" ht="16.5" customHeight="1">
      <c r="A43" s="725" t="s">
        <v>820</v>
      </c>
      <c r="B43" s="726">
        <v>7153.402292969005</v>
      </c>
      <c r="C43" s="726">
        <v>3696.8939233680003</v>
      </c>
      <c r="D43" s="726">
        <v>5318.269796753</v>
      </c>
      <c r="E43" s="727">
        <v>2984.0861173409994</v>
      </c>
      <c r="F43" s="728">
        <v>-3456.508369601005</v>
      </c>
      <c r="G43" s="785"/>
      <c r="H43" s="727">
        <v>-48.319781665269495</v>
      </c>
      <c r="I43" s="726">
        <v>-2334.183679412001</v>
      </c>
      <c r="J43" s="727"/>
      <c r="K43" s="730">
        <v>-43.88990721826685</v>
      </c>
      <c r="L43" s="798"/>
    </row>
    <row r="44" spans="1:12" ht="16.5" customHeight="1">
      <c r="A44" s="826" t="s">
        <v>821</v>
      </c>
      <c r="B44" s="720">
        <v>0</v>
      </c>
      <c r="C44" s="718">
        <v>0</v>
      </c>
      <c r="D44" s="718">
        <v>49080</v>
      </c>
      <c r="E44" s="719">
        <v>49080</v>
      </c>
      <c r="F44" s="718">
        <v>0</v>
      </c>
      <c r="G44" s="783"/>
      <c r="H44" s="1364" t="s">
        <v>3</v>
      </c>
      <c r="I44" s="718">
        <v>0</v>
      </c>
      <c r="J44" s="719"/>
      <c r="K44" s="723">
        <v>0</v>
      </c>
      <c r="L44" s="798"/>
    </row>
    <row r="45" spans="1:11" s="798" customFormat="1" ht="16.5" customHeight="1" thickBot="1">
      <c r="A45" s="828" t="s">
        <v>822</v>
      </c>
      <c r="B45" s="749">
        <v>179724.38906548987</v>
      </c>
      <c r="C45" s="749">
        <v>312589.3711886866</v>
      </c>
      <c r="D45" s="749">
        <v>188011.506627418</v>
      </c>
      <c r="E45" s="750">
        <v>188305.38187303496</v>
      </c>
      <c r="F45" s="751">
        <v>132864.9821231967</v>
      </c>
      <c r="G45" s="794"/>
      <c r="H45" s="750">
        <v>73.92707401263273</v>
      </c>
      <c r="I45" s="749">
        <v>293.8752456169459</v>
      </c>
      <c r="J45" s="750"/>
      <c r="K45" s="752">
        <v>0.1563070531631438</v>
      </c>
    </row>
    <row r="46" spans="1:12" ht="16.5" customHeight="1" thickTop="1">
      <c r="A46" s="760" t="s">
        <v>732</v>
      </c>
      <c r="B46" s="802"/>
      <c r="C46" s="700"/>
      <c r="D46" s="755"/>
      <c r="E46" s="755"/>
      <c r="F46" s="726"/>
      <c r="G46" s="726"/>
      <c r="H46" s="726"/>
      <c r="I46" s="726"/>
      <c r="J46" s="726"/>
      <c r="K46" s="726"/>
      <c r="L46" s="798"/>
    </row>
    <row r="47" spans="1:12" ht="16.5" customHeight="1">
      <c r="A47" s="796" t="s">
        <v>733</v>
      </c>
      <c r="B47" s="802"/>
      <c r="C47" s="700"/>
      <c r="D47" s="755"/>
      <c r="E47" s="755"/>
      <c r="F47" s="726"/>
      <c r="G47" s="726"/>
      <c r="H47" s="726"/>
      <c r="I47" s="726"/>
      <c r="J47" s="726"/>
      <c r="K47" s="726"/>
      <c r="L47" s="798"/>
    </row>
    <row r="48" spans="1:12" ht="16.5" customHeight="1">
      <c r="A48" s="769" t="s">
        <v>823</v>
      </c>
      <c r="B48" s="765">
        <v>82.90574771726183</v>
      </c>
      <c r="C48" s="765">
        <v>82.32971065384625</v>
      </c>
      <c r="D48" s="765">
        <v>85.10191268521613</v>
      </c>
      <c r="E48" s="765">
        <v>88.70423681753688</v>
      </c>
      <c r="F48" s="762"/>
      <c r="G48" s="762"/>
      <c r="H48" s="762"/>
      <c r="I48" s="762"/>
      <c r="J48" s="762"/>
      <c r="K48" s="762"/>
      <c r="L48" s="798"/>
    </row>
    <row r="49" spans="1:12" ht="16.5" customHeight="1">
      <c r="A49" s="829" t="s">
        <v>824</v>
      </c>
      <c r="B49" s="800">
        <v>29.366184584799182</v>
      </c>
      <c r="C49" s="800">
        <v>23.84985384192946</v>
      </c>
      <c r="D49" s="800">
        <v>26.93476278656054</v>
      </c>
      <c r="E49" s="800">
        <v>24.93897484356272</v>
      </c>
      <c r="F49" s="762"/>
      <c r="G49" s="762"/>
      <c r="H49" s="762"/>
      <c r="I49" s="762"/>
      <c r="J49" s="762"/>
      <c r="K49" s="762"/>
      <c r="L49" s="798"/>
    </row>
    <row r="50" spans="1:12" ht="16.5" customHeight="1">
      <c r="A50" s="762" t="s">
        <v>825</v>
      </c>
      <c r="B50" s="800">
        <v>26599.49145897082</v>
      </c>
      <c r="C50" s="800">
        <v>32887.7580000335</v>
      </c>
      <c r="D50" s="800">
        <v>42816.42368953218</v>
      </c>
      <c r="E50" s="800">
        <v>49083.71545099479</v>
      </c>
      <c r="F50" s="765">
        <v>6197.6099860862905</v>
      </c>
      <c r="G50" s="797" t="s">
        <v>704</v>
      </c>
      <c r="H50" s="765">
        <v>23.299731108190468</v>
      </c>
      <c r="I50" s="765">
        <v>6121.6338825201055</v>
      </c>
      <c r="J50" s="797" t="s">
        <v>705</v>
      </c>
      <c r="K50" s="765">
        <v>14.297396547896948</v>
      </c>
      <c r="L50" s="798"/>
    </row>
    <row r="51" spans="1:12" ht="16.5" customHeight="1">
      <c r="A51" s="762" t="s">
        <v>826</v>
      </c>
      <c r="B51" s="800">
        <v>1567834.7644080897</v>
      </c>
      <c r="C51" s="800">
        <v>1627657.7902025867</v>
      </c>
      <c r="D51" s="800">
        <v>1864616.328158518</v>
      </c>
      <c r="E51" s="800">
        <v>1967464.194820797</v>
      </c>
      <c r="F51" s="765">
        <v>59913.68234947338</v>
      </c>
      <c r="G51" s="797" t="s">
        <v>704</v>
      </c>
      <c r="H51" s="765">
        <v>3.821428361559058</v>
      </c>
      <c r="I51" s="765">
        <v>102993.5245412215</v>
      </c>
      <c r="J51" s="797" t="s">
        <v>705</v>
      </c>
      <c r="K51" s="765">
        <v>5.523577316462587</v>
      </c>
      <c r="L51" s="798"/>
    </row>
    <row r="52" spans="1:12" ht="16.5" customHeight="1">
      <c r="A52" s="769" t="s">
        <v>782</v>
      </c>
      <c r="B52" s="765">
        <v>203916.44894848467</v>
      </c>
      <c r="C52" s="765">
        <v>107372.56423049088</v>
      </c>
      <c r="D52" s="765">
        <v>235980.65384562805</v>
      </c>
      <c r="E52" s="765">
        <v>283889.88801615546</v>
      </c>
      <c r="F52" s="765">
        <v>-96634.54127297018</v>
      </c>
      <c r="G52" s="797" t="s">
        <v>704</v>
      </c>
      <c r="H52" s="765">
        <v>-47.38928211592333</v>
      </c>
      <c r="I52" s="765">
        <v>47763.5762915849</v>
      </c>
      <c r="J52" s="797" t="s">
        <v>705</v>
      </c>
      <c r="K52" s="765">
        <v>20.240462729978915</v>
      </c>
      <c r="L52" s="798"/>
    </row>
    <row r="53" spans="1:12" ht="16.5" customHeight="1">
      <c r="A53" s="762" t="s">
        <v>827</v>
      </c>
      <c r="B53" s="800">
        <v>1594434.2424017505</v>
      </c>
      <c r="C53" s="800">
        <v>1660545.535328903</v>
      </c>
      <c r="D53" s="800">
        <v>1907432.7519071195</v>
      </c>
      <c r="E53" s="800">
        <v>2016547.911857234</v>
      </c>
      <c r="F53" s="765">
        <v>66111.29292715248</v>
      </c>
      <c r="G53" s="765"/>
      <c r="H53" s="765">
        <v>4.146379397093654</v>
      </c>
      <c r="I53" s="765">
        <v>109115.15995011455</v>
      </c>
      <c r="J53" s="765"/>
      <c r="K53" s="765">
        <v>5.720524607801628</v>
      </c>
      <c r="L53" s="798"/>
    </row>
    <row r="54" spans="1:12" ht="16.5" customHeight="1">
      <c r="A54" s="762" t="s">
        <v>828</v>
      </c>
      <c r="B54" s="800">
        <v>94395.6224746026</v>
      </c>
      <c r="C54" s="800">
        <v>106747.90597401596</v>
      </c>
      <c r="D54" s="800">
        <v>109383.40963409159</v>
      </c>
      <c r="E54" s="800">
        <v>114897.73628750506</v>
      </c>
      <c r="F54" s="765">
        <v>12352.28349941336</v>
      </c>
      <c r="G54" s="765"/>
      <c r="H54" s="765">
        <v>13.085652888974566</v>
      </c>
      <c r="I54" s="765">
        <v>5514.326653413475</v>
      </c>
      <c r="J54" s="765"/>
      <c r="K54" s="765">
        <v>5.0412824685754005</v>
      </c>
      <c r="L54" s="798"/>
    </row>
    <row r="55" spans="1:12" ht="16.5" customHeight="1">
      <c r="A55" s="753" t="s">
        <v>729</v>
      </c>
      <c r="B55" s="799">
        <v>90.65655497638954</v>
      </c>
      <c r="C55" s="800" t="s">
        <v>730</v>
      </c>
      <c r="D55" s="800"/>
      <c r="E55" s="800"/>
      <c r="F55" s="765"/>
      <c r="G55" s="765"/>
      <c r="H55" s="765"/>
      <c r="I55" s="765"/>
      <c r="J55" s="765"/>
      <c r="K55" s="765"/>
      <c r="L55" s="798"/>
    </row>
    <row r="56" spans="1:12" ht="16.5" customHeight="1">
      <c r="A56" s="759" t="s">
        <v>731</v>
      </c>
      <c r="B56" s="799">
        <v>145.6578789425007</v>
      </c>
      <c r="C56" s="762" t="s">
        <v>730</v>
      </c>
      <c r="D56" s="800"/>
      <c r="E56" s="800"/>
      <c r="F56" s="765"/>
      <c r="G56" s="765"/>
      <c r="H56" s="765"/>
      <c r="I56" s="765"/>
      <c r="J56" s="765"/>
      <c r="K56" s="765"/>
      <c r="L56" s="798"/>
    </row>
    <row r="57" spans="1:11" s="770" customFormat="1" ht="16.5" customHeight="1">
      <c r="A57" s="801"/>
      <c r="B57" s="802"/>
      <c r="C57" s="700"/>
      <c r="D57" s="700"/>
      <c r="E57" s="830"/>
      <c r="F57" s="830"/>
      <c r="G57" s="700"/>
      <c r="H57" s="700"/>
      <c r="I57" s="700"/>
      <c r="J57" s="700"/>
      <c r="K57" s="700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4">
      <selection activeCell="N20" sqref="N20"/>
    </sheetView>
  </sheetViews>
  <sheetFormatPr defaultColWidth="11.00390625" defaultRowHeight="16.5" customHeight="1"/>
  <cols>
    <col min="1" max="1" width="46.7109375" style="770" bestFit="1" customWidth="1"/>
    <col min="2" max="2" width="11.7109375" style="770" bestFit="1" customWidth="1"/>
    <col min="3" max="3" width="12.140625" style="770" bestFit="1" customWidth="1"/>
    <col min="4" max="4" width="12.00390625" style="770" customWidth="1"/>
    <col min="5" max="5" width="12.140625" style="770" bestFit="1" customWidth="1"/>
    <col min="6" max="6" width="10.7109375" style="770" bestFit="1" customWidth="1"/>
    <col min="7" max="7" width="2.421875" style="770" bestFit="1" customWidth="1"/>
    <col min="8" max="8" width="10.57421875" style="770" bestFit="1" customWidth="1"/>
    <col min="9" max="9" width="10.7109375" style="770" customWidth="1"/>
    <col min="10" max="10" width="2.140625" style="770" customWidth="1"/>
    <col min="11" max="11" width="10.57421875" style="770" bestFit="1" customWidth="1"/>
    <col min="12" max="16384" width="11.00390625" style="699" customWidth="1"/>
  </cols>
  <sheetData>
    <row r="1" spans="1:11" s="770" customFormat="1" ht="24.75" customHeight="1">
      <c r="A1" s="1616" t="s">
        <v>1103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s="770" customFormat="1" ht="16.5" customHeight="1">
      <c r="A2" s="1627" t="s">
        <v>106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</row>
    <row r="3" spans="2:11" s="770" customFormat="1" ht="16.5" customHeight="1" thickBot="1">
      <c r="B3" s="700"/>
      <c r="C3" s="700"/>
      <c r="D3" s="700"/>
      <c r="E3" s="700"/>
      <c r="I3" s="1618" t="s">
        <v>1</v>
      </c>
      <c r="J3" s="1618"/>
      <c r="K3" s="1618"/>
    </row>
    <row r="4" spans="1:11" s="770" customFormat="1" ht="13.5" thickTop="1">
      <c r="A4" s="702"/>
      <c r="B4" s="772">
        <v>2015</v>
      </c>
      <c r="C4" s="772">
        <v>2015</v>
      </c>
      <c r="D4" s="772">
        <v>2016</v>
      </c>
      <c r="E4" s="773">
        <v>2016</v>
      </c>
      <c r="F4" s="1631" t="s">
        <v>696</v>
      </c>
      <c r="G4" s="1632"/>
      <c r="H4" s="1632"/>
      <c r="I4" s="1632"/>
      <c r="J4" s="1632"/>
      <c r="K4" s="1633"/>
    </row>
    <row r="5" spans="1:11" s="770" customFormat="1" ht="12.75">
      <c r="A5" s="774" t="s">
        <v>737</v>
      </c>
      <c r="B5" s="813" t="s">
        <v>698</v>
      </c>
      <c r="C5" s="813" t="s">
        <v>699</v>
      </c>
      <c r="D5" s="813" t="s">
        <v>700</v>
      </c>
      <c r="E5" s="814" t="s">
        <v>959</v>
      </c>
      <c r="F5" s="1621" t="s">
        <v>18</v>
      </c>
      <c r="G5" s="1622"/>
      <c r="H5" s="1623"/>
      <c r="I5" s="1634" t="s">
        <v>35</v>
      </c>
      <c r="J5" s="1634"/>
      <c r="K5" s="1635"/>
    </row>
    <row r="6" spans="1:11" s="770" customFormat="1" ht="12.75">
      <c r="A6" s="774"/>
      <c r="B6" s="813"/>
      <c r="C6" s="813"/>
      <c r="D6" s="813"/>
      <c r="E6" s="814"/>
      <c r="F6" s="779" t="s">
        <v>12</v>
      </c>
      <c r="G6" s="780" t="s">
        <v>109</v>
      </c>
      <c r="H6" s="781" t="s">
        <v>702</v>
      </c>
      <c r="I6" s="776" t="s">
        <v>12</v>
      </c>
      <c r="J6" s="780" t="s">
        <v>109</v>
      </c>
      <c r="K6" s="782" t="s">
        <v>702</v>
      </c>
    </row>
    <row r="7" spans="1:11" s="770" customFormat="1" ht="16.5" customHeight="1">
      <c r="A7" s="717" t="s">
        <v>790</v>
      </c>
      <c r="B7" s="718">
        <v>1452748.758025059</v>
      </c>
      <c r="C7" s="718">
        <v>1525166.2079828635</v>
      </c>
      <c r="D7" s="718">
        <v>1753430.639797833</v>
      </c>
      <c r="E7" s="719">
        <v>1853297.9007742763</v>
      </c>
      <c r="F7" s="720">
        <v>72417.44995780452</v>
      </c>
      <c r="G7" s="783"/>
      <c r="H7" s="719">
        <v>4.984857123970459</v>
      </c>
      <c r="I7" s="718">
        <v>99867.2609764433</v>
      </c>
      <c r="J7" s="784"/>
      <c r="K7" s="723">
        <v>5.695535295764981</v>
      </c>
    </row>
    <row r="8" spans="1:11" s="770" customFormat="1" ht="16.5" customHeight="1">
      <c r="A8" s="725" t="s">
        <v>791</v>
      </c>
      <c r="B8" s="726">
        <v>150442.94437548862</v>
      </c>
      <c r="C8" s="726">
        <v>150771.0297507886</v>
      </c>
      <c r="D8" s="726">
        <v>175087.20586657317</v>
      </c>
      <c r="E8" s="727">
        <v>165404.7159638112</v>
      </c>
      <c r="F8" s="728">
        <v>328.0853752999974</v>
      </c>
      <c r="G8" s="785"/>
      <c r="H8" s="727">
        <v>0.21807960264399856</v>
      </c>
      <c r="I8" s="726">
        <v>-9682.489902761969</v>
      </c>
      <c r="J8" s="727"/>
      <c r="K8" s="730">
        <v>-5.530095619973855</v>
      </c>
    </row>
    <row r="9" spans="1:11" s="770" customFormat="1" ht="16.5" customHeight="1">
      <c r="A9" s="725" t="s">
        <v>792</v>
      </c>
      <c r="B9" s="726">
        <v>132566.90180425718</v>
      </c>
      <c r="C9" s="726">
        <v>130683.78100426131</v>
      </c>
      <c r="D9" s="726">
        <v>157821.02541387235</v>
      </c>
      <c r="E9" s="727">
        <v>144243.8030379621</v>
      </c>
      <c r="F9" s="728">
        <v>-1883.1207999958715</v>
      </c>
      <c r="G9" s="785"/>
      <c r="H9" s="727">
        <v>-1.4205060044145936</v>
      </c>
      <c r="I9" s="726">
        <v>-13577.222375910264</v>
      </c>
      <c r="J9" s="727"/>
      <c r="K9" s="730">
        <v>-8.602923685424765</v>
      </c>
    </row>
    <row r="10" spans="1:11" s="770" customFormat="1" ht="16.5" customHeight="1">
      <c r="A10" s="725" t="s">
        <v>793</v>
      </c>
      <c r="B10" s="726">
        <v>17876.042571231428</v>
      </c>
      <c r="C10" s="726">
        <v>20087.2487465273</v>
      </c>
      <c r="D10" s="726">
        <v>17266.180452700828</v>
      </c>
      <c r="E10" s="727">
        <v>21160.9129258491</v>
      </c>
      <c r="F10" s="728">
        <v>2211.2061752958725</v>
      </c>
      <c r="G10" s="785"/>
      <c r="H10" s="727">
        <v>12.36966272867602</v>
      </c>
      <c r="I10" s="726">
        <v>3894.732473148273</v>
      </c>
      <c r="J10" s="727"/>
      <c r="K10" s="730">
        <v>22.557000859672165</v>
      </c>
    </row>
    <row r="11" spans="1:11" s="770" customFormat="1" ht="16.5" customHeight="1">
      <c r="A11" s="725" t="s">
        <v>794</v>
      </c>
      <c r="B11" s="726">
        <v>559350.961967849</v>
      </c>
      <c r="C11" s="726">
        <v>611185.98612602</v>
      </c>
      <c r="D11" s="726">
        <v>698691.2071865237</v>
      </c>
      <c r="E11" s="727">
        <v>734489.7403377341</v>
      </c>
      <c r="F11" s="728">
        <v>51835.02415817091</v>
      </c>
      <c r="G11" s="785"/>
      <c r="H11" s="727">
        <v>9.266994728284804</v>
      </c>
      <c r="I11" s="726">
        <v>35798.5331512104</v>
      </c>
      <c r="J11" s="727"/>
      <c r="K11" s="730">
        <v>5.123655884459065</v>
      </c>
    </row>
    <row r="12" spans="1:11" s="770" customFormat="1" ht="16.5" customHeight="1">
      <c r="A12" s="725" t="s">
        <v>792</v>
      </c>
      <c r="B12" s="726">
        <v>549436.3094164284</v>
      </c>
      <c r="C12" s="726">
        <v>598009.5608983138</v>
      </c>
      <c r="D12" s="726">
        <v>683588.6654231404</v>
      </c>
      <c r="E12" s="727">
        <v>719050.6803881278</v>
      </c>
      <c r="F12" s="728">
        <v>48573.25148188532</v>
      </c>
      <c r="G12" s="785"/>
      <c r="H12" s="727">
        <v>8.840560889300587</v>
      </c>
      <c r="I12" s="726">
        <v>35462.01496498741</v>
      </c>
      <c r="J12" s="727"/>
      <c r="K12" s="730">
        <v>5.187624774766631</v>
      </c>
    </row>
    <row r="13" spans="1:11" s="770" customFormat="1" ht="16.5" customHeight="1">
      <c r="A13" s="725" t="s">
        <v>793</v>
      </c>
      <c r="B13" s="726">
        <v>9914.652551420582</v>
      </c>
      <c r="C13" s="726">
        <v>13176.425227706173</v>
      </c>
      <c r="D13" s="726">
        <v>15102.541763383291</v>
      </c>
      <c r="E13" s="727">
        <v>15439.059949606264</v>
      </c>
      <c r="F13" s="728">
        <v>3261.772676285591</v>
      </c>
      <c r="G13" s="785"/>
      <c r="H13" s="727">
        <v>32.89850712739541</v>
      </c>
      <c r="I13" s="726">
        <v>336.5181862229729</v>
      </c>
      <c r="J13" s="727"/>
      <c r="K13" s="730">
        <v>2.228222186008944</v>
      </c>
    </row>
    <row r="14" spans="1:11" s="770" customFormat="1" ht="16.5" customHeight="1">
      <c r="A14" s="725" t="s">
        <v>795</v>
      </c>
      <c r="B14" s="726">
        <v>417355.10912562284</v>
      </c>
      <c r="C14" s="726">
        <v>426385.41194999183</v>
      </c>
      <c r="D14" s="726">
        <v>523230.7096633454</v>
      </c>
      <c r="E14" s="727">
        <v>583354.4204920286</v>
      </c>
      <c r="F14" s="728">
        <v>9030.302824368991</v>
      </c>
      <c r="G14" s="785"/>
      <c r="H14" s="727">
        <v>2.1636976826012435</v>
      </c>
      <c r="I14" s="726">
        <v>60123.710828683164</v>
      </c>
      <c r="J14" s="727"/>
      <c r="K14" s="730">
        <v>11.490860478615193</v>
      </c>
    </row>
    <row r="15" spans="1:11" s="770" customFormat="1" ht="16.5" customHeight="1">
      <c r="A15" s="725" t="s">
        <v>792</v>
      </c>
      <c r="B15" s="726">
        <v>397787.37478232005</v>
      </c>
      <c r="C15" s="726">
        <v>406105.31068657996</v>
      </c>
      <c r="D15" s="726">
        <v>501530.3872407901</v>
      </c>
      <c r="E15" s="727">
        <v>564411.6236115956</v>
      </c>
      <c r="F15" s="728">
        <v>8317.93590425991</v>
      </c>
      <c r="G15" s="785"/>
      <c r="H15" s="727">
        <v>2.0910507551456874</v>
      </c>
      <c r="I15" s="726">
        <v>62881.236370805476</v>
      </c>
      <c r="J15" s="727"/>
      <c r="K15" s="730">
        <v>12.537871676480398</v>
      </c>
    </row>
    <row r="16" spans="1:11" s="770" customFormat="1" ht="16.5" customHeight="1">
      <c r="A16" s="725" t="s">
        <v>793</v>
      </c>
      <c r="B16" s="726">
        <v>19567.7343433028</v>
      </c>
      <c r="C16" s="726">
        <v>20280.10126341185</v>
      </c>
      <c r="D16" s="726">
        <v>21700.32242255532</v>
      </c>
      <c r="E16" s="727">
        <v>18942.79688043294</v>
      </c>
      <c r="F16" s="728">
        <v>712.3669201090488</v>
      </c>
      <c r="G16" s="785"/>
      <c r="H16" s="727">
        <v>3.6405181489642495</v>
      </c>
      <c r="I16" s="726">
        <v>-2757.525542122381</v>
      </c>
      <c r="J16" s="727"/>
      <c r="K16" s="730">
        <v>-12.707302170110655</v>
      </c>
    </row>
    <row r="17" spans="1:11" s="770" customFormat="1" ht="16.5" customHeight="1">
      <c r="A17" s="725" t="s">
        <v>796</v>
      </c>
      <c r="B17" s="726">
        <v>313798.85776072845</v>
      </c>
      <c r="C17" s="726">
        <v>324344.7164057831</v>
      </c>
      <c r="D17" s="726">
        <v>340707.8000872903</v>
      </c>
      <c r="E17" s="727">
        <v>353183.2966125493</v>
      </c>
      <c r="F17" s="728">
        <v>10545.858645054628</v>
      </c>
      <c r="G17" s="785"/>
      <c r="H17" s="727">
        <v>3.360706511269663</v>
      </c>
      <c r="I17" s="726">
        <v>12475.49652525899</v>
      </c>
      <c r="J17" s="727"/>
      <c r="K17" s="730">
        <v>3.6616410079436785</v>
      </c>
    </row>
    <row r="18" spans="1:11" s="770" customFormat="1" ht="16.5" customHeight="1">
      <c r="A18" s="725" t="s">
        <v>792</v>
      </c>
      <c r="B18" s="726">
        <v>266863.39963048324</v>
      </c>
      <c r="C18" s="726">
        <v>271250.22607820993</v>
      </c>
      <c r="D18" s="726">
        <v>285473.8590607489</v>
      </c>
      <c r="E18" s="727">
        <v>293905.8057234829</v>
      </c>
      <c r="F18" s="728">
        <v>4386.826447726693</v>
      </c>
      <c r="G18" s="785"/>
      <c r="H18" s="727">
        <v>1.6438471719242818</v>
      </c>
      <c r="I18" s="726">
        <v>8431.94666273403</v>
      </c>
      <c r="J18" s="727"/>
      <c r="K18" s="730">
        <v>2.953666822761418</v>
      </c>
    </row>
    <row r="19" spans="1:11" s="770" customFormat="1" ht="16.5" customHeight="1">
      <c r="A19" s="725" t="s">
        <v>793</v>
      </c>
      <c r="B19" s="726">
        <v>46935.458130245184</v>
      </c>
      <c r="C19" s="726">
        <v>53094.490327573156</v>
      </c>
      <c r="D19" s="726">
        <v>55233.941026541404</v>
      </c>
      <c r="E19" s="727">
        <v>59277.49088906635</v>
      </c>
      <c r="F19" s="728">
        <v>6159.0321973279715</v>
      </c>
      <c r="G19" s="785"/>
      <c r="H19" s="727">
        <v>13.122343837012842</v>
      </c>
      <c r="I19" s="726">
        <v>4043.5498625249456</v>
      </c>
      <c r="J19" s="727"/>
      <c r="K19" s="730">
        <v>7.3207701412830755</v>
      </c>
    </row>
    <row r="20" spans="1:11" s="770" customFormat="1" ht="16.5" customHeight="1">
      <c r="A20" s="725" t="s">
        <v>797</v>
      </c>
      <c r="B20" s="726">
        <v>11800.884795370011</v>
      </c>
      <c r="C20" s="726">
        <v>12479.06375028</v>
      </c>
      <c r="D20" s="726">
        <v>15713.716994100498</v>
      </c>
      <c r="E20" s="727">
        <v>16865.727368153202</v>
      </c>
      <c r="F20" s="728">
        <v>678.1789549099885</v>
      </c>
      <c r="G20" s="785"/>
      <c r="H20" s="727">
        <v>5.746848364929949</v>
      </c>
      <c r="I20" s="726">
        <v>1152.0103740527047</v>
      </c>
      <c r="J20" s="727"/>
      <c r="K20" s="730">
        <v>7.331240434616529</v>
      </c>
    </row>
    <row r="21" spans="1:11" s="770" customFormat="1" ht="16.5" customHeight="1">
      <c r="A21" s="717" t="s">
        <v>798</v>
      </c>
      <c r="B21" s="718">
        <v>3261.50328125</v>
      </c>
      <c r="C21" s="718">
        <v>1367.38893558</v>
      </c>
      <c r="D21" s="718">
        <v>6516.2528778900005</v>
      </c>
      <c r="E21" s="719">
        <v>6025.9836906400005</v>
      </c>
      <c r="F21" s="720">
        <v>-1894.11434567</v>
      </c>
      <c r="G21" s="783"/>
      <c r="H21" s="719">
        <v>-58.07488701786815</v>
      </c>
      <c r="I21" s="718">
        <v>-490.26918724999996</v>
      </c>
      <c r="J21" s="719"/>
      <c r="K21" s="723">
        <v>-7.523790074407792</v>
      </c>
    </row>
    <row r="22" spans="1:11" s="770" customFormat="1" ht="16.5" customHeight="1">
      <c r="A22" s="717" t="s">
        <v>799</v>
      </c>
      <c r="B22" s="718">
        <v>0</v>
      </c>
      <c r="C22" s="718">
        <v>0</v>
      </c>
      <c r="D22" s="718">
        <v>0</v>
      </c>
      <c r="E22" s="719">
        <v>0</v>
      </c>
      <c r="F22" s="720">
        <v>0</v>
      </c>
      <c r="G22" s="783"/>
      <c r="H22" s="1362" t="s">
        <v>3</v>
      </c>
      <c r="I22" s="718">
        <v>0</v>
      </c>
      <c r="J22" s="719"/>
      <c r="K22" s="1363" t="s">
        <v>3</v>
      </c>
    </row>
    <row r="23" spans="1:11" s="770" customFormat="1" ht="16.5" customHeight="1">
      <c r="A23" s="817" t="s">
        <v>800</v>
      </c>
      <c r="B23" s="718">
        <v>297716.124557734</v>
      </c>
      <c r="C23" s="718">
        <v>329721.98477381794</v>
      </c>
      <c r="D23" s="718">
        <v>381269.3672828939</v>
      </c>
      <c r="E23" s="719">
        <v>425552.03610589745</v>
      </c>
      <c r="F23" s="720">
        <v>32005.860216083936</v>
      </c>
      <c r="G23" s="783"/>
      <c r="H23" s="719">
        <v>10.750462462733443</v>
      </c>
      <c r="I23" s="718">
        <v>44282.668823003536</v>
      </c>
      <c r="J23" s="719"/>
      <c r="K23" s="723">
        <v>11.614536236829831</v>
      </c>
    </row>
    <row r="24" spans="1:11" s="770" customFormat="1" ht="16.5" customHeight="1">
      <c r="A24" s="818" t="s">
        <v>801</v>
      </c>
      <c r="B24" s="726">
        <v>98300.06881324</v>
      </c>
      <c r="C24" s="726">
        <v>104937.22705755998</v>
      </c>
      <c r="D24" s="726">
        <v>122538.92297315999</v>
      </c>
      <c r="E24" s="727">
        <v>140354.50230959998</v>
      </c>
      <c r="F24" s="728">
        <v>6637.158244319988</v>
      </c>
      <c r="G24" s="785"/>
      <c r="H24" s="727">
        <v>6.751936518915266</v>
      </c>
      <c r="I24" s="726">
        <v>17815.579336439987</v>
      </c>
      <c r="J24" s="727"/>
      <c r="K24" s="730">
        <v>14.538710561657359</v>
      </c>
    </row>
    <row r="25" spans="1:11" s="770" customFormat="1" ht="16.5" customHeight="1">
      <c r="A25" s="818" t="s">
        <v>802</v>
      </c>
      <c r="B25" s="726">
        <v>63635.73371379686</v>
      </c>
      <c r="C25" s="726">
        <v>86987.1103039639</v>
      </c>
      <c r="D25" s="726">
        <v>88058.10644962231</v>
      </c>
      <c r="E25" s="727">
        <v>111766.20315561601</v>
      </c>
      <c r="F25" s="728">
        <v>23351.37659016704</v>
      </c>
      <c r="G25" s="785"/>
      <c r="H25" s="727">
        <v>36.69538359562315</v>
      </c>
      <c r="I25" s="726">
        <v>23708.096705993696</v>
      </c>
      <c r="J25" s="727"/>
      <c r="K25" s="730">
        <v>26.923241552504884</v>
      </c>
    </row>
    <row r="26" spans="1:11" s="770" customFormat="1" ht="16.5" customHeight="1">
      <c r="A26" s="818" t="s">
        <v>803</v>
      </c>
      <c r="B26" s="726">
        <v>135780.32203069713</v>
      </c>
      <c r="C26" s="726">
        <v>137797.64741229409</v>
      </c>
      <c r="D26" s="726">
        <v>170672.3378601116</v>
      </c>
      <c r="E26" s="727">
        <v>173431.33064068147</v>
      </c>
      <c r="F26" s="728">
        <v>2017.325381596951</v>
      </c>
      <c r="G26" s="785"/>
      <c r="H26" s="727">
        <v>1.4857273509344566</v>
      </c>
      <c r="I26" s="726">
        <v>2758.9927805698535</v>
      </c>
      <c r="J26" s="727"/>
      <c r="K26" s="730">
        <v>1.6165436151880745</v>
      </c>
    </row>
    <row r="27" spans="1:11" s="770" customFormat="1" ht="16.5" customHeight="1">
      <c r="A27" s="819" t="s">
        <v>804</v>
      </c>
      <c r="B27" s="820">
        <v>1753726.385864043</v>
      </c>
      <c r="C27" s="820">
        <v>1856255.5816922614</v>
      </c>
      <c r="D27" s="820">
        <v>2141216.259958617</v>
      </c>
      <c r="E27" s="821">
        <v>2284875.9205708136</v>
      </c>
      <c r="F27" s="822">
        <v>102529.19582821848</v>
      </c>
      <c r="G27" s="823"/>
      <c r="H27" s="821">
        <v>5.846362160862591</v>
      </c>
      <c r="I27" s="820">
        <v>143659.66061219666</v>
      </c>
      <c r="J27" s="821"/>
      <c r="K27" s="824">
        <v>6.709255076130104</v>
      </c>
    </row>
    <row r="28" spans="1:11" s="770" customFormat="1" ht="16.5" customHeight="1">
      <c r="A28" s="717" t="s">
        <v>805</v>
      </c>
      <c r="B28" s="718">
        <v>327932.4961981544</v>
      </c>
      <c r="C28" s="718">
        <v>265930.9809322156</v>
      </c>
      <c r="D28" s="718">
        <v>328336.9859457548</v>
      </c>
      <c r="E28" s="719">
        <v>324029.8560625709</v>
      </c>
      <c r="F28" s="720">
        <v>-62001.515265938826</v>
      </c>
      <c r="G28" s="783"/>
      <c r="H28" s="719">
        <v>-18.90679209433218</v>
      </c>
      <c r="I28" s="718">
        <v>-4307.129883183923</v>
      </c>
      <c r="J28" s="719"/>
      <c r="K28" s="723">
        <v>-1.3118016146665585</v>
      </c>
    </row>
    <row r="29" spans="1:11" s="770" customFormat="1" ht="16.5" customHeight="1">
      <c r="A29" s="725" t="s">
        <v>806</v>
      </c>
      <c r="B29" s="726">
        <v>39383.42333781</v>
      </c>
      <c r="C29" s="726">
        <v>37911.55860974</v>
      </c>
      <c r="D29" s="726">
        <v>47060.55054304001</v>
      </c>
      <c r="E29" s="727">
        <v>41344.73843221</v>
      </c>
      <c r="F29" s="728">
        <v>-1471.8647280700025</v>
      </c>
      <c r="G29" s="785"/>
      <c r="H29" s="727">
        <v>-3.7372696513584707</v>
      </c>
      <c r="I29" s="726">
        <v>-5715.812110830011</v>
      </c>
      <c r="J29" s="727"/>
      <c r="K29" s="730">
        <v>-12.145655001639899</v>
      </c>
    </row>
    <row r="30" spans="1:11" s="770" customFormat="1" ht="16.5" customHeight="1">
      <c r="A30" s="725" t="s">
        <v>829</v>
      </c>
      <c r="B30" s="726">
        <v>174939.83073156</v>
      </c>
      <c r="C30" s="726">
        <v>91980.22426825007</v>
      </c>
      <c r="D30" s="726">
        <v>134715.85834726001</v>
      </c>
      <c r="E30" s="727">
        <v>121068.51270423</v>
      </c>
      <c r="F30" s="728">
        <v>-82959.60646330994</v>
      </c>
      <c r="G30" s="785"/>
      <c r="H30" s="727">
        <v>-47.42179417711282</v>
      </c>
      <c r="I30" s="726">
        <v>-13647.345643030014</v>
      </c>
      <c r="J30" s="727"/>
      <c r="K30" s="730">
        <v>-10.13046705151145</v>
      </c>
    </row>
    <row r="31" spans="1:11" s="770" customFormat="1" ht="16.5" customHeight="1">
      <c r="A31" s="725" t="s">
        <v>808</v>
      </c>
      <c r="B31" s="726">
        <v>1252.0553161744995</v>
      </c>
      <c r="C31" s="726">
        <v>1847.8418320825003</v>
      </c>
      <c r="D31" s="726">
        <v>928.1082171900001</v>
      </c>
      <c r="E31" s="727">
        <v>1418.1470748440001</v>
      </c>
      <c r="F31" s="728">
        <v>595.7865159080009</v>
      </c>
      <c r="G31" s="785"/>
      <c r="H31" s="727">
        <v>47.58468002263295</v>
      </c>
      <c r="I31" s="726">
        <v>490.038857654</v>
      </c>
      <c r="J31" s="727"/>
      <c r="K31" s="730">
        <v>52.79975422884123</v>
      </c>
    </row>
    <row r="32" spans="1:11" s="770" customFormat="1" ht="16.5" customHeight="1">
      <c r="A32" s="725" t="s">
        <v>809</v>
      </c>
      <c r="B32" s="726">
        <v>112283.64119529993</v>
      </c>
      <c r="C32" s="726">
        <v>133729.760513263</v>
      </c>
      <c r="D32" s="726">
        <v>145568.34853165474</v>
      </c>
      <c r="E32" s="727">
        <v>159319.44934320688</v>
      </c>
      <c r="F32" s="728">
        <v>21446.119317963065</v>
      </c>
      <c r="G32" s="785"/>
      <c r="H32" s="727">
        <v>19.099949992413297</v>
      </c>
      <c r="I32" s="726">
        <v>13751.10081155214</v>
      </c>
      <c r="J32" s="727"/>
      <c r="K32" s="730">
        <v>9.446490909774852</v>
      </c>
    </row>
    <row r="33" spans="1:11" s="770" customFormat="1" ht="16.5" customHeight="1">
      <c r="A33" s="725" t="s">
        <v>810</v>
      </c>
      <c r="B33" s="726">
        <v>73.54561731000001</v>
      </c>
      <c r="C33" s="726">
        <v>461.59570887999996</v>
      </c>
      <c r="D33" s="726">
        <v>64.12030661</v>
      </c>
      <c r="E33" s="727">
        <v>879.0085080800001</v>
      </c>
      <c r="F33" s="728">
        <v>388.05009156999995</v>
      </c>
      <c r="G33" s="785"/>
      <c r="H33" s="727">
        <v>527.6318368970121</v>
      </c>
      <c r="I33" s="726">
        <v>814.88820147</v>
      </c>
      <c r="J33" s="727"/>
      <c r="K33" s="730">
        <v>1270.8738378723108</v>
      </c>
    </row>
    <row r="34" spans="1:11" s="770" customFormat="1" ht="16.5" customHeight="1">
      <c r="A34" s="786" t="s">
        <v>811</v>
      </c>
      <c r="B34" s="718">
        <v>1267006.821257701</v>
      </c>
      <c r="C34" s="718">
        <v>1304362.9073590443</v>
      </c>
      <c r="D34" s="718">
        <v>1594927.4625929503</v>
      </c>
      <c r="E34" s="719">
        <v>1741017.251236507</v>
      </c>
      <c r="F34" s="720">
        <v>37356.08610134339</v>
      </c>
      <c r="G34" s="783"/>
      <c r="H34" s="719">
        <v>2.9483729270108965</v>
      </c>
      <c r="I34" s="718">
        <v>146089.78864355665</v>
      </c>
      <c r="J34" s="719"/>
      <c r="K34" s="723">
        <v>9.15965096030458</v>
      </c>
    </row>
    <row r="35" spans="1:11" s="770" customFormat="1" ht="16.5" customHeight="1">
      <c r="A35" s="725" t="s">
        <v>812</v>
      </c>
      <c r="B35" s="726">
        <v>136363.1</v>
      </c>
      <c r="C35" s="726">
        <v>121242.05000000003</v>
      </c>
      <c r="D35" s="726">
        <v>176963</v>
      </c>
      <c r="E35" s="727">
        <v>170890.1</v>
      </c>
      <c r="F35" s="728">
        <v>-15121.049999999974</v>
      </c>
      <c r="G35" s="785"/>
      <c r="H35" s="727">
        <v>-11.088813616000204</v>
      </c>
      <c r="I35" s="726">
        <v>-6072.899999999994</v>
      </c>
      <c r="J35" s="727"/>
      <c r="K35" s="730">
        <v>-3.43173431734317</v>
      </c>
    </row>
    <row r="36" spans="1:11" s="770" customFormat="1" ht="16.5" customHeight="1">
      <c r="A36" s="725" t="s">
        <v>813</v>
      </c>
      <c r="B36" s="726">
        <v>9774.4680178045</v>
      </c>
      <c r="C36" s="726">
        <v>9234.1021739</v>
      </c>
      <c r="D36" s="726">
        <v>7875.826974799999</v>
      </c>
      <c r="E36" s="727">
        <v>8729.220256339999</v>
      </c>
      <c r="F36" s="728">
        <v>-540.3658439044993</v>
      </c>
      <c r="G36" s="785"/>
      <c r="H36" s="727">
        <v>-5.528340191202283</v>
      </c>
      <c r="I36" s="726">
        <v>853.3932815399994</v>
      </c>
      <c r="J36" s="727"/>
      <c r="K36" s="730">
        <v>10.835602207496066</v>
      </c>
    </row>
    <row r="37" spans="1:11" s="770" customFormat="1" ht="16.5" customHeight="1">
      <c r="A37" s="731" t="s">
        <v>814</v>
      </c>
      <c r="B37" s="726">
        <v>11901.177529272247</v>
      </c>
      <c r="C37" s="726">
        <v>14084.98534733161</v>
      </c>
      <c r="D37" s="726">
        <v>15311.150437202248</v>
      </c>
      <c r="E37" s="727">
        <v>21042.3711507166</v>
      </c>
      <c r="F37" s="728">
        <v>2183.807818059364</v>
      </c>
      <c r="G37" s="785"/>
      <c r="H37" s="727">
        <v>18.349510480690252</v>
      </c>
      <c r="I37" s="726">
        <v>5731.220713514353</v>
      </c>
      <c r="J37" s="727"/>
      <c r="K37" s="730">
        <v>37.431679200205146</v>
      </c>
    </row>
    <row r="38" spans="1:12" s="770" customFormat="1" ht="16.5" customHeight="1">
      <c r="A38" s="825" t="s">
        <v>815</v>
      </c>
      <c r="B38" s="726">
        <v>852.91678677</v>
      </c>
      <c r="C38" s="726">
        <v>876.40430545</v>
      </c>
      <c r="D38" s="726">
        <v>1006.56234124</v>
      </c>
      <c r="E38" s="727">
        <v>1006.0830198000001</v>
      </c>
      <c r="F38" s="728">
        <v>23.487518679999994</v>
      </c>
      <c r="G38" s="785"/>
      <c r="H38" s="727">
        <v>2.7537878306918238</v>
      </c>
      <c r="I38" s="726">
        <v>-0.4793214399999215</v>
      </c>
      <c r="J38" s="727"/>
      <c r="K38" s="730">
        <v>-0.04761964762256433</v>
      </c>
      <c r="L38" s="1365"/>
    </row>
    <row r="39" spans="1:11" s="770" customFormat="1" ht="16.5" customHeight="1">
      <c r="A39" s="825" t="s">
        <v>816</v>
      </c>
      <c r="B39" s="726">
        <v>11048.260742502247</v>
      </c>
      <c r="C39" s="726">
        <v>13208.58104188161</v>
      </c>
      <c r="D39" s="726">
        <v>14304.588095962248</v>
      </c>
      <c r="E39" s="727">
        <v>20036.2881309166</v>
      </c>
      <c r="F39" s="728">
        <v>2160.320299379364</v>
      </c>
      <c r="G39" s="785"/>
      <c r="H39" s="727">
        <v>19.553487645966683</v>
      </c>
      <c r="I39" s="726">
        <v>5731.700034954352</v>
      </c>
      <c r="J39" s="727"/>
      <c r="K39" s="730">
        <v>40.06896246507257</v>
      </c>
    </row>
    <row r="40" spans="1:11" s="770" customFormat="1" ht="16.5" customHeight="1">
      <c r="A40" s="725" t="s">
        <v>817</v>
      </c>
      <c r="B40" s="726">
        <v>1101814.6734176553</v>
      </c>
      <c r="C40" s="726">
        <v>1156104.8759144447</v>
      </c>
      <c r="D40" s="726">
        <v>1389459.215384195</v>
      </c>
      <c r="E40" s="727">
        <v>1537371.4737121095</v>
      </c>
      <c r="F40" s="728">
        <v>54290.202496789396</v>
      </c>
      <c r="G40" s="785"/>
      <c r="H40" s="727">
        <v>4.927344299054373</v>
      </c>
      <c r="I40" s="726">
        <v>147912.2583279144</v>
      </c>
      <c r="J40" s="727"/>
      <c r="K40" s="730">
        <v>10.64531126140436</v>
      </c>
    </row>
    <row r="41" spans="1:11" s="770" customFormat="1" ht="16.5" customHeight="1">
      <c r="A41" s="731" t="s">
        <v>818</v>
      </c>
      <c r="B41" s="726">
        <v>1080542.098249849</v>
      </c>
      <c r="C41" s="726">
        <v>1123646.518074904</v>
      </c>
      <c r="D41" s="726">
        <v>1367279.7512012066</v>
      </c>
      <c r="E41" s="727">
        <v>1501689.8817610885</v>
      </c>
      <c r="F41" s="728">
        <v>43104.41982505517</v>
      </c>
      <c r="G41" s="785"/>
      <c r="H41" s="727">
        <v>3.989147659759974</v>
      </c>
      <c r="I41" s="726">
        <v>134410.13055988192</v>
      </c>
      <c r="J41" s="727"/>
      <c r="K41" s="730">
        <v>9.830477664998517</v>
      </c>
    </row>
    <row r="42" spans="1:11" s="770" customFormat="1" ht="16.5" customHeight="1">
      <c r="A42" s="731" t="s">
        <v>819</v>
      </c>
      <c r="B42" s="726">
        <v>21272.57516780643</v>
      </c>
      <c r="C42" s="726">
        <v>32458.357839540622</v>
      </c>
      <c r="D42" s="726">
        <v>22179.46418298842</v>
      </c>
      <c r="E42" s="727">
        <v>35681.59195102108</v>
      </c>
      <c r="F42" s="728">
        <v>11185.782671734192</v>
      </c>
      <c r="G42" s="785"/>
      <c r="H42" s="727">
        <v>52.58311503659686</v>
      </c>
      <c r="I42" s="726">
        <v>13502.12776803266</v>
      </c>
      <c r="J42" s="727"/>
      <c r="K42" s="730">
        <v>60.87670854730904</v>
      </c>
    </row>
    <row r="43" spans="1:11" s="770" customFormat="1" ht="16.5" customHeight="1">
      <c r="A43" s="743" t="s">
        <v>820</v>
      </c>
      <c r="B43" s="744">
        <v>7153.402292969005</v>
      </c>
      <c r="C43" s="744">
        <v>3696.8939233680003</v>
      </c>
      <c r="D43" s="744">
        <v>5318.269796753</v>
      </c>
      <c r="E43" s="745">
        <v>2984.0861173409994</v>
      </c>
      <c r="F43" s="746">
        <v>-3456.508369601005</v>
      </c>
      <c r="G43" s="831"/>
      <c r="H43" s="745">
        <v>-48.319781665269495</v>
      </c>
      <c r="I43" s="744">
        <v>-2334.183679412001</v>
      </c>
      <c r="J43" s="745"/>
      <c r="K43" s="747">
        <v>-43.88990721826685</v>
      </c>
    </row>
    <row r="44" spans="1:11" s="770" customFormat="1" ht="16.5" customHeight="1">
      <c r="A44" s="826" t="s">
        <v>821</v>
      </c>
      <c r="B44" s="744">
        <v>0</v>
      </c>
      <c r="C44" s="744">
        <v>0</v>
      </c>
      <c r="D44" s="744">
        <v>49020</v>
      </c>
      <c r="E44" s="745">
        <v>49020</v>
      </c>
      <c r="F44" s="746">
        <v>0</v>
      </c>
      <c r="G44" s="783"/>
      <c r="H44" s="1364" t="s">
        <v>3</v>
      </c>
      <c r="I44" s="744">
        <v>0</v>
      </c>
      <c r="J44" s="719"/>
      <c r="K44" s="1363" t="s">
        <v>3</v>
      </c>
    </row>
    <row r="45" spans="1:11" s="770" customFormat="1" ht="16.5" customHeight="1" thickBot="1">
      <c r="A45" s="828" t="s">
        <v>822</v>
      </c>
      <c r="B45" s="749">
        <v>158787.0860167208</v>
      </c>
      <c r="C45" s="749">
        <v>285961.7062842082</v>
      </c>
      <c r="D45" s="749">
        <v>168931.81505315704</v>
      </c>
      <c r="E45" s="750">
        <v>170808.81165435122</v>
      </c>
      <c r="F45" s="751">
        <v>127174.62026748742</v>
      </c>
      <c r="G45" s="794"/>
      <c r="H45" s="750">
        <v>80.09128667686207</v>
      </c>
      <c r="I45" s="749">
        <v>1876.9966011941724</v>
      </c>
      <c r="J45" s="750"/>
      <c r="K45" s="752">
        <v>1.111097161066757</v>
      </c>
    </row>
    <row r="46" spans="1:11" s="770" customFormat="1" ht="16.5" customHeight="1" thickTop="1">
      <c r="A46" s="760" t="s">
        <v>732</v>
      </c>
      <c r="B46" s="802"/>
      <c r="C46" s="700"/>
      <c r="D46" s="755"/>
      <c r="E46" s="755"/>
      <c r="F46" s="726"/>
      <c r="G46" s="726"/>
      <c r="H46" s="726"/>
      <c r="I46" s="726"/>
      <c r="J46" s="726"/>
      <c r="K46" s="726"/>
    </row>
  </sheetData>
  <sheetProtection/>
  <mergeCells count="6">
    <mergeCell ref="A2:K2"/>
    <mergeCell ref="I3:K3"/>
    <mergeCell ref="F4:K4"/>
    <mergeCell ref="F5:H5"/>
    <mergeCell ref="I5:K5"/>
    <mergeCell ref="A1:K1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7">
      <selection activeCell="N9" sqref="N9"/>
    </sheetView>
  </sheetViews>
  <sheetFormatPr defaultColWidth="11.00390625" defaultRowHeight="16.5" customHeight="1"/>
  <cols>
    <col min="1" max="1" width="46.7109375" style="770" bestFit="1" customWidth="1"/>
    <col min="2" max="2" width="11.7109375" style="770" bestFit="1" customWidth="1"/>
    <col min="3" max="3" width="12.140625" style="770" bestFit="1" customWidth="1"/>
    <col min="4" max="4" width="12.00390625" style="770" customWidth="1"/>
    <col min="5" max="5" width="12.140625" style="770" bestFit="1" customWidth="1"/>
    <col min="6" max="6" width="10.7109375" style="770" bestFit="1" customWidth="1"/>
    <col min="7" max="7" width="2.421875" style="770" bestFit="1" customWidth="1"/>
    <col min="8" max="8" width="10.57421875" style="770" bestFit="1" customWidth="1"/>
    <col min="9" max="9" width="10.7109375" style="770" customWidth="1"/>
    <col min="10" max="10" width="2.140625" style="770" customWidth="1"/>
    <col min="11" max="11" width="10.57421875" style="770" bestFit="1" customWidth="1"/>
    <col min="12" max="16384" width="11.00390625" style="699" customWidth="1"/>
  </cols>
  <sheetData>
    <row r="1" spans="1:11" s="770" customFormat="1" ht="24.75" customHeight="1">
      <c r="A1" s="1616" t="s">
        <v>1104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s="770" customFormat="1" ht="16.5" customHeight="1">
      <c r="A2" s="1627" t="s">
        <v>107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</row>
    <row r="3" spans="1:11" s="770" customFormat="1" ht="16.5" customHeight="1" thickBot="1">
      <c r="A3" s="753"/>
      <c r="B3" s="802"/>
      <c r="C3" s="700"/>
      <c r="D3" s="700"/>
      <c r="E3" s="700"/>
      <c r="F3" s="700"/>
      <c r="G3" s="700"/>
      <c r="H3" s="700"/>
      <c r="I3" s="1636" t="s">
        <v>1</v>
      </c>
      <c r="J3" s="1636"/>
      <c r="K3" s="1636"/>
    </row>
    <row r="4" spans="1:11" s="770" customFormat="1" ht="13.5" thickTop="1">
      <c r="A4" s="702"/>
      <c r="B4" s="832">
        <v>2015</v>
      </c>
      <c r="C4" s="832">
        <v>2015</v>
      </c>
      <c r="D4" s="832">
        <v>2016</v>
      </c>
      <c r="E4" s="833">
        <v>2016</v>
      </c>
      <c r="F4" s="1637" t="s">
        <v>696</v>
      </c>
      <c r="G4" s="1638"/>
      <c r="H4" s="1638"/>
      <c r="I4" s="1638"/>
      <c r="J4" s="1638"/>
      <c r="K4" s="1639"/>
    </row>
    <row r="5" spans="1:11" s="770" customFormat="1" ht="12.75">
      <c r="A5" s="774" t="s">
        <v>737</v>
      </c>
      <c r="B5" s="813" t="s">
        <v>698</v>
      </c>
      <c r="C5" s="813" t="s">
        <v>699</v>
      </c>
      <c r="D5" s="813" t="s">
        <v>700</v>
      </c>
      <c r="E5" s="814" t="s">
        <v>959</v>
      </c>
      <c r="F5" s="1621" t="s">
        <v>18</v>
      </c>
      <c r="G5" s="1622"/>
      <c r="H5" s="1623"/>
      <c r="I5" s="1621" t="s">
        <v>35</v>
      </c>
      <c r="J5" s="1622"/>
      <c r="K5" s="1624"/>
    </row>
    <row r="6" spans="1:11" s="770" customFormat="1" ht="12.75">
      <c r="A6" s="774"/>
      <c r="B6" s="813"/>
      <c r="C6" s="813"/>
      <c r="D6" s="813"/>
      <c r="E6" s="814"/>
      <c r="F6" s="779" t="s">
        <v>12</v>
      </c>
      <c r="G6" s="780" t="s">
        <v>109</v>
      </c>
      <c r="H6" s="781" t="s">
        <v>702</v>
      </c>
      <c r="I6" s="776" t="s">
        <v>12</v>
      </c>
      <c r="J6" s="780" t="s">
        <v>109</v>
      </c>
      <c r="K6" s="782" t="s">
        <v>702</v>
      </c>
    </row>
    <row r="7" spans="1:11" s="770" customFormat="1" ht="16.5" customHeight="1">
      <c r="A7" s="717" t="s">
        <v>790</v>
      </c>
      <c r="B7" s="718">
        <v>230725.30529552922</v>
      </c>
      <c r="C7" s="718">
        <v>228694.7292940194</v>
      </c>
      <c r="D7" s="718">
        <v>268895.3912011067</v>
      </c>
      <c r="E7" s="719">
        <v>282137.2144922199</v>
      </c>
      <c r="F7" s="720">
        <v>-2030.5760015098203</v>
      </c>
      <c r="G7" s="783"/>
      <c r="H7" s="719">
        <v>-0.8800837857420606</v>
      </c>
      <c r="I7" s="718">
        <v>13241.823291113193</v>
      </c>
      <c r="J7" s="784"/>
      <c r="K7" s="723">
        <v>4.924525939981486</v>
      </c>
    </row>
    <row r="8" spans="1:11" s="770" customFormat="1" ht="16.5" customHeight="1">
      <c r="A8" s="725" t="s">
        <v>791</v>
      </c>
      <c r="B8" s="726">
        <v>5539.380841598802</v>
      </c>
      <c r="C8" s="726">
        <v>4475.240680677618</v>
      </c>
      <c r="D8" s="726">
        <v>7238.34461965747</v>
      </c>
      <c r="E8" s="727">
        <v>6247.909776049399</v>
      </c>
      <c r="F8" s="728">
        <v>-1064.1401609211844</v>
      </c>
      <c r="G8" s="785"/>
      <c r="H8" s="727">
        <v>-19.2104531418</v>
      </c>
      <c r="I8" s="726">
        <v>-990.4348436080709</v>
      </c>
      <c r="J8" s="727"/>
      <c r="K8" s="730">
        <v>-13.683167846392754</v>
      </c>
    </row>
    <row r="9" spans="1:11" s="770" customFormat="1" ht="16.5" customHeight="1">
      <c r="A9" s="725" t="s">
        <v>792</v>
      </c>
      <c r="B9" s="726">
        <v>5502.783634638802</v>
      </c>
      <c r="C9" s="726">
        <v>4447.332909317618</v>
      </c>
      <c r="D9" s="726">
        <v>7185.50541030747</v>
      </c>
      <c r="E9" s="727">
        <v>6200.695482429399</v>
      </c>
      <c r="F9" s="728">
        <v>-1055.450725321184</v>
      </c>
      <c r="G9" s="785"/>
      <c r="H9" s="727">
        <v>-19.18030573975971</v>
      </c>
      <c r="I9" s="726">
        <v>-984.809927878071</v>
      </c>
      <c r="J9" s="727"/>
      <c r="K9" s="730">
        <v>-13.705506733950546</v>
      </c>
    </row>
    <row r="10" spans="1:11" s="770" customFormat="1" ht="16.5" customHeight="1">
      <c r="A10" s="725" t="s">
        <v>793</v>
      </c>
      <c r="B10" s="726">
        <v>36.59720696</v>
      </c>
      <c r="C10" s="726">
        <v>27.907771359999998</v>
      </c>
      <c r="D10" s="726">
        <v>52.839209350000004</v>
      </c>
      <c r="E10" s="727">
        <v>47.21429362</v>
      </c>
      <c r="F10" s="728">
        <v>-8.689435600000003</v>
      </c>
      <c r="G10" s="785"/>
      <c r="H10" s="727">
        <v>-23.7434392452336</v>
      </c>
      <c r="I10" s="726">
        <v>-5.624915730000005</v>
      </c>
      <c r="J10" s="727"/>
      <c r="K10" s="730">
        <v>-10.6453442418892</v>
      </c>
    </row>
    <row r="11" spans="1:11" s="770" customFormat="1" ht="16.5" customHeight="1">
      <c r="A11" s="725" t="s">
        <v>794</v>
      </c>
      <c r="B11" s="726">
        <v>120640.84178132276</v>
      </c>
      <c r="C11" s="726">
        <v>121325.6568627643</v>
      </c>
      <c r="D11" s="726">
        <v>143419.26116404336</v>
      </c>
      <c r="E11" s="727">
        <v>150865.57762314452</v>
      </c>
      <c r="F11" s="728">
        <v>684.8150814415421</v>
      </c>
      <c r="G11" s="785"/>
      <c r="H11" s="727">
        <v>0.5676477976528536</v>
      </c>
      <c r="I11" s="726">
        <v>7446.316459101159</v>
      </c>
      <c r="J11" s="727"/>
      <c r="K11" s="730">
        <v>5.191991925396994</v>
      </c>
    </row>
    <row r="12" spans="1:11" s="770" customFormat="1" ht="16.5" customHeight="1">
      <c r="A12" s="725" t="s">
        <v>792</v>
      </c>
      <c r="B12" s="726">
        <v>120543.67779757036</v>
      </c>
      <c r="C12" s="726">
        <v>121242.63201574743</v>
      </c>
      <c r="D12" s="726">
        <v>143392.19525063335</v>
      </c>
      <c r="E12" s="727">
        <v>150835.85931105452</v>
      </c>
      <c r="F12" s="728">
        <v>698.9542181770667</v>
      </c>
      <c r="G12" s="785"/>
      <c r="H12" s="727">
        <v>0.5798348208280356</v>
      </c>
      <c r="I12" s="726">
        <v>7443.664060421172</v>
      </c>
      <c r="J12" s="727"/>
      <c r="K12" s="730">
        <v>5.191122185841766</v>
      </c>
    </row>
    <row r="13" spans="1:11" s="770" customFormat="1" ht="16.5" customHeight="1">
      <c r="A13" s="725" t="s">
        <v>793</v>
      </c>
      <c r="B13" s="726">
        <v>97.16398375240001</v>
      </c>
      <c r="C13" s="726">
        <v>83.02484701688053</v>
      </c>
      <c r="D13" s="726">
        <v>27.065913409999993</v>
      </c>
      <c r="E13" s="727">
        <v>29.71831209</v>
      </c>
      <c r="F13" s="728">
        <v>-14.139136735519486</v>
      </c>
      <c r="G13" s="785"/>
      <c r="H13" s="727">
        <v>-14.551828969415059</v>
      </c>
      <c r="I13" s="726">
        <v>2.652398680000008</v>
      </c>
      <c r="J13" s="727"/>
      <c r="K13" s="730">
        <v>9.799775236922288</v>
      </c>
    </row>
    <row r="14" spans="1:11" s="770" customFormat="1" ht="16.5" customHeight="1">
      <c r="A14" s="725" t="s">
        <v>795</v>
      </c>
      <c r="B14" s="726">
        <v>62212.660399759996</v>
      </c>
      <c r="C14" s="726">
        <v>61160.29140530573</v>
      </c>
      <c r="D14" s="726">
        <v>68222.08407312</v>
      </c>
      <c r="E14" s="727">
        <v>74774.01874474001</v>
      </c>
      <c r="F14" s="728">
        <v>-1052.3689944542639</v>
      </c>
      <c r="G14" s="785"/>
      <c r="H14" s="727">
        <v>-1.6915672592878277</v>
      </c>
      <c r="I14" s="726">
        <v>6551.934671620009</v>
      </c>
      <c r="J14" s="727"/>
      <c r="K14" s="730">
        <v>9.603832484210958</v>
      </c>
    </row>
    <row r="15" spans="1:11" s="770" customFormat="1" ht="16.5" customHeight="1">
      <c r="A15" s="725" t="s">
        <v>792</v>
      </c>
      <c r="B15" s="726">
        <v>62182.04449976</v>
      </c>
      <c r="C15" s="726">
        <v>61159.22240530573</v>
      </c>
      <c r="D15" s="726">
        <v>68221.01707312</v>
      </c>
      <c r="E15" s="727">
        <v>74772.93824474001</v>
      </c>
      <c r="F15" s="728">
        <v>-1022.82209445427</v>
      </c>
      <c r="G15" s="785"/>
      <c r="H15" s="727">
        <v>-1.6448833464429071</v>
      </c>
      <c r="I15" s="726">
        <v>6551.921171620008</v>
      </c>
      <c r="J15" s="727"/>
      <c r="K15" s="730">
        <v>9.603962902806902</v>
      </c>
    </row>
    <row r="16" spans="1:11" s="770" customFormat="1" ht="16.5" customHeight="1">
      <c r="A16" s="725" t="s">
        <v>793</v>
      </c>
      <c r="B16" s="726">
        <v>30.615900000000003</v>
      </c>
      <c r="C16" s="726">
        <v>1.069</v>
      </c>
      <c r="D16" s="726">
        <v>1.067</v>
      </c>
      <c r="E16" s="727">
        <v>1.0805</v>
      </c>
      <c r="F16" s="728">
        <v>-29.546900000000004</v>
      </c>
      <c r="G16" s="785"/>
      <c r="H16" s="727">
        <v>-96.50835023631512</v>
      </c>
      <c r="I16" s="726">
        <v>0.013500000000000068</v>
      </c>
      <c r="J16" s="727"/>
      <c r="K16" s="730">
        <v>1.265229615745086</v>
      </c>
    </row>
    <row r="17" spans="1:11" s="770" customFormat="1" ht="16.5" customHeight="1">
      <c r="A17" s="725" t="s">
        <v>796</v>
      </c>
      <c r="B17" s="726">
        <v>41997.04531858469</v>
      </c>
      <c r="C17" s="726">
        <v>41488.77775888177</v>
      </c>
      <c r="D17" s="726">
        <v>49807.39395663588</v>
      </c>
      <c r="E17" s="727">
        <v>49989.427269996</v>
      </c>
      <c r="F17" s="728">
        <v>-508.2675597029229</v>
      </c>
      <c r="G17" s="785"/>
      <c r="H17" s="727">
        <v>-1.210245996705874</v>
      </c>
      <c r="I17" s="726">
        <v>182.03331336011615</v>
      </c>
      <c r="J17" s="727"/>
      <c r="K17" s="730">
        <v>0.36547447858565124</v>
      </c>
    </row>
    <row r="18" spans="1:11" s="770" customFormat="1" ht="16.5" customHeight="1">
      <c r="A18" s="725" t="s">
        <v>792</v>
      </c>
      <c r="B18" s="726">
        <v>41472.60886178549</v>
      </c>
      <c r="C18" s="726">
        <v>40950.22261362937</v>
      </c>
      <c r="D18" s="726">
        <v>49586.51979690588</v>
      </c>
      <c r="E18" s="727">
        <v>49765.217444395996</v>
      </c>
      <c r="F18" s="728">
        <v>-522.3862481561227</v>
      </c>
      <c r="G18" s="785"/>
      <c r="H18" s="727">
        <v>-1.259593409946945</v>
      </c>
      <c r="I18" s="726">
        <v>178.69764749011665</v>
      </c>
      <c r="J18" s="727"/>
      <c r="K18" s="730">
        <v>0.3603754573259386</v>
      </c>
    </row>
    <row r="19" spans="1:11" s="770" customFormat="1" ht="16.5" customHeight="1">
      <c r="A19" s="725" t="s">
        <v>793</v>
      </c>
      <c r="B19" s="726">
        <v>524.4364567992001</v>
      </c>
      <c r="C19" s="726">
        <v>538.5551452524</v>
      </c>
      <c r="D19" s="726">
        <v>220.87415972999997</v>
      </c>
      <c r="E19" s="727">
        <v>224.20982560000002</v>
      </c>
      <c r="F19" s="728">
        <v>14.11868845319998</v>
      </c>
      <c r="G19" s="785"/>
      <c r="H19" s="727">
        <v>2.69216380176366</v>
      </c>
      <c r="I19" s="726">
        <v>3.3356658700000423</v>
      </c>
      <c r="J19" s="727"/>
      <c r="K19" s="730">
        <v>1.5102110061573577</v>
      </c>
    </row>
    <row r="20" spans="1:11" s="770" customFormat="1" ht="16.5" customHeight="1">
      <c r="A20" s="725" t="s">
        <v>797</v>
      </c>
      <c r="B20" s="726">
        <v>335.3769542630001</v>
      </c>
      <c r="C20" s="726">
        <v>244.76258639000002</v>
      </c>
      <c r="D20" s="726">
        <v>208.30738765</v>
      </c>
      <c r="E20" s="727">
        <v>260.28107829000004</v>
      </c>
      <c r="F20" s="728">
        <v>-90.61436787300005</v>
      </c>
      <c r="G20" s="785"/>
      <c r="H20" s="727">
        <v>-27.018662648460023</v>
      </c>
      <c r="I20" s="726">
        <v>51.97369064000003</v>
      </c>
      <c r="J20" s="727"/>
      <c r="K20" s="730">
        <v>24.950478821868145</v>
      </c>
    </row>
    <row r="21" spans="1:11" s="770" customFormat="1" ht="16.5" customHeight="1">
      <c r="A21" s="717" t="s">
        <v>798</v>
      </c>
      <c r="B21" s="718">
        <v>0</v>
      </c>
      <c r="C21" s="718">
        <v>0</v>
      </c>
      <c r="D21" s="718">
        <v>5</v>
      </c>
      <c r="E21" s="719">
        <v>0</v>
      </c>
      <c r="F21" s="720">
        <v>0</v>
      </c>
      <c r="G21" s="783"/>
      <c r="H21" s="1362" t="s">
        <v>3</v>
      </c>
      <c r="I21" s="718">
        <v>-5</v>
      </c>
      <c r="J21" s="719"/>
      <c r="K21" s="723">
        <v>-100</v>
      </c>
    </row>
    <row r="22" spans="1:13" s="770" customFormat="1" ht="16.5" customHeight="1">
      <c r="A22" s="717" t="s">
        <v>799</v>
      </c>
      <c r="B22" s="718">
        <v>0</v>
      </c>
      <c r="C22" s="718">
        <v>0</v>
      </c>
      <c r="D22" s="718">
        <v>0</v>
      </c>
      <c r="E22" s="719">
        <v>0</v>
      </c>
      <c r="F22" s="720">
        <v>0</v>
      </c>
      <c r="G22" s="783"/>
      <c r="H22" s="1362" t="s">
        <v>3</v>
      </c>
      <c r="I22" s="718">
        <v>0</v>
      </c>
      <c r="J22" s="719"/>
      <c r="K22" s="1363" t="s">
        <v>3</v>
      </c>
      <c r="M22" s="1366"/>
    </row>
    <row r="23" spans="1:11" s="770" customFormat="1" ht="16.5" customHeight="1">
      <c r="A23" s="817" t="s">
        <v>800</v>
      </c>
      <c r="B23" s="718">
        <v>57998.07882860672</v>
      </c>
      <c r="C23" s="718">
        <v>57334.982475406316</v>
      </c>
      <c r="D23" s="718">
        <v>62786.0734132239</v>
      </c>
      <c r="E23" s="719">
        <v>74846.29472029263</v>
      </c>
      <c r="F23" s="720">
        <v>-663.0963532004025</v>
      </c>
      <c r="G23" s="783"/>
      <c r="H23" s="719">
        <v>-1.143307444993057</v>
      </c>
      <c r="I23" s="718">
        <v>12060.221307068728</v>
      </c>
      <c r="J23" s="719"/>
      <c r="K23" s="723">
        <v>19.208433736084896</v>
      </c>
    </row>
    <row r="24" spans="1:11" s="770" customFormat="1" ht="16.5" customHeight="1">
      <c r="A24" s="818" t="s">
        <v>801</v>
      </c>
      <c r="B24" s="726">
        <v>27534.729094000002</v>
      </c>
      <c r="C24" s="726">
        <v>26368.8227215</v>
      </c>
      <c r="D24" s="726">
        <v>29278.22021075</v>
      </c>
      <c r="E24" s="727">
        <v>31979.538465949998</v>
      </c>
      <c r="F24" s="728">
        <v>-1165.9063725000015</v>
      </c>
      <c r="G24" s="785"/>
      <c r="H24" s="727">
        <v>-4.2343121245890885</v>
      </c>
      <c r="I24" s="726">
        <v>2701.318255199996</v>
      </c>
      <c r="J24" s="727"/>
      <c r="K24" s="730">
        <v>9.226374539693369</v>
      </c>
    </row>
    <row r="25" spans="1:11" s="770" customFormat="1" ht="16.5" customHeight="1">
      <c r="A25" s="818" t="s">
        <v>802</v>
      </c>
      <c r="B25" s="726">
        <v>11783.224564359436</v>
      </c>
      <c r="C25" s="726">
        <v>15966.877900959173</v>
      </c>
      <c r="D25" s="726">
        <v>12137.73240106091</v>
      </c>
      <c r="E25" s="727">
        <v>21576.48519457905</v>
      </c>
      <c r="F25" s="728">
        <v>4183.653336599737</v>
      </c>
      <c r="G25" s="785"/>
      <c r="H25" s="727">
        <v>35.50516510780909</v>
      </c>
      <c r="I25" s="726">
        <v>9438.75279351814</v>
      </c>
      <c r="J25" s="727"/>
      <c r="K25" s="730">
        <v>77.76372457093498</v>
      </c>
    </row>
    <row r="26" spans="1:11" s="770" customFormat="1" ht="16.5" customHeight="1">
      <c r="A26" s="818" t="s">
        <v>803</v>
      </c>
      <c r="B26" s="726">
        <v>18680.12517024728</v>
      </c>
      <c r="C26" s="726">
        <v>14999.281852947139</v>
      </c>
      <c r="D26" s="726">
        <v>21370.12080141299</v>
      </c>
      <c r="E26" s="727">
        <v>21290.27105976358</v>
      </c>
      <c r="F26" s="728">
        <v>-3680.8433173001413</v>
      </c>
      <c r="G26" s="785"/>
      <c r="H26" s="727">
        <v>-19.70459664351069</v>
      </c>
      <c r="I26" s="726">
        <v>-79.84974164941013</v>
      </c>
      <c r="J26" s="727"/>
      <c r="K26" s="730">
        <v>-0.3736513349242765</v>
      </c>
    </row>
    <row r="27" spans="1:11" s="770" customFormat="1" ht="16.5" customHeight="1">
      <c r="A27" s="819" t="s">
        <v>804</v>
      </c>
      <c r="B27" s="820">
        <v>288723.38412413595</v>
      </c>
      <c r="C27" s="820">
        <v>286029.7117694257</v>
      </c>
      <c r="D27" s="820">
        <v>331686.4646143306</v>
      </c>
      <c r="E27" s="821">
        <v>356983.5092125125</v>
      </c>
      <c r="F27" s="822">
        <v>-2693.67235471023</v>
      </c>
      <c r="G27" s="823"/>
      <c r="H27" s="821">
        <v>-0.9329595394157931</v>
      </c>
      <c r="I27" s="820">
        <v>25297.044598181907</v>
      </c>
      <c r="J27" s="821"/>
      <c r="K27" s="824">
        <v>7.626794366660731</v>
      </c>
    </row>
    <row r="28" spans="1:11" s="770" customFormat="1" ht="16.5" customHeight="1">
      <c r="A28" s="717" t="s">
        <v>805</v>
      </c>
      <c r="B28" s="718">
        <v>18683.720312650003</v>
      </c>
      <c r="C28" s="718">
        <v>20281.668610976</v>
      </c>
      <c r="D28" s="718">
        <v>21923.102081426</v>
      </c>
      <c r="E28" s="719">
        <v>22353.098364978</v>
      </c>
      <c r="F28" s="720">
        <v>1597.9482983259986</v>
      </c>
      <c r="G28" s="783"/>
      <c r="H28" s="719">
        <v>8.552623736526883</v>
      </c>
      <c r="I28" s="718">
        <v>429.9962835519982</v>
      </c>
      <c r="J28" s="719"/>
      <c r="K28" s="723">
        <v>1.961384305719699</v>
      </c>
    </row>
    <row r="29" spans="1:11" s="770" customFormat="1" ht="16.5" customHeight="1">
      <c r="A29" s="725" t="s">
        <v>806</v>
      </c>
      <c r="B29" s="726">
        <v>6894.109523590002</v>
      </c>
      <c r="C29" s="726">
        <v>6858.467840789999</v>
      </c>
      <c r="D29" s="726">
        <v>7819.680767149999</v>
      </c>
      <c r="E29" s="727">
        <v>8418.71032193</v>
      </c>
      <c r="F29" s="728">
        <v>-35.641682800002854</v>
      </c>
      <c r="G29" s="785"/>
      <c r="H29" s="727">
        <v>-0.5169874757290336</v>
      </c>
      <c r="I29" s="726">
        <v>599.0295547800015</v>
      </c>
      <c r="J29" s="727"/>
      <c r="K29" s="730">
        <v>7.660537208839624</v>
      </c>
    </row>
    <row r="30" spans="1:11" s="770" customFormat="1" ht="16.5" customHeight="1">
      <c r="A30" s="725" t="s">
        <v>807</v>
      </c>
      <c r="B30" s="726">
        <v>11483.83710593</v>
      </c>
      <c r="C30" s="726">
        <v>13053.021826850001</v>
      </c>
      <c r="D30" s="726">
        <v>13738.88305825</v>
      </c>
      <c r="E30" s="727">
        <v>13729.892428789999</v>
      </c>
      <c r="F30" s="728">
        <v>1569.1847209200005</v>
      </c>
      <c r="G30" s="785"/>
      <c r="H30" s="727">
        <v>13.66428926538594</v>
      </c>
      <c r="I30" s="726">
        <v>-8.990629460000491</v>
      </c>
      <c r="J30" s="727"/>
      <c r="K30" s="730">
        <v>-0.0654393040677477</v>
      </c>
    </row>
    <row r="31" spans="1:11" s="770" customFormat="1" ht="16.5" customHeight="1">
      <c r="A31" s="725" t="s">
        <v>808</v>
      </c>
      <c r="B31" s="726">
        <v>84.49011687999999</v>
      </c>
      <c r="C31" s="726">
        <v>73.37162497999999</v>
      </c>
      <c r="D31" s="726">
        <v>71.68099706999998</v>
      </c>
      <c r="E31" s="727">
        <v>62.49536431000001</v>
      </c>
      <c r="F31" s="728">
        <v>-11.118491899999995</v>
      </c>
      <c r="G31" s="785"/>
      <c r="H31" s="727">
        <v>-13.159517717073843</v>
      </c>
      <c r="I31" s="726">
        <v>-9.185632759999969</v>
      </c>
      <c r="J31" s="727"/>
      <c r="K31" s="730">
        <v>-12.814599594687213</v>
      </c>
    </row>
    <row r="32" spans="1:11" s="770" customFormat="1" ht="16.5" customHeight="1">
      <c r="A32" s="725" t="s">
        <v>809</v>
      </c>
      <c r="B32" s="726">
        <v>220.86995025000002</v>
      </c>
      <c r="C32" s="726">
        <v>287.463818356</v>
      </c>
      <c r="D32" s="726">
        <v>292.59525895600007</v>
      </c>
      <c r="E32" s="727">
        <v>141.737661698</v>
      </c>
      <c r="F32" s="728">
        <v>66.59386810599997</v>
      </c>
      <c r="G32" s="785"/>
      <c r="H32" s="727">
        <v>30.150714495395675</v>
      </c>
      <c r="I32" s="726">
        <v>-150.85759725800006</v>
      </c>
      <c r="J32" s="727"/>
      <c r="K32" s="730">
        <v>-51.55845579872699</v>
      </c>
    </row>
    <row r="33" spans="1:11" s="770" customFormat="1" ht="16.5" customHeight="1">
      <c r="A33" s="725" t="s">
        <v>810</v>
      </c>
      <c r="B33" s="726">
        <v>0.413616</v>
      </c>
      <c r="C33" s="726">
        <v>9.3435</v>
      </c>
      <c r="D33" s="726">
        <v>0.262</v>
      </c>
      <c r="E33" s="727">
        <v>0.26258825</v>
      </c>
      <c r="F33" s="728">
        <v>8.929884000000001</v>
      </c>
      <c r="G33" s="785"/>
      <c r="H33" s="727">
        <v>2158.9793431588723</v>
      </c>
      <c r="I33" s="726">
        <v>0.0005882500000000124</v>
      </c>
      <c r="J33" s="727"/>
      <c r="K33" s="730">
        <v>0.2245229007633635</v>
      </c>
    </row>
    <row r="34" spans="1:11" s="770" customFormat="1" ht="16.5" customHeight="1">
      <c r="A34" s="786" t="s">
        <v>811</v>
      </c>
      <c r="B34" s="718">
        <v>253591.78598665103</v>
      </c>
      <c r="C34" s="718">
        <v>247979.30510544725</v>
      </c>
      <c r="D34" s="718">
        <v>294699.9861287151</v>
      </c>
      <c r="E34" s="719">
        <v>318446.337140509</v>
      </c>
      <c r="F34" s="720">
        <v>-5612.480881203781</v>
      </c>
      <c r="G34" s="783"/>
      <c r="H34" s="719">
        <v>-2.213195060465886</v>
      </c>
      <c r="I34" s="718">
        <v>23746.351011793886</v>
      </c>
      <c r="J34" s="719"/>
      <c r="K34" s="723">
        <v>8.057805269601294</v>
      </c>
    </row>
    <row r="35" spans="1:11" s="770" customFormat="1" ht="16.5" customHeight="1">
      <c r="A35" s="725" t="s">
        <v>812</v>
      </c>
      <c r="B35" s="726">
        <v>3087.8</v>
      </c>
      <c r="C35" s="726">
        <v>3550.6</v>
      </c>
      <c r="D35" s="726">
        <v>5561.099999999999</v>
      </c>
      <c r="E35" s="727">
        <v>5484.2</v>
      </c>
      <c r="F35" s="728">
        <v>462.7999999999997</v>
      </c>
      <c r="G35" s="785"/>
      <c r="H35" s="727">
        <v>14.988017358637206</v>
      </c>
      <c r="I35" s="726">
        <v>-76.89999999999964</v>
      </c>
      <c r="J35" s="727"/>
      <c r="K35" s="730">
        <v>-1.3828199456941908</v>
      </c>
    </row>
    <row r="36" spans="1:11" s="770" customFormat="1" ht="16.5" customHeight="1">
      <c r="A36" s="725" t="s">
        <v>813</v>
      </c>
      <c r="B36" s="726">
        <v>195.92159383</v>
      </c>
      <c r="C36" s="726">
        <v>183.47583935999998</v>
      </c>
      <c r="D36" s="726">
        <v>188.23284962165576</v>
      </c>
      <c r="E36" s="727">
        <v>218.6378521699999</v>
      </c>
      <c r="F36" s="728">
        <v>-12.445754470000026</v>
      </c>
      <c r="G36" s="785"/>
      <c r="H36" s="727">
        <v>-6.352415895921677</v>
      </c>
      <c r="I36" s="726">
        <v>30.40500254834413</v>
      </c>
      <c r="J36" s="727"/>
      <c r="K36" s="730">
        <v>16.15286737116161</v>
      </c>
    </row>
    <row r="37" spans="1:11" s="770" customFormat="1" ht="16.5" customHeight="1">
      <c r="A37" s="731" t="s">
        <v>814</v>
      </c>
      <c r="B37" s="726">
        <v>54041.7393191083</v>
      </c>
      <c r="C37" s="726">
        <v>48006.658470498296</v>
      </c>
      <c r="D37" s="726">
        <v>54167.32747020741</v>
      </c>
      <c r="E37" s="727">
        <v>47706.40011812436</v>
      </c>
      <c r="F37" s="728">
        <v>-6035.080848610007</v>
      </c>
      <c r="G37" s="785"/>
      <c r="H37" s="727">
        <v>-11.167443765963501</v>
      </c>
      <c r="I37" s="726">
        <v>-6460.927352083054</v>
      </c>
      <c r="J37" s="727"/>
      <c r="K37" s="730">
        <v>-11.92772036914066</v>
      </c>
    </row>
    <row r="38" spans="1:11" s="770" customFormat="1" ht="16.5" customHeight="1">
      <c r="A38" s="825" t="s">
        <v>815</v>
      </c>
      <c r="B38" s="726">
        <v>0</v>
      </c>
      <c r="C38" s="726">
        <v>0</v>
      </c>
      <c r="D38" s="726">
        <v>0</v>
      </c>
      <c r="E38" s="727">
        <v>0</v>
      </c>
      <c r="F38" s="728">
        <v>0</v>
      </c>
      <c r="G38" s="785"/>
      <c r="H38" s="1357" t="s">
        <v>3</v>
      </c>
      <c r="I38" s="726">
        <v>0</v>
      </c>
      <c r="J38" s="727"/>
      <c r="K38" s="1367" t="s">
        <v>3</v>
      </c>
    </row>
    <row r="39" spans="1:11" s="770" customFormat="1" ht="16.5" customHeight="1">
      <c r="A39" s="825" t="s">
        <v>816</v>
      </c>
      <c r="B39" s="726">
        <v>54041.7393191083</v>
      </c>
      <c r="C39" s="726">
        <v>48006.658470498296</v>
      </c>
      <c r="D39" s="726">
        <v>54167.32747020741</v>
      </c>
      <c r="E39" s="727">
        <v>47706.40011812436</v>
      </c>
      <c r="F39" s="728">
        <v>-6035.080848610007</v>
      </c>
      <c r="G39" s="785"/>
      <c r="H39" s="727">
        <v>-11.167443765963501</v>
      </c>
      <c r="I39" s="726">
        <v>-6460.927352083054</v>
      </c>
      <c r="J39" s="727"/>
      <c r="K39" s="730">
        <v>-11.92772036914066</v>
      </c>
    </row>
    <row r="40" spans="1:11" s="770" customFormat="1" ht="16.5" customHeight="1">
      <c r="A40" s="725" t="s">
        <v>817</v>
      </c>
      <c r="B40" s="726">
        <v>196266.32507371274</v>
      </c>
      <c r="C40" s="726">
        <v>196238.57079558895</v>
      </c>
      <c r="D40" s="726">
        <v>234783.325808886</v>
      </c>
      <c r="E40" s="727">
        <v>265037.0991702146</v>
      </c>
      <c r="F40" s="728">
        <v>-27.754278123786207</v>
      </c>
      <c r="G40" s="785"/>
      <c r="H40" s="727">
        <v>-0.014141130992982313</v>
      </c>
      <c r="I40" s="726">
        <v>30253.77336132861</v>
      </c>
      <c r="J40" s="727"/>
      <c r="K40" s="730">
        <v>12.885827073578143</v>
      </c>
    </row>
    <row r="41" spans="1:11" s="770" customFormat="1" ht="16.5" customHeight="1">
      <c r="A41" s="731" t="s">
        <v>818</v>
      </c>
      <c r="B41" s="726">
        <v>193415.79534573623</v>
      </c>
      <c r="C41" s="726">
        <v>191690.28253150446</v>
      </c>
      <c r="D41" s="726">
        <v>232698.82148765077</v>
      </c>
      <c r="E41" s="727">
        <v>260959.86943731082</v>
      </c>
      <c r="F41" s="728">
        <v>-1725.5128142317699</v>
      </c>
      <c r="G41" s="785"/>
      <c r="H41" s="727">
        <v>-0.8921261115967114</v>
      </c>
      <c r="I41" s="726">
        <v>28261.047949660046</v>
      </c>
      <c r="J41" s="727"/>
      <c r="K41" s="730">
        <v>12.144903772604557</v>
      </c>
    </row>
    <row r="42" spans="1:11" s="770" customFormat="1" ht="16.5" customHeight="1">
      <c r="A42" s="731" t="s">
        <v>819</v>
      </c>
      <c r="B42" s="726">
        <v>2850.5297279765</v>
      </c>
      <c r="C42" s="726">
        <v>4548.288264084499</v>
      </c>
      <c r="D42" s="726">
        <v>2084.5043212352234</v>
      </c>
      <c r="E42" s="727">
        <v>4077.2297329037997</v>
      </c>
      <c r="F42" s="728">
        <v>1697.7585361079991</v>
      </c>
      <c r="G42" s="785"/>
      <c r="H42" s="727">
        <v>59.559404676448814</v>
      </c>
      <c r="I42" s="726">
        <v>1992.7254116685763</v>
      </c>
      <c r="J42" s="727"/>
      <c r="K42" s="730">
        <v>95.59708710451311</v>
      </c>
    </row>
    <row r="43" spans="1:11" s="770" customFormat="1" ht="16.5" customHeight="1">
      <c r="A43" s="743" t="s">
        <v>820</v>
      </c>
      <c r="B43" s="744">
        <v>0</v>
      </c>
      <c r="C43" s="744">
        <v>0</v>
      </c>
      <c r="D43" s="744">
        <v>0</v>
      </c>
      <c r="E43" s="745">
        <v>0</v>
      </c>
      <c r="F43" s="746">
        <v>0</v>
      </c>
      <c r="G43" s="831"/>
      <c r="H43" s="1368" t="s">
        <v>3</v>
      </c>
      <c r="I43" s="744">
        <v>0</v>
      </c>
      <c r="J43" s="745"/>
      <c r="K43" s="1369" t="s">
        <v>3</v>
      </c>
    </row>
    <row r="44" spans="1:11" s="770" customFormat="1" ht="16.5" customHeight="1">
      <c r="A44" s="826" t="s">
        <v>821</v>
      </c>
      <c r="B44" s="744">
        <v>0</v>
      </c>
      <c r="C44" s="744">
        <v>0</v>
      </c>
      <c r="D44" s="744">
        <v>60</v>
      </c>
      <c r="E44" s="745">
        <v>60</v>
      </c>
      <c r="F44" s="746">
        <v>0</v>
      </c>
      <c r="G44" s="783"/>
      <c r="H44" s="1364" t="s">
        <v>3</v>
      </c>
      <c r="I44" s="744">
        <v>0</v>
      </c>
      <c r="J44" s="719"/>
      <c r="K44" s="1363" t="s">
        <v>3</v>
      </c>
    </row>
    <row r="45" spans="1:11" s="770" customFormat="1" ht="16.5" customHeight="1" thickBot="1">
      <c r="A45" s="828" t="s">
        <v>822</v>
      </c>
      <c r="B45" s="749">
        <v>16447.873697629497</v>
      </c>
      <c r="C45" s="749">
        <v>17768.738025919905</v>
      </c>
      <c r="D45" s="749">
        <v>15003.376400557077</v>
      </c>
      <c r="E45" s="750">
        <v>16124.073736124177</v>
      </c>
      <c r="F45" s="751">
        <v>1320.8643282904086</v>
      </c>
      <c r="G45" s="794"/>
      <c r="H45" s="750">
        <v>8.030608409163396</v>
      </c>
      <c r="I45" s="749">
        <v>1120.6973355670998</v>
      </c>
      <c r="J45" s="750"/>
      <c r="K45" s="752">
        <v>7.469634205307868</v>
      </c>
    </row>
    <row r="46" spans="1:11" s="770" customFormat="1" ht="16.5" customHeight="1" thickTop="1">
      <c r="A46" s="760" t="s">
        <v>732</v>
      </c>
      <c r="B46" s="802"/>
      <c r="C46" s="700"/>
      <c r="D46" s="755"/>
      <c r="E46" s="755"/>
      <c r="F46" s="726"/>
      <c r="G46" s="726"/>
      <c r="H46" s="726"/>
      <c r="I46" s="726"/>
      <c r="J46" s="726"/>
      <c r="K46" s="726"/>
    </row>
    <row r="47" spans="1:11" s="770" customFormat="1" ht="16.5" customHeight="1">
      <c r="A47" s="753"/>
      <c r="B47" s="802"/>
      <c r="C47" s="700"/>
      <c r="D47" s="700"/>
      <c r="E47" s="700"/>
      <c r="F47" s="700"/>
      <c r="G47" s="700"/>
      <c r="H47" s="700"/>
      <c r="I47" s="700"/>
      <c r="J47" s="700"/>
      <c r="K47" s="700"/>
    </row>
    <row r="48" spans="1:11" s="770" customFormat="1" ht="16.5" customHeight="1">
      <c r="A48" s="753"/>
      <c r="B48" s="802"/>
      <c r="C48" s="700"/>
      <c r="D48" s="700"/>
      <c r="E48" s="700"/>
      <c r="F48" s="700"/>
      <c r="G48" s="700"/>
      <c r="H48" s="700"/>
      <c r="I48" s="700"/>
      <c r="J48" s="700"/>
      <c r="K48" s="700"/>
    </row>
    <row r="49" spans="1:11" s="770" customFormat="1" ht="16.5" customHeight="1">
      <c r="A49" s="753"/>
      <c r="B49" s="802"/>
      <c r="C49" s="700"/>
      <c r="D49" s="700"/>
      <c r="E49" s="700"/>
      <c r="F49" s="700"/>
      <c r="G49" s="700"/>
      <c r="H49" s="700"/>
      <c r="I49" s="700"/>
      <c r="J49" s="700"/>
      <c r="K49" s="700"/>
    </row>
    <row r="50" spans="1:11" s="770" customFormat="1" ht="16.5" customHeight="1">
      <c r="A50" s="753"/>
      <c r="B50" s="802"/>
      <c r="C50" s="700"/>
      <c r="D50" s="700"/>
      <c r="E50" s="700"/>
      <c r="F50" s="700"/>
      <c r="G50" s="700"/>
      <c r="H50" s="700"/>
      <c r="I50" s="700"/>
      <c r="J50" s="700"/>
      <c r="K50" s="700"/>
    </row>
    <row r="51" spans="1:11" s="770" customFormat="1" ht="16.5" customHeight="1">
      <c r="A51" s="753"/>
      <c r="B51" s="802"/>
      <c r="C51" s="700"/>
      <c r="D51" s="700"/>
      <c r="E51" s="700"/>
      <c r="F51" s="700"/>
      <c r="G51" s="700"/>
      <c r="H51" s="700"/>
      <c r="I51" s="700"/>
      <c r="J51" s="700"/>
      <c r="K51" s="700"/>
    </row>
    <row r="52" spans="1:11" s="770" customFormat="1" ht="16.5" customHeight="1">
      <c r="A52" s="753"/>
      <c r="B52" s="802"/>
      <c r="C52" s="700"/>
      <c r="D52" s="700"/>
      <c r="E52" s="700"/>
      <c r="F52" s="700"/>
      <c r="G52" s="700"/>
      <c r="H52" s="700"/>
      <c r="I52" s="700"/>
      <c r="J52" s="700"/>
      <c r="K52" s="700"/>
    </row>
    <row r="53" spans="1:11" s="770" customFormat="1" ht="16.5" customHeight="1">
      <c r="A53" s="753"/>
      <c r="B53" s="802"/>
      <c r="C53" s="700"/>
      <c r="D53" s="700"/>
      <c r="E53" s="700"/>
      <c r="F53" s="700"/>
      <c r="G53" s="700"/>
      <c r="H53" s="700"/>
      <c r="I53" s="700"/>
      <c r="J53" s="700"/>
      <c r="K53" s="700"/>
    </row>
    <row r="54" spans="1:11" s="770" customFormat="1" ht="16.5" customHeight="1">
      <c r="A54" s="753"/>
      <c r="B54" s="802"/>
      <c r="C54" s="700"/>
      <c r="D54" s="700"/>
      <c r="E54" s="700"/>
      <c r="F54" s="700"/>
      <c r="G54" s="700"/>
      <c r="H54" s="700"/>
      <c r="I54" s="700"/>
      <c r="J54" s="700"/>
      <c r="K54" s="700"/>
    </row>
    <row r="55" spans="1:11" s="770" customFormat="1" ht="16.5" customHeight="1">
      <c r="A55" s="753"/>
      <c r="B55" s="802"/>
      <c r="C55" s="700"/>
      <c r="D55" s="700"/>
      <c r="E55" s="700"/>
      <c r="F55" s="700"/>
      <c r="G55" s="700"/>
      <c r="H55" s="700"/>
      <c r="I55" s="700"/>
      <c r="J55" s="700"/>
      <c r="K55" s="700"/>
    </row>
    <row r="56" spans="1:11" s="770" customFormat="1" ht="16.5" customHeight="1">
      <c r="A56" s="753"/>
      <c r="B56" s="802"/>
      <c r="C56" s="700"/>
      <c r="D56" s="700"/>
      <c r="E56" s="700"/>
      <c r="F56" s="700"/>
      <c r="G56" s="700"/>
      <c r="H56" s="700"/>
      <c r="I56" s="700"/>
      <c r="J56" s="700"/>
      <c r="K56" s="700"/>
    </row>
    <row r="57" spans="1:11" s="770" customFormat="1" ht="16.5" customHeight="1">
      <c r="A57" s="753"/>
      <c r="B57" s="802"/>
      <c r="C57" s="700"/>
      <c r="D57" s="700"/>
      <c r="E57" s="700"/>
      <c r="F57" s="700"/>
      <c r="G57" s="700"/>
      <c r="H57" s="700"/>
      <c r="I57" s="700"/>
      <c r="J57" s="700"/>
      <c r="K57" s="700"/>
    </row>
    <row r="58" spans="1:11" s="770" customFormat="1" ht="16.5" customHeight="1">
      <c r="A58" s="753"/>
      <c r="B58" s="802"/>
      <c r="C58" s="700"/>
      <c r="D58" s="700"/>
      <c r="E58" s="700"/>
      <c r="F58" s="700"/>
      <c r="G58" s="700"/>
      <c r="H58" s="700"/>
      <c r="I58" s="700"/>
      <c r="J58" s="700"/>
      <c r="K58" s="700"/>
    </row>
    <row r="59" spans="1:11" s="770" customFormat="1" ht="16.5" customHeight="1">
      <c r="A59" s="753"/>
      <c r="B59" s="802"/>
      <c r="C59" s="700"/>
      <c r="D59" s="700"/>
      <c r="E59" s="700"/>
      <c r="F59" s="700"/>
      <c r="G59" s="700"/>
      <c r="H59" s="700"/>
      <c r="I59" s="700"/>
      <c r="J59" s="700"/>
      <c r="K59" s="700"/>
    </row>
    <row r="60" spans="1:11" s="770" customFormat="1" ht="16.5" customHeight="1">
      <c r="A60" s="753"/>
      <c r="B60" s="802"/>
      <c r="C60" s="700"/>
      <c r="D60" s="700"/>
      <c r="E60" s="700"/>
      <c r="F60" s="700"/>
      <c r="G60" s="700"/>
      <c r="H60" s="700"/>
      <c r="I60" s="700"/>
      <c r="J60" s="700"/>
      <c r="K60" s="700"/>
    </row>
    <row r="61" spans="1:11" s="770" customFormat="1" ht="16.5" customHeight="1">
      <c r="A61" s="753"/>
      <c r="B61" s="802"/>
      <c r="C61" s="700"/>
      <c r="D61" s="700"/>
      <c r="E61" s="700"/>
      <c r="F61" s="700"/>
      <c r="G61" s="700"/>
      <c r="H61" s="700"/>
      <c r="I61" s="700"/>
      <c r="J61" s="700"/>
      <c r="K61" s="700"/>
    </row>
    <row r="62" spans="1:11" s="770" customFormat="1" ht="16.5" customHeight="1">
      <c r="A62" s="753"/>
      <c r="B62" s="802"/>
      <c r="C62" s="700"/>
      <c r="D62" s="700"/>
      <c r="E62" s="700"/>
      <c r="F62" s="700"/>
      <c r="G62" s="700"/>
      <c r="H62" s="700"/>
      <c r="I62" s="700"/>
      <c r="J62" s="700"/>
      <c r="K62" s="700"/>
    </row>
    <row r="63" spans="1:11" s="770" customFormat="1" ht="16.5" customHeight="1">
      <c r="A63" s="753"/>
      <c r="B63" s="802"/>
      <c r="C63" s="700"/>
      <c r="D63" s="700"/>
      <c r="E63" s="700"/>
      <c r="F63" s="700"/>
      <c r="G63" s="700"/>
      <c r="H63" s="700"/>
      <c r="I63" s="700"/>
      <c r="J63" s="700"/>
      <c r="K63" s="700"/>
    </row>
    <row r="64" spans="1:11" s="770" customFormat="1" ht="16.5" customHeight="1">
      <c r="A64" s="753"/>
      <c r="B64" s="802"/>
      <c r="C64" s="700"/>
      <c r="D64" s="700"/>
      <c r="E64" s="700"/>
      <c r="F64" s="700"/>
      <c r="G64" s="700"/>
      <c r="H64" s="700"/>
      <c r="I64" s="700"/>
      <c r="J64" s="700"/>
      <c r="K64" s="700"/>
    </row>
    <row r="65" spans="1:11" s="770" customFormat="1" ht="16.5" customHeight="1">
      <c r="A65" s="753"/>
      <c r="B65" s="802"/>
      <c r="C65" s="700"/>
      <c r="D65" s="700"/>
      <c r="E65" s="700"/>
      <c r="F65" s="700"/>
      <c r="G65" s="700"/>
      <c r="H65" s="700"/>
      <c r="I65" s="700"/>
      <c r="J65" s="700"/>
      <c r="K65" s="700"/>
    </row>
    <row r="66" spans="1:11" s="770" customFormat="1" ht="16.5" customHeight="1">
      <c r="A66" s="753"/>
      <c r="B66" s="802"/>
      <c r="C66" s="700"/>
      <c r="D66" s="700"/>
      <c r="E66" s="700"/>
      <c r="F66" s="700"/>
      <c r="G66" s="700"/>
      <c r="H66" s="700"/>
      <c r="I66" s="700"/>
      <c r="J66" s="700"/>
      <c r="K66" s="700"/>
    </row>
    <row r="67" spans="1:11" s="770" customFormat="1" ht="16.5" customHeight="1">
      <c r="A67" s="753"/>
      <c r="B67" s="802"/>
      <c r="C67" s="700"/>
      <c r="D67" s="700"/>
      <c r="E67" s="700"/>
      <c r="F67" s="700"/>
      <c r="G67" s="700"/>
      <c r="H67" s="700"/>
      <c r="I67" s="700"/>
      <c r="J67" s="700"/>
      <c r="K67" s="700"/>
    </row>
    <row r="68" spans="1:11" s="770" customFormat="1" ht="16.5" customHeight="1">
      <c r="A68" s="753"/>
      <c r="B68" s="802"/>
      <c r="C68" s="700"/>
      <c r="D68" s="700"/>
      <c r="E68" s="700"/>
      <c r="F68" s="700"/>
      <c r="G68" s="700"/>
      <c r="H68" s="700"/>
      <c r="I68" s="700"/>
      <c r="J68" s="700"/>
      <c r="K68" s="700"/>
    </row>
    <row r="69" spans="1:11" s="770" customFormat="1" ht="16.5" customHeight="1">
      <c r="A69" s="753"/>
      <c r="B69" s="802"/>
      <c r="C69" s="700"/>
      <c r="D69" s="700"/>
      <c r="E69" s="700"/>
      <c r="F69" s="700"/>
      <c r="G69" s="700"/>
      <c r="H69" s="700"/>
      <c r="I69" s="700"/>
      <c r="J69" s="700"/>
      <c r="K69" s="700"/>
    </row>
    <row r="70" spans="1:11" s="770" customFormat="1" ht="16.5" customHeight="1">
      <c r="A70" s="753"/>
      <c r="B70" s="802"/>
      <c r="C70" s="700"/>
      <c r="D70" s="700"/>
      <c r="E70" s="700"/>
      <c r="F70" s="700"/>
      <c r="G70" s="700"/>
      <c r="H70" s="700"/>
      <c r="I70" s="700"/>
      <c r="J70" s="700"/>
      <c r="K70" s="700"/>
    </row>
    <row r="71" spans="1:11" s="770" customFormat="1" ht="16.5" customHeight="1">
      <c r="A71" s="753"/>
      <c r="B71" s="802"/>
      <c r="C71" s="700"/>
      <c r="D71" s="700"/>
      <c r="E71" s="700"/>
      <c r="F71" s="700"/>
      <c r="G71" s="700"/>
      <c r="H71" s="700"/>
      <c r="I71" s="700"/>
      <c r="J71" s="700"/>
      <c r="K71" s="700"/>
    </row>
    <row r="72" spans="1:11" s="770" customFormat="1" ht="16.5" customHeight="1">
      <c r="A72" s="753"/>
      <c r="B72" s="802"/>
      <c r="C72" s="700"/>
      <c r="D72" s="700"/>
      <c r="E72" s="700"/>
      <c r="F72" s="700"/>
      <c r="G72" s="700"/>
      <c r="H72" s="700"/>
      <c r="I72" s="700"/>
      <c r="J72" s="700"/>
      <c r="K72" s="700"/>
    </row>
    <row r="73" spans="1:11" s="770" customFormat="1" ht="16.5" customHeight="1">
      <c r="A73" s="753"/>
      <c r="B73" s="802"/>
      <c r="C73" s="700"/>
      <c r="D73" s="700"/>
      <c r="E73" s="700"/>
      <c r="F73" s="700"/>
      <c r="G73" s="700"/>
      <c r="H73" s="700"/>
      <c r="I73" s="700"/>
      <c r="J73" s="700"/>
      <c r="K73" s="700"/>
    </row>
    <row r="74" spans="1:11" s="770" customFormat="1" ht="16.5" customHeight="1">
      <c r="A74" s="753"/>
      <c r="B74" s="802"/>
      <c r="C74" s="700"/>
      <c r="D74" s="700"/>
      <c r="E74" s="700"/>
      <c r="F74" s="700"/>
      <c r="G74" s="700"/>
      <c r="H74" s="700"/>
      <c r="I74" s="700"/>
      <c r="J74" s="700"/>
      <c r="K74" s="700"/>
    </row>
    <row r="75" spans="1:11" s="770" customFormat="1" ht="16.5" customHeight="1">
      <c r="A75" s="753"/>
      <c r="B75" s="802"/>
      <c r="C75" s="700"/>
      <c r="D75" s="700"/>
      <c r="E75" s="700"/>
      <c r="F75" s="700"/>
      <c r="G75" s="700"/>
      <c r="H75" s="700"/>
      <c r="I75" s="700"/>
      <c r="J75" s="700"/>
      <c r="K75" s="700"/>
    </row>
    <row r="76" spans="1:11" s="770" customFormat="1" ht="16.5" customHeight="1">
      <c r="A76" s="753"/>
      <c r="B76" s="802"/>
      <c r="C76" s="700"/>
      <c r="D76" s="700"/>
      <c r="E76" s="700"/>
      <c r="F76" s="700"/>
      <c r="G76" s="700"/>
      <c r="H76" s="700"/>
      <c r="I76" s="700"/>
      <c r="J76" s="700"/>
      <c r="K76" s="700"/>
    </row>
    <row r="77" spans="1:11" s="770" customFormat="1" ht="16.5" customHeight="1">
      <c r="A77" s="753"/>
      <c r="B77" s="802"/>
      <c r="C77" s="700"/>
      <c r="D77" s="700"/>
      <c r="E77" s="700"/>
      <c r="F77" s="700"/>
      <c r="G77" s="700"/>
      <c r="H77" s="700"/>
      <c r="I77" s="700"/>
      <c r="J77" s="700"/>
      <c r="K77" s="700"/>
    </row>
    <row r="78" spans="1:11" s="770" customFormat="1" ht="16.5" customHeight="1">
      <c r="A78" s="753"/>
      <c r="B78" s="802"/>
      <c r="C78" s="700"/>
      <c r="D78" s="700"/>
      <c r="E78" s="700"/>
      <c r="F78" s="700"/>
      <c r="G78" s="700"/>
      <c r="H78" s="700"/>
      <c r="I78" s="700"/>
      <c r="J78" s="700"/>
      <c r="K78" s="700"/>
    </row>
    <row r="79" spans="1:11" s="770" customFormat="1" ht="16.5" customHeight="1">
      <c r="A79" s="753"/>
      <c r="B79" s="802"/>
      <c r="C79" s="700"/>
      <c r="D79" s="700"/>
      <c r="E79" s="700"/>
      <c r="F79" s="700"/>
      <c r="G79" s="700"/>
      <c r="H79" s="700"/>
      <c r="I79" s="700"/>
      <c r="J79" s="700"/>
      <c r="K79" s="700"/>
    </row>
    <row r="80" spans="1:11" s="770" customFormat="1" ht="16.5" customHeight="1">
      <c r="A80" s="753"/>
      <c r="B80" s="802"/>
      <c r="C80" s="700"/>
      <c r="D80" s="700"/>
      <c r="E80" s="700"/>
      <c r="F80" s="700"/>
      <c r="G80" s="700"/>
      <c r="H80" s="700"/>
      <c r="I80" s="700"/>
      <c r="J80" s="700"/>
      <c r="K80" s="700"/>
    </row>
    <row r="81" spans="1:11" s="770" customFormat="1" ht="16.5" customHeight="1">
      <c r="A81" s="753"/>
      <c r="B81" s="802"/>
      <c r="C81" s="700"/>
      <c r="D81" s="700"/>
      <c r="E81" s="700"/>
      <c r="F81" s="700"/>
      <c r="G81" s="700"/>
      <c r="H81" s="700"/>
      <c r="I81" s="700"/>
      <c r="J81" s="700"/>
      <c r="K81" s="700"/>
    </row>
    <row r="82" spans="1:11" s="770" customFormat="1" ht="16.5" customHeight="1">
      <c r="A82" s="753"/>
      <c r="B82" s="802"/>
      <c r="C82" s="700"/>
      <c r="D82" s="700"/>
      <c r="E82" s="700"/>
      <c r="F82" s="700"/>
      <c r="G82" s="700"/>
      <c r="H82" s="700"/>
      <c r="I82" s="700"/>
      <c r="J82" s="700"/>
      <c r="K82" s="700"/>
    </row>
    <row r="83" spans="1:11" s="770" customFormat="1" ht="16.5" customHeight="1">
      <c r="A83" s="753"/>
      <c r="B83" s="802"/>
      <c r="C83" s="700"/>
      <c r="D83" s="700"/>
      <c r="E83" s="700"/>
      <c r="F83" s="700"/>
      <c r="G83" s="700"/>
      <c r="H83" s="700"/>
      <c r="I83" s="700"/>
      <c r="J83" s="700"/>
      <c r="K83" s="700"/>
    </row>
    <row r="84" spans="1:11" s="770" customFormat="1" ht="16.5" customHeight="1">
      <c r="A84" s="753"/>
      <c r="B84" s="700"/>
      <c r="C84" s="700"/>
      <c r="D84" s="700"/>
      <c r="E84" s="700"/>
      <c r="F84" s="700"/>
      <c r="G84" s="700"/>
      <c r="H84" s="700"/>
      <c r="I84" s="700"/>
      <c r="J84" s="700"/>
      <c r="K84" s="700"/>
    </row>
    <row r="85" spans="1:5" ht="16.5" customHeight="1">
      <c r="A85" s="803"/>
      <c r="B85" s="804"/>
      <c r="C85" s="804"/>
      <c r="D85" s="804"/>
      <c r="E85" s="804"/>
    </row>
    <row r="86" spans="1:5" ht="16.5" customHeight="1">
      <c r="A86" s="803"/>
      <c r="B86" s="805"/>
      <c r="C86" s="805"/>
      <c r="D86" s="805"/>
      <c r="E86" s="805"/>
    </row>
    <row r="88" spans="1:5" ht="16.5" customHeight="1">
      <c r="A88" s="1625" t="s">
        <v>783</v>
      </c>
      <c r="B88" s="806">
        <v>2015</v>
      </c>
      <c r="C88" s="806">
        <v>2015</v>
      </c>
      <c r="D88" s="806">
        <v>2016</v>
      </c>
      <c r="E88" s="806">
        <v>2016</v>
      </c>
    </row>
    <row r="89" spans="1:5" ht="16.5" customHeight="1">
      <c r="A89" s="1626"/>
      <c r="B89" s="807" t="s">
        <v>698</v>
      </c>
      <c r="C89" s="807" t="s">
        <v>699</v>
      </c>
      <c r="D89" s="807" t="s">
        <v>700</v>
      </c>
      <c r="E89" s="807" t="s">
        <v>701</v>
      </c>
    </row>
    <row r="90" spans="1:5" ht="16.5" customHeight="1">
      <c r="A90" s="808" t="s">
        <v>784</v>
      </c>
      <c r="B90" s="809">
        <v>3031.722673489997</v>
      </c>
      <c r="C90" s="809">
        <v>23918.696625026394</v>
      </c>
      <c r="D90" s="809">
        <v>19781.44286411251</v>
      </c>
      <c r="E90" s="809">
        <v>596.3748665724899</v>
      </c>
    </row>
    <row r="91" spans="1:5" ht="16.5" customHeight="1">
      <c r="A91" s="808" t="s">
        <v>785</v>
      </c>
      <c r="B91" s="810">
        <v>2881.7169577599966</v>
      </c>
      <c r="C91" s="810">
        <v>23828.040070050003</v>
      </c>
      <c r="D91" s="810">
        <v>19625.093799440012</v>
      </c>
      <c r="E91" s="810">
        <v>450.7169876299955</v>
      </c>
    </row>
    <row r="92" spans="1:5" ht="16.5" customHeight="1">
      <c r="A92" s="808" t="s">
        <v>786</v>
      </c>
      <c r="B92" s="810">
        <v>150.00571573000025</v>
      </c>
      <c r="C92" s="810">
        <v>90.65655497638954</v>
      </c>
      <c r="D92" s="810">
        <v>156.34906467249903</v>
      </c>
      <c r="E92" s="810">
        <v>145.6578789425007</v>
      </c>
    </row>
    <row r="93" spans="1:5" ht="16.5" customHeight="1">
      <c r="A93" s="808" t="s">
        <v>787</v>
      </c>
      <c r="B93" s="810">
        <v>151.12935298000025</v>
      </c>
      <c r="C93" s="810">
        <v>92.53810033388959</v>
      </c>
      <c r="D93" s="810">
        <v>157.71917640999914</v>
      </c>
      <c r="E93" s="810">
        <v>144.34505267250051</v>
      </c>
    </row>
    <row r="94" spans="1:5" ht="16.5" customHeight="1">
      <c r="A94" s="737" t="s">
        <v>788</v>
      </c>
      <c r="B94" s="810">
        <v>-1.1236372499999998</v>
      </c>
      <c r="C94" s="810">
        <v>-1.8815453574999994</v>
      </c>
      <c r="D94" s="810">
        <v>-1.5427396474999995</v>
      </c>
      <c r="E94" s="810">
        <v>1.3128262700000004</v>
      </c>
    </row>
    <row r="95" spans="1:5" ht="16.5" customHeight="1">
      <c r="A95" s="811" t="s">
        <v>789</v>
      </c>
      <c r="B95" s="812">
        <v>0</v>
      </c>
      <c r="C95" s="812">
        <v>0</v>
      </c>
      <c r="D95" s="812">
        <v>0.17262791000000002</v>
      </c>
      <c r="E95" s="812">
        <v>0</v>
      </c>
    </row>
  </sheetData>
  <sheetProtection/>
  <mergeCells count="7">
    <mergeCell ref="A1:K1"/>
    <mergeCell ref="A88:A89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0.8515625" style="102" bestFit="1" customWidth="1"/>
    <col min="2" max="2" width="12.00390625" style="102" customWidth="1"/>
    <col min="3" max="3" width="12.7109375" style="102" customWidth="1"/>
    <col min="4" max="4" width="12.7109375" style="127" customWidth="1"/>
    <col min="5" max="5" width="13.7109375" style="102" bestFit="1" customWidth="1"/>
    <col min="6" max="6" width="12.7109375" style="102" customWidth="1"/>
    <col min="7" max="7" width="13.7109375" style="102" bestFit="1" customWidth="1"/>
    <col min="8" max="16384" width="9.140625" style="102" customWidth="1"/>
  </cols>
  <sheetData>
    <row r="1" spans="1:7" ht="15">
      <c r="A1" s="1400" t="s">
        <v>167</v>
      </c>
      <c r="B1" s="1400"/>
      <c r="C1" s="1400"/>
      <c r="D1" s="1400"/>
      <c r="E1" s="1400"/>
      <c r="F1" s="1400"/>
      <c r="G1" s="1400"/>
    </row>
    <row r="2" spans="1:7" ht="15.75">
      <c r="A2" s="1401" t="s">
        <v>76</v>
      </c>
      <c r="B2" s="1401"/>
      <c r="C2" s="1401"/>
      <c r="D2" s="1401"/>
      <c r="E2" s="1401"/>
      <c r="F2" s="1401"/>
      <c r="G2" s="1401"/>
    </row>
    <row r="3" spans="1:7" ht="15">
      <c r="A3" s="1402" t="s">
        <v>168</v>
      </c>
      <c r="B3" s="1402"/>
      <c r="C3" s="1402"/>
      <c r="D3" s="1402"/>
      <c r="E3" s="1402"/>
      <c r="F3" s="1402"/>
      <c r="G3" s="1402"/>
    </row>
    <row r="4" spans="1:7" ht="15.75" thickBot="1">
      <c r="A4" s="1403" t="s">
        <v>169</v>
      </c>
      <c r="B4" s="1403"/>
      <c r="C4" s="1403"/>
      <c r="D4" s="1403"/>
      <c r="E4" s="1403"/>
      <c r="F4" s="1403"/>
      <c r="G4" s="1403"/>
    </row>
    <row r="5" spans="1:7" ht="16.5" thickTop="1">
      <c r="A5" s="1404" t="s">
        <v>170</v>
      </c>
      <c r="B5" s="1406" t="s">
        <v>16</v>
      </c>
      <c r="C5" s="1406"/>
      <c r="D5" s="1407" t="s">
        <v>18</v>
      </c>
      <c r="E5" s="1408"/>
      <c r="F5" s="1406" t="s">
        <v>58</v>
      </c>
      <c r="G5" s="1409"/>
    </row>
    <row r="6" spans="1:7" ht="15">
      <c r="A6" s="1405"/>
      <c r="B6" s="103" t="s">
        <v>171</v>
      </c>
      <c r="C6" s="103" t="s">
        <v>172</v>
      </c>
      <c r="D6" s="104" t="s">
        <v>171</v>
      </c>
      <c r="E6" s="104" t="s">
        <v>172</v>
      </c>
      <c r="F6" s="104" t="s">
        <v>171</v>
      </c>
      <c r="G6" s="105" t="s">
        <v>172</v>
      </c>
    </row>
    <row r="7" spans="1:7" ht="15">
      <c r="A7" s="106" t="s">
        <v>173</v>
      </c>
      <c r="B7" s="107">
        <v>99.64</v>
      </c>
      <c r="C7" s="108">
        <v>7.5</v>
      </c>
      <c r="D7" s="108">
        <v>106.52</v>
      </c>
      <c r="E7" s="109">
        <v>6.9</v>
      </c>
      <c r="F7" s="110">
        <v>115.7</v>
      </c>
      <c r="G7" s="111">
        <v>8.61</v>
      </c>
    </row>
    <row r="8" spans="1:7" ht="15">
      <c r="A8" s="106" t="s">
        <v>174</v>
      </c>
      <c r="B8" s="112">
        <v>99.87</v>
      </c>
      <c r="C8" s="113">
        <v>7.6</v>
      </c>
      <c r="D8" s="114">
        <v>107.05</v>
      </c>
      <c r="E8" s="113">
        <v>7.2</v>
      </c>
      <c r="F8" s="115">
        <v>115.5</v>
      </c>
      <c r="G8" s="116">
        <v>7.9</v>
      </c>
    </row>
    <row r="9" spans="1:7" ht="15">
      <c r="A9" s="106" t="s">
        <v>175</v>
      </c>
      <c r="B9" s="117">
        <v>100.17</v>
      </c>
      <c r="C9" s="108">
        <v>7.5</v>
      </c>
      <c r="D9" s="118">
        <v>108.37</v>
      </c>
      <c r="E9" s="108">
        <v>8.2</v>
      </c>
      <c r="F9" s="119">
        <v>115.66</v>
      </c>
      <c r="G9" s="111">
        <v>6.73</v>
      </c>
    </row>
    <row r="10" spans="1:7" ht="15">
      <c r="A10" s="106" t="s">
        <v>176</v>
      </c>
      <c r="B10" s="117">
        <v>100.37</v>
      </c>
      <c r="C10" s="108">
        <v>7.2</v>
      </c>
      <c r="D10" s="118">
        <v>110.85</v>
      </c>
      <c r="E10" s="108">
        <v>10.44</v>
      </c>
      <c r="F10" s="119">
        <v>116.12</v>
      </c>
      <c r="G10" s="111">
        <v>4.75</v>
      </c>
    </row>
    <row r="11" spans="1:7" ht="15">
      <c r="A11" s="106" t="s">
        <v>177</v>
      </c>
      <c r="B11" s="117">
        <v>99.38</v>
      </c>
      <c r="C11" s="108">
        <v>7</v>
      </c>
      <c r="D11" s="118">
        <v>110.88</v>
      </c>
      <c r="E11" s="108">
        <v>11.58</v>
      </c>
      <c r="F11" s="119">
        <v>115.1</v>
      </c>
      <c r="G11" s="111">
        <v>3.8</v>
      </c>
    </row>
    <row r="12" spans="1:7" ht="15">
      <c r="A12" s="106" t="s">
        <v>178</v>
      </c>
      <c r="B12" s="117">
        <v>98.58</v>
      </c>
      <c r="C12" s="108">
        <v>6.8</v>
      </c>
      <c r="D12" s="118">
        <v>110.5</v>
      </c>
      <c r="E12" s="108">
        <v>12.1</v>
      </c>
      <c r="F12" s="119"/>
      <c r="G12" s="120"/>
    </row>
    <row r="13" spans="1:7" ht="15">
      <c r="A13" s="106" t="s">
        <v>179</v>
      </c>
      <c r="B13" s="117">
        <v>98.67</v>
      </c>
      <c r="C13" s="118">
        <v>7</v>
      </c>
      <c r="D13" s="118">
        <v>109.8</v>
      </c>
      <c r="E13" s="118">
        <v>11.3</v>
      </c>
      <c r="F13" s="119"/>
      <c r="G13" s="120"/>
    </row>
    <row r="14" spans="1:7" ht="15">
      <c r="A14" s="106" t="s">
        <v>180</v>
      </c>
      <c r="B14" s="117">
        <v>99.05</v>
      </c>
      <c r="C14" s="108">
        <v>7</v>
      </c>
      <c r="D14" s="118">
        <v>109.18</v>
      </c>
      <c r="E14" s="108">
        <v>10.24</v>
      </c>
      <c r="F14" s="119"/>
      <c r="G14" s="120"/>
    </row>
    <row r="15" spans="1:7" ht="15">
      <c r="A15" s="106" t="s">
        <v>181</v>
      </c>
      <c r="B15" s="117">
        <v>99.68</v>
      </c>
      <c r="C15" s="108">
        <v>6.9</v>
      </c>
      <c r="D15" s="118">
        <v>109.35</v>
      </c>
      <c r="E15" s="108">
        <v>9.71</v>
      </c>
      <c r="F15" s="119"/>
      <c r="G15" s="111"/>
    </row>
    <row r="16" spans="1:7" ht="15">
      <c r="A16" s="106" t="s">
        <v>182</v>
      </c>
      <c r="B16" s="117">
        <v>101.29</v>
      </c>
      <c r="C16" s="108">
        <v>7.1</v>
      </c>
      <c r="D16" s="118">
        <v>111.48</v>
      </c>
      <c r="E16" s="108">
        <v>10.04</v>
      </c>
      <c r="F16" s="119"/>
      <c r="G16" s="111"/>
    </row>
    <row r="17" spans="1:7" ht="15">
      <c r="A17" s="106" t="s">
        <v>183</v>
      </c>
      <c r="B17" s="117">
        <v>101.17</v>
      </c>
      <c r="C17" s="108">
        <v>7.4</v>
      </c>
      <c r="D17" s="118">
        <v>112.44</v>
      </c>
      <c r="E17" s="108">
        <v>11.12</v>
      </c>
      <c r="F17" s="119"/>
      <c r="G17" s="111"/>
    </row>
    <row r="18" spans="1:7" ht="15">
      <c r="A18" s="106" t="s">
        <v>184</v>
      </c>
      <c r="B18" s="117">
        <v>102.2</v>
      </c>
      <c r="C18" s="108">
        <v>7.6</v>
      </c>
      <c r="D18" s="118">
        <v>112.88</v>
      </c>
      <c r="E18" s="121">
        <v>10.44</v>
      </c>
      <c r="F18" s="119"/>
      <c r="G18" s="111"/>
    </row>
    <row r="19" spans="1:7" ht="15.75" thickBot="1">
      <c r="A19" s="122" t="s">
        <v>185</v>
      </c>
      <c r="B19" s="123">
        <v>100</v>
      </c>
      <c r="C19" s="124">
        <f>AVERAGE(C7:C18)</f>
        <v>7.216666666666666</v>
      </c>
      <c r="D19" s="123">
        <f>AVERAGE(D7:D18)</f>
        <v>109.94166666666665</v>
      </c>
      <c r="E19" s="124">
        <f>AVERAGE(E7:E18)</f>
        <v>9.939166666666665</v>
      </c>
      <c r="F19" s="123">
        <f>AVERAGE(F7:F18)</f>
        <v>115.61600000000001</v>
      </c>
      <c r="G19" s="125">
        <f>AVERAGE(G7:G18)</f>
        <v>6.358</v>
      </c>
    </row>
    <row r="20" ht="15.75" thickTop="1">
      <c r="A20" s="126" t="s">
        <v>73</v>
      </c>
    </row>
    <row r="21" spans="1:7" ht="15">
      <c r="A21" s="128"/>
      <c r="G21" s="129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">
      <selection activeCell="M42" sqref="M42"/>
    </sheetView>
  </sheetViews>
  <sheetFormatPr defaultColWidth="11.00390625" defaultRowHeight="16.5" customHeight="1"/>
  <cols>
    <col min="1" max="1" width="46.7109375" style="770" bestFit="1" customWidth="1"/>
    <col min="2" max="2" width="11.7109375" style="770" bestFit="1" customWidth="1"/>
    <col min="3" max="3" width="12.140625" style="770" bestFit="1" customWidth="1"/>
    <col min="4" max="4" width="12.00390625" style="770" customWidth="1"/>
    <col min="5" max="5" width="12.140625" style="770" bestFit="1" customWidth="1"/>
    <col min="6" max="6" width="10.7109375" style="770" bestFit="1" customWidth="1"/>
    <col min="7" max="7" width="2.421875" style="770" bestFit="1" customWidth="1"/>
    <col min="8" max="8" width="10.57421875" style="770" bestFit="1" customWidth="1"/>
    <col min="9" max="9" width="10.7109375" style="770" customWidth="1"/>
    <col min="10" max="10" width="2.140625" style="770" customWidth="1"/>
    <col min="11" max="11" width="10.57421875" style="770" bestFit="1" customWidth="1"/>
    <col min="12" max="16384" width="11.00390625" style="699" customWidth="1"/>
  </cols>
  <sheetData>
    <row r="1" spans="1:11" s="770" customFormat="1" ht="24.75" customHeight="1">
      <c r="A1" s="1616" t="s">
        <v>1105</v>
      </c>
      <c r="B1" s="1616"/>
      <c r="C1" s="1616"/>
      <c r="D1" s="1616"/>
      <c r="E1" s="1616"/>
      <c r="F1" s="1616"/>
      <c r="G1" s="1616"/>
      <c r="H1" s="1616"/>
      <c r="I1" s="1616"/>
      <c r="J1" s="1616"/>
      <c r="K1" s="1616"/>
    </row>
    <row r="2" spans="1:11" s="770" customFormat="1" ht="16.5" customHeight="1">
      <c r="A2" s="1627" t="s">
        <v>108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</row>
    <row r="3" spans="1:11" s="770" customFormat="1" ht="16.5" customHeight="1" thickBot="1">
      <c r="A3" s="753"/>
      <c r="B3" s="802"/>
      <c r="C3" s="700"/>
      <c r="D3" s="700"/>
      <c r="E3" s="700"/>
      <c r="F3" s="700"/>
      <c r="G3" s="700"/>
      <c r="H3" s="700"/>
      <c r="I3" s="1618" t="s">
        <v>1</v>
      </c>
      <c r="J3" s="1618"/>
      <c r="K3" s="1618"/>
    </row>
    <row r="4" spans="1:11" s="770" customFormat="1" ht="13.5" thickTop="1">
      <c r="A4" s="702"/>
      <c r="B4" s="832">
        <v>2015</v>
      </c>
      <c r="C4" s="832">
        <v>2015</v>
      </c>
      <c r="D4" s="832">
        <v>2016</v>
      </c>
      <c r="E4" s="833">
        <v>2016</v>
      </c>
      <c r="F4" s="1637" t="s">
        <v>696</v>
      </c>
      <c r="G4" s="1638"/>
      <c r="H4" s="1638"/>
      <c r="I4" s="1638"/>
      <c r="J4" s="1638"/>
      <c r="K4" s="1639"/>
    </row>
    <row r="5" spans="1:11" s="770" customFormat="1" ht="12.75">
      <c r="A5" s="774" t="s">
        <v>737</v>
      </c>
      <c r="B5" s="813" t="s">
        <v>698</v>
      </c>
      <c r="C5" s="813" t="s">
        <v>699</v>
      </c>
      <c r="D5" s="813" t="s">
        <v>700</v>
      </c>
      <c r="E5" s="814" t="s">
        <v>959</v>
      </c>
      <c r="F5" s="1621" t="s">
        <v>18</v>
      </c>
      <c r="G5" s="1622"/>
      <c r="H5" s="1623"/>
      <c r="I5" s="1622" t="s">
        <v>35</v>
      </c>
      <c r="J5" s="1622"/>
      <c r="K5" s="1624"/>
    </row>
    <row r="6" spans="1:11" s="770" customFormat="1" ht="12.75">
      <c r="A6" s="774"/>
      <c r="B6" s="813"/>
      <c r="C6" s="813"/>
      <c r="D6" s="813"/>
      <c r="E6" s="814"/>
      <c r="F6" s="779" t="s">
        <v>12</v>
      </c>
      <c r="G6" s="780" t="s">
        <v>109</v>
      </c>
      <c r="H6" s="781" t="s">
        <v>702</v>
      </c>
      <c r="I6" s="776" t="s">
        <v>12</v>
      </c>
      <c r="J6" s="780" t="s">
        <v>109</v>
      </c>
      <c r="K6" s="782" t="s">
        <v>702</v>
      </c>
    </row>
    <row r="7" spans="1:11" s="770" customFormat="1" ht="16.5" customHeight="1">
      <c r="A7" s="717" t="s">
        <v>790</v>
      </c>
      <c r="B7" s="718">
        <v>71636.1858845489</v>
      </c>
      <c r="C7" s="718">
        <v>73558.32352496481</v>
      </c>
      <c r="D7" s="718">
        <v>63027.913511750005</v>
      </c>
      <c r="E7" s="719">
        <v>54986.45946879603</v>
      </c>
      <c r="F7" s="720">
        <v>1922.1376404159091</v>
      </c>
      <c r="G7" s="783"/>
      <c r="H7" s="719">
        <v>2.683193719321804</v>
      </c>
      <c r="I7" s="718">
        <v>-8041.4540429539775</v>
      </c>
      <c r="J7" s="784"/>
      <c r="K7" s="723">
        <v>-12.758559810892114</v>
      </c>
    </row>
    <row r="8" spans="1:11" s="770" customFormat="1" ht="16.5" customHeight="1">
      <c r="A8" s="725" t="s">
        <v>791</v>
      </c>
      <c r="B8" s="726">
        <v>5426.4155424100045</v>
      </c>
      <c r="C8" s="726">
        <v>6059.1385573100015</v>
      </c>
      <c r="D8" s="726">
        <v>4542.40820213</v>
      </c>
      <c r="E8" s="727">
        <v>4096.719974750001</v>
      </c>
      <c r="F8" s="728">
        <v>632.723014899997</v>
      </c>
      <c r="G8" s="785"/>
      <c r="H8" s="727">
        <v>11.660054596905955</v>
      </c>
      <c r="I8" s="726">
        <v>-445.68822737999926</v>
      </c>
      <c r="J8" s="727"/>
      <c r="K8" s="730">
        <v>-9.811716771095334</v>
      </c>
    </row>
    <row r="9" spans="1:11" s="770" customFormat="1" ht="16.5" customHeight="1">
      <c r="A9" s="725" t="s">
        <v>792</v>
      </c>
      <c r="B9" s="726">
        <v>5426.4155424100045</v>
      </c>
      <c r="C9" s="726">
        <v>6059.1385573100015</v>
      </c>
      <c r="D9" s="726">
        <v>4542.40820213</v>
      </c>
      <c r="E9" s="727">
        <v>4096.719974750001</v>
      </c>
      <c r="F9" s="728">
        <v>632.723014899997</v>
      </c>
      <c r="G9" s="785"/>
      <c r="H9" s="727">
        <v>11.660054596905955</v>
      </c>
      <c r="I9" s="726">
        <v>-445.68822737999926</v>
      </c>
      <c r="J9" s="727"/>
      <c r="K9" s="730">
        <v>-9.811716771095334</v>
      </c>
    </row>
    <row r="10" spans="1:13" s="770" customFormat="1" ht="16.5" customHeight="1">
      <c r="A10" s="725" t="s">
        <v>793</v>
      </c>
      <c r="B10" s="726">
        <v>0</v>
      </c>
      <c r="C10" s="726">
        <v>0</v>
      </c>
      <c r="D10" s="726">
        <v>0</v>
      </c>
      <c r="E10" s="727">
        <v>0</v>
      </c>
      <c r="F10" s="728">
        <v>0</v>
      </c>
      <c r="G10" s="785"/>
      <c r="H10" s="1357" t="s">
        <v>3</v>
      </c>
      <c r="I10" s="726">
        <v>0</v>
      </c>
      <c r="J10" s="727"/>
      <c r="K10" s="1367" t="s">
        <v>3</v>
      </c>
      <c r="M10" s="1370" t="s">
        <v>3</v>
      </c>
    </row>
    <row r="11" spans="1:11" s="770" customFormat="1" ht="16.5" customHeight="1">
      <c r="A11" s="725" t="s">
        <v>794</v>
      </c>
      <c r="B11" s="726">
        <v>33755.022394038904</v>
      </c>
      <c r="C11" s="726">
        <v>35092.56190011479</v>
      </c>
      <c r="D11" s="726">
        <v>32046.948797760004</v>
      </c>
      <c r="E11" s="727">
        <v>28718.71134190602</v>
      </c>
      <c r="F11" s="728">
        <v>1337.5395060758892</v>
      </c>
      <c r="G11" s="785"/>
      <c r="H11" s="727">
        <v>3.962490353175109</v>
      </c>
      <c r="I11" s="726">
        <v>-3328.237455853985</v>
      </c>
      <c r="J11" s="727"/>
      <c r="K11" s="730">
        <v>-10.385504956673504</v>
      </c>
    </row>
    <row r="12" spans="1:11" s="770" customFormat="1" ht="16.5" customHeight="1">
      <c r="A12" s="725" t="s">
        <v>792</v>
      </c>
      <c r="B12" s="726">
        <v>33755.022394038904</v>
      </c>
      <c r="C12" s="726">
        <v>35092.56190011479</v>
      </c>
      <c r="D12" s="726">
        <v>32046.948797760004</v>
      </c>
      <c r="E12" s="727">
        <v>28718.71134190602</v>
      </c>
      <c r="F12" s="728">
        <v>1337.5395060758892</v>
      </c>
      <c r="G12" s="785"/>
      <c r="H12" s="727">
        <v>3.962490353175109</v>
      </c>
      <c r="I12" s="726">
        <v>-3328.237455853985</v>
      </c>
      <c r="J12" s="727"/>
      <c r="K12" s="730">
        <v>-10.385504956673504</v>
      </c>
    </row>
    <row r="13" spans="1:11" s="770" customFormat="1" ht="16.5" customHeight="1">
      <c r="A13" s="725" t="s">
        <v>793</v>
      </c>
      <c r="B13" s="726">
        <v>0</v>
      </c>
      <c r="C13" s="726">
        <v>0</v>
      </c>
      <c r="D13" s="726">
        <v>0</v>
      </c>
      <c r="E13" s="727">
        <v>0</v>
      </c>
      <c r="F13" s="728">
        <v>0</v>
      </c>
      <c r="G13" s="785"/>
      <c r="H13" s="1357" t="s">
        <v>3</v>
      </c>
      <c r="I13" s="726">
        <v>0</v>
      </c>
      <c r="J13" s="727"/>
      <c r="K13" s="1367" t="s">
        <v>3</v>
      </c>
    </row>
    <row r="14" spans="1:11" s="770" customFormat="1" ht="16.5" customHeight="1">
      <c r="A14" s="725" t="s">
        <v>795</v>
      </c>
      <c r="B14" s="726">
        <v>31550.038098329987</v>
      </c>
      <c r="C14" s="726">
        <v>31591.323634180004</v>
      </c>
      <c r="D14" s="726">
        <v>24985.848013699997</v>
      </c>
      <c r="E14" s="727">
        <v>21320.779624600003</v>
      </c>
      <c r="F14" s="728">
        <v>41.28553585001646</v>
      </c>
      <c r="G14" s="785"/>
      <c r="H14" s="727">
        <v>0.13085732486707138</v>
      </c>
      <c r="I14" s="726">
        <v>-3665.0683890999935</v>
      </c>
      <c r="J14" s="727"/>
      <c r="K14" s="730">
        <v>-14.66857713650703</v>
      </c>
    </row>
    <row r="15" spans="1:11" s="770" customFormat="1" ht="16.5" customHeight="1">
      <c r="A15" s="725" t="s">
        <v>792</v>
      </c>
      <c r="B15" s="726">
        <v>31550.038098329987</v>
      </c>
      <c r="C15" s="726">
        <v>31591.323634180004</v>
      </c>
      <c r="D15" s="726">
        <v>24985.848013699997</v>
      </c>
      <c r="E15" s="727">
        <v>21320.779624600003</v>
      </c>
      <c r="F15" s="728">
        <v>41.28553585001646</v>
      </c>
      <c r="G15" s="785"/>
      <c r="H15" s="727">
        <v>0.13085732486707138</v>
      </c>
      <c r="I15" s="726">
        <v>-3665.0683890999935</v>
      </c>
      <c r="J15" s="727"/>
      <c r="K15" s="730">
        <v>-14.66857713650703</v>
      </c>
    </row>
    <row r="16" spans="1:11" s="770" customFormat="1" ht="16.5" customHeight="1">
      <c r="A16" s="725" t="s">
        <v>793</v>
      </c>
      <c r="B16" s="726">
        <v>0</v>
      </c>
      <c r="C16" s="726">
        <v>0</v>
      </c>
      <c r="D16" s="726">
        <v>0</v>
      </c>
      <c r="E16" s="727">
        <v>0</v>
      </c>
      <c r="F16" s="728">
        <v>0</v>
      </c>
      <c r="G16" s="785"/>
      <c r="H16" s="1357" t="s">
        <v>3</v>
      </c>
      <c r="I16" s="726">
        <v>0</v>
      </c>
      <c r="J16" s="727"/>
      <c r="K16" s="1367" t="s">
        <v>3</v>
      </c>
    </row>
    <row r="17" spans="1:11" s="770" customFormat="1" ht="16.5" customHeight="1">
      <c r="A17" s="725" t="s">
        <v>796</v>
      </c>
      <c r="B17" s="726">
        <v>890.77474628</v>
      </c>
      <c r="C17" s="726">
        <v>797.5121511599998</v>
      </c>
      <c r="D17" s="726">
        <v>1437.9474594300002</v>
      </c>
      <c r="E17" s="727">
        <v>837.1345692100001</v>
      </c>
      <c r="F17" s="728">
        <v>-93.26259512000024</v>
      </c>
      <c r="G17" s="785"/>
      <c r="H17" s="727">
        <v>-10.469829270472461</v>
      </c>
      <c r="I17" s="726">
        <v>-600.8128902200001</v>
      </c>
      <c r="J17" s="727"/>
      <c r="K17" s="730">
        <v>-41.78267337098403</v>
      </c>
    </row>
    <row r="18" spans="1:11" s="770" customFormat="1" ht="16.5" customHeight="1">
      <c r="A18" s="725" t="s">
        <v>792</v>
      </c>
      <c r="B18" s="726">
        <v>890.77474628</v>
      </c>
      <c r="C18" s="726">
        <v>797.5121511599998</v>
      </c>
      <c r="D18" s="726">
        <v>1437.9474594300002</v>
      </c>
      <c r="E18" s="727">
        <v>837.1345692100001</v>
      </c>
      <c r="F18" s="728">
        <v>-93.26259512000024</v>
      </c>
      <c r="G18" s="785"/>
      <c r="H18" s="727">
        <v>-10.469829270472461</v>
      </c>
      <c r="I18" s="726">
        <v>-600.8128902200001</v>
      </c>
      <c r="J18" s="727"/>
      <c r="K18" s="730">
        <v>-41.78267337098403</v>
      </c>
    </row>
    <row r="19" spans="1:11" s="770" customFormat="1" ht="16.5" customHeight="1">
      <c r="A19" s="725" t="s">
        <v>793</v>
      </c>
      <c r="B19" s="726">
        <v>0</v>
      </c>
      <c r="C19" s="726">
        <v>0</v>
      </c>
      <c r="D19" s="726">
        <v>0</v>
      </c>
      <c r="E19" s="727">
        <v>0</v>
      </c>
      <c r="F19" s="728">
        <v>0</v>
      </c>
      <c r="G19" s="785"/>
      <c r="H19" s="1357" t="s">
        <v>3</v>
      </c>
      <c r="I19" s="726">
        <v>0</v>
      </c>
      <c r="J19" s="727"/>
      <c r="K19" s="1367" t="s">
        <v>3</v>
      </c>
    </row>
    <row r="20" spans="1:11" s="770" customFormat="1" ht="16.5" customHeight="1">
      <c r="A20" s="725" t="s">
        <v>797</v>
      </c>
      <c r="B20" s="726">
        <v>13.935103490000001</v>
      </c>
      <c r="C20" s="726">
        <v>17.7872822</v>
      </c>
      <c r="D20" s="726">
        <v>14.76103873</v>
      </c>
      <c r="E20" s="727">
        <v>13.113958329999999</v>
      </c>
      <c r="F20" s="728">
        <v>3.8521787099999987</v>
      </c>
      <c r="G20" s="785"/>
      <c r="H20" s="727">
        <v>27.643703634955912</v>
      </c>
      <c r="I20" s="726">
        <v>-1.6470804000000001</v>
      </c>
      <c r="J20" s="727"/>
      <c r="K20" s="730">
        <v>-11.158296039509139</v>
      </c>
    </row>
    <row r="21" spans="1:11" s="770" customFormat="1" ht="16.5" customHeight="1">
      <c r="A21" s="717" t="s">
        <v>798</v>
      </c>
      <c r="B21" s="718">
        <v>0</v>
      </c>
      <c r="C21" s="718">
        <v>0</v>
      </c>
      <c r="D21" s="718">
        <v>188.9</v>
      </c>
      <c r="E21" s="719">
        <v>2.5</v>
      </c>
      <c r="F21" s="720">
        <v>0</v>
      </c>
      <c r="G21" s="783"/>
      <c r="H21" s="1362" t="s">
        <v>3</v>
      </c>
      <c r="I21" s="718">
        <v>-186.4</v>
      </c>
      <c r="J21" s="719"/>
      <c r="K21" s="723">
        <v>-98.67654843832716</v>
      </c>
    </row>
    <row r="22" spans="1:11" s="770" customFormat="1" ht="16.5" customHeight="1">
      <c r="A22" s="717" t="s">
        <v>799</v>
      </c>
      <c r="B22" s="718">
        <v>0</v>
      </c>
      <c r="C22" s="718">
        <v>0</v>
      </c>
      <c r="D22" s="718">
        <v>0</v>
      </c>
      <c r="E22" s="719">
        <v>0</v>
      </c>
      <c r="F22" s="720">
        <v>0</v>
      </c>
      <c r="G22" s="783"/>
      <c r="H22" s="1362" t="s">
        <v>3</v>
      </c>
      <c r="I22" s="718">
        <v>0</v>
      </c>
      <c r="J22" s="719"/>
      <c r="K22" s="1363" t="s">
        <v>3</v>
      </c>
    </row>
    <row r="23" spans="1:11" s="770" customFormat="1" ht="16.5" customHeight="1">
      <c r="A23" s="817" t="s">
        <v>800</v>
      </c>
      <c r="B23" s="718">
        <v>33399.74685941983</v>
      </c>
      <c r="C23" s="718">
        <v>35246.083165093245</v>
      </c>
      <c r="D23" s="718">
        <v>35739.53347863429</v>
      </c>
      <c r="E23" s="719">
        <v>35603.03046027284</v>
      </c>
      <c r="F23" s="720">
        <v>1846.336305673416</v>
      </c>
      <c r="G23" s="783"/>
      <c r="H23" s="719">
        <v>5.527994907999395</v>
      </c>
      <c r="I23" s="718">
        <v>-136.50301836144354</v>
      </c>
      <c r="J23" s="719"/>
      <c r="K23" s="723">
        <v>-0.3819384448402143</v>
      </c>
    </row>
    <row r="24" spans="1:11" s="770" customFormat="1" ht="16.5" customHeight="1">
      <c r="A24" s="818" t="s">
        <v>801</v>
      </c>
      <c r="B24" s="726">
        <v>15763.766387999998</v>
      </c>
      <c r="C24" s="726">
        <v>13706.774547</v>
      </c>
      <c r="D24" s="726">
        <v>13164.230377000002</v>
      </c>
      <c r="E24" s="727">
        <v>10903.5233164</v>
      </c>
      <c r="F24" s="728">
        <v>-2056.9918409999973</v>
      </c>
      <c r="G24" s="785"/>
      <c r="H24" s="727">
        <v>-13.048860217605487</v>
      </c>
      <c r="I24" s="726">
        <v>-2260.7070606000016</v>
      </c>
      <c r="J24" s="727"/>
      <c r="K24" s="730">
        <v>-17.173104662083517</v>
      </c>
    </row>
    <row r="25" spans="1:11" s="770" customFormat="1" ht="16.5" customHeight="1">
      <c r="A25" s="818" t="s">
        <v>802</v>
      </c>
      <c r="B25" s="726">
        <v>5518.502981794702</v>
      </c>
      <c r="C25" s="726">
        <v>9571.55063583967</v>
      </c>
      <c r="D25" s="726">
        <v>7513.280638892893</v>
      </c>
      <c r="E25" s="727">
        <v>8211.861834963658</v>
      </c>
      <c r="F25" s="728">
        <v>4053.047654044969</v>
      </c>
      <c r="G25" s="785"/>
      <c r="H25" s="727">
        <v>73.44469446543374</v>
      </c>
      <c r="I25" s="726">
        <v>698.5811960707651</v>
      </c>
      <c r="J25" s="727"/>
      <c r="K25" s="730">
        <v>9.29795158262188</v>
      </c>
    </row>
    <row r="26" spans="1:11" s="770" customFormat="1" ht="16.5" customHeight="1">
      <c r="A26" s="818" t="s">
        <v>803</v>
      </c>
      <c r="B26" s="726">
        <v>12117.477489625131</v>
      </c>
      <c r="C26" s="726">
        <v>11967.757982253572</v>
      </c>
      <c r="D26" s="726">
        <v>15062.022462741392</v>
      </c>
      <c r="E26" s="727">
        <v>16487.64530890919</v>
      </c>
      <c r="F26" s="728">
        <v>-149.7195073715593</v>
      </c>
      <c r="G26" s="785"/>
      <c r="H26" s="727">
        <v>-1.2355666226716553</v>
      </c>
      <c r="I26" s="726">
        <v>1425.6228461677965</v>
      </c>
      <c r="J26" s="727"/>
      <c r="K26" s="730">
        <v>9.465016067359677</v>
      </c>
    </row>
    <row r="27" spans="1:11" s="770" customFormat="1" ht="16.5" customHeight="1">
      <c r="A27" s="819" t="s">
        <v>804</v>
      </c>
      <c r="B27" s="820">
        <v>105035.93274396873</v>
      </c>
      <c r="C27" s="820">
        <v>108804.40669005807</v>
      </c>
      <c r="D27" s="820">
        <v>98956.34699038429</v>
      </c>
      <c r="E27" s="821">
        <v>90591.98992906886</v>
      </c>
      <c r="F27" s="822">
        <v>3768.4739460893325</v>
      </c>
      <c r="G27" s="823"/>
      <c r="H27" s="821">
        <v>3.5877950027589223</v>
      </c>
      <c r="I27" s="820">
        <v>-8364.35706131543</v>
      </c>
      <c r="J27" s="821"/>
      <c r="K27" s="824">
        <v>-8.452572589536075</v>
      </c>
    </row>
    <row r="28" spans="1:11" s="770" customFormat="1" ht="16.5" customHeight="1">
      <c r="A28" s="717" t="s">
        <v>805</v>
      </c>
      <c r="B28" s="718">
        <v>6830.778932000007</v>
      </c>
      <c r="C28" s="718">
        <v>5565.40316556</v>
      </c>
      <c r="D28" s="718">
        <v>6615.955224960006</v>
      </c>
      <c r="E28" s="719">
        <v>4957.607567480012</v>
      </c>
      <c r="F28" s="720">
        <v>-1265.3757664400073</v>
      </c>
      <c r="G28" s="783"/>
      <c r="H28" s="719">
        <v>-18.524618920283423</v>
      </c>
      <c r="I28" s="718">
        <v>-1658.3476574799934</v>
      </c>
      <c r="J28" s="719"/>
      <c r="K28" s="723">
        <v>-25.06588392895326</v>
      </c>
    </row>
    <row r="29" spans="1:11" s="770" customFormat="1" ht="16.5" customHeight="1">
      <c r="A29" s="725" t="s">
        <v>806</v>
      </c>
      <c r="B29" s="726">
        <v>1014.4907457800068</v>
      </c>
      <c r="C29" s="726">
        <v>1060.5593506499995</v>
      </c>
      <c r="D29" s="726">
        <v>1020.8205123900061</v>
      </c>
      <c r="E29" s="727">
        <v>911.1866366000128</v>
      </c>
      <c r="F29" s="728">
        <v>46.06860486999267</v>
      </c>
      <c r="G29" s="785"/>
      <c r="H29" s="727">
        <v>4.541057181805252</v>
      </c>
      <c r="I29" s="726">
        <v>-109.63387578999334</v>
      </c>
      <c r="J29" s="727"/>
      <c r="K29" s="730">
        <v>-10.739779859371353</v>
      </c>
    </row>
    <row r="30" spans="1:11" s="770" customFormat="1" ht="16.5" customHeight="1">
      <c r="A30" s="725" t="s">
        <v>829</v>
      </c>
      <c r="B30" s="726">
        <v>5815.50033796</v>
      </c>
      <c r="C30" s="726">
        <v>4504.378766650001</v>
      </c>
      <c r="D30" s="726">
        <v>5551.38263457</v>
      </c>
      <c r="E30" s="727">
        <v>3983.21675378</v>
      </c>
      <c r="F30" s="728">
        <v>-1311.1215713099991</v>
      </c>
      <c r="G30" s="785"/>
      <c r="H30" s="727">
        <v>-22.545292668144235</v>
      </c>
      <c r="I30" s="726">
        <v>-1568.1658807899998</v>
      </c>
      <c r="J30" s="727"/>
      <c r="K30" s="730">
        <v>-28.248203808265636</v>
      </c>
    </row>
    <row r="31" spans="1:11" s="770" customFormat="1" ht="16.5" customHeight="1">
      <c r="A31" s="725" t="s">
        <v>808</v>
      </c>
      <c r="B31" s="726">
        <v>0.393062</v>
      </c>
      <c r="C31" s="726">
        <v>0.070262</v>
      </c>
      <c r="D31" s="726">
        <v>0.128822</v>
      </c>
      <c r="E31" s="727">
        <v>0.053222</v>
      </c>
      <c r="F31" s="728">
        <v>-0.32280000000000003</v>
      </c>
      <c r="G31" s="785"/>
      <c r="H31" s="727">
        <v>-82.12444856027803</v>
      </c>
      <c r="I31" s="726">
        <v>-0.0756</v>
      </c>
      <c r="J31" s="727"/>
      <c r="K31" s="730">
        <v>-58.68562823120275</v>
      </c>
    </row>
    <row r="32" spans="1:11" s="770" customFormat="1" ht="16.5" customHeight="1">
      <c r="A32" s="725" t="s">
        <v>809</v>
      </c>
      <c r="B32" s="726">
        <v>0.262</v>
      </c>
      <c r="C32" s="726">
        <v>0.262</v>
      </c>
      <c r="D32" s="726">
        <v>41.196</v>
      </c>
      <c r="E32" s="727">
        <v>63.1509551</v>
      </c>
      <c r="F32" s="728">
        <v>0</v>
      </c>
      <c r="G32" s="785"/>
      <c r="H32" s="727">
        <v>0</v>
      </c>
      <c r="I32" s="726">
        <v>21.9549551</v>
      </c>
      <c r="J32" s="727"/>
      <c r="K32" s="730">
        <v>53.29390013593552</v>
      </c>
    </row>
    <row r="33" spans="1:11" s="770" customFormat="1" ht="16.5" customHeight="1">
      <c r="A33" s="725" t="s">
        <v>810</v>
      </c>
      <c r="B33" s="726">
        <v>0.13278626</v>
      </c>
      <c r="C33" s="726">
        <v>0.13278626</v>
      </c>
      <c r="D33" s="726">
        <v>2.427256</v>
      </c>
      <c r="E33" s="727">
        <v>0</v>
      </c>
      <c r="F33" s="728">
        <v>0</v>
      </c>
      <c r="G33" s="785"/>
      <c r="H33" s="727">
        <v>0</v>
      </c>
      <c r="I33" s="726">
        <v>-2.427256</v>
      </c>
      <c r="J33" s="727"/>
      <c r="K33" s="730">
        <v>-100</v>
      </c>
    </row>
    <row r="34" spans="1:11" s="770" customFormat="1" ht="16.5" customHeight="1">
      <c r="A34" s="786" t="s">
        <v>811</v>
      </c>
      <c r="B34" s="718">
        <v>93715.72444481136</v>
      </c>
      <c r="C34" s="718">
        <v>97921.19600587364</v>
      </c>
      <c r="D34" s="718">
        <v>88264.07290303844</v>
      </c>
      <c r="E34" s="719">
        <v>83382.51758458749</v>
      </c>
      <c r="F34" s="720">
        <v>4205.471561062281</v>
      </c>
      <c r="G34" s="783"/>
      <c r="H34" s="719">
        <v>4.487476979958531</v>
      </c>
      <c r="I34" s="718">
        <v>-4881.555318450948</v>
      </c>
      <c r="J34" s="719"/>
      <c r="K34" s="723">
        <v>-5.5306254944903</v>
      </c>
    </row>
    <row r="35" spans="1:11" s="770" customFormat="1" ht="16.5" customHeight="1">
      <c r="A35" s="725" t="s">
        <v>812</v>
      </c>
      <c r="B35" s="726">
        <v>3047</v>
      </c>
      <c r="C35" s="726">
        <v>4926.2</v>
      </c>
      <c r="D35" s="726">
        <v>3845</v>
      </c>
      <c r="E35" s="727">
        <v>3853.5</v>
      </c>
      <c r="F35" s="728">
        <v>1879.1999999999998</v>
      </c>
      <c r="G35" s="785"/>
      <c r="H35" s="727">
        <v>61.67377748605185</v>
      </c>
      <c r="I35" s="726">
        <v>8.5</v>
      </c>
      <c r="J35" s="727"/>
      <c r="K35" s="730">
        <v>0.2210663198959688</v>
      </c>
    </row>
    <row r="36" spans="1:11" s="770" customFormat="1" ht="16.5" customHeight="1">
      <c r="A36" s="725" t="s">
        <v>813</v>
      </c>
      <c r="B36" s="726">
        <v>99.37747352000001</v>
      </c>
      <c r="C36" s="726">
        <v>215.53139352</v>
      </c>
      <c r="D36" s="726">
        <v>131.90519587</v>
      </c>
      <c r="E36" s="727">
        <v>193.36411287</v>
      </c>
      <c r="F36" s="728">
        <v>116.15391999999999</v>
      </c>
      <c r="G36" s="785"/>
      <c r="H36" s="727">
        <v>116.88153852756547</v>
      </c>
      <c r="I36" s="726">
        <v>61.458917000000014</v>
      </c>
      <c r="J36" s="727"/>
      <c r="K36" s="730">
        <v>46.59324948849721</v>
      </c>
    </row>
    <row r="37" spans="1:11" s="770" customFormat="1" ht="16.5" customHeight="1">
      <c r="A37" s="731" t="s">
        <v>814</v>
      </c>
      <c r="B37" s="726">
        <v>19401.27432216097</v>
      </c>
      <c r="C37" s="726">
        <v>18363.867615580457</v>
      </c>
      <c r="D37" s="726">
        <v>20714.633624811555</v>
      </c>
      <c r="E37" s="727">
        <v>19997.085777942935</v>
      </c>
      <c r="F37" s="728">
        <v>-1037.4067065805139</v>
      </c>
      <c r="G37" s="785"/>
      <c r="H37" s="727">
        <v>-5.347106016616358</v>
      </c>
      <c r="I37" s="726">
        <v>-717.5478468686197</v>
      </c>
      <c r="J37" s="727"/>
      <c r="K37" s="730">
        <v>-3.463965908666402</v>
      </c>
    </row>
    <row r="38" spans="1:11" s="770" customFormat="1" ht="16.5" customHeight="1">
      <c r="A38" s="825" t="s">
        <v>815</v>
      </c>
      <c r="B38" s="726">
        <v>0</v>
      </c>
      <c r="C38" s="726">
        <v>0</v>
      </c>
      <c r="D38" s="726">
        <v>0</v>
      </c>
      <c r="E38" s="727">
        <v>0</v>
      </c>
      <c r="F38" s="728">
        <v>0</v>
      </c>
      <c r="G38" s="785"/>
      <c r="H38" s="1357" t="s">
        <v>3</v>
      </c>
      <c r="I38" s="726">
        <v>0</v>
      </c>
      <c r="J38" s="727"/>
      <c r="K38" s="1367" t="s">
        <v>3</v>
      </c>
    </row>
    <row r="39" spans="1:11" s="770" customFormat="1" ht="16.5" customHeight="1">
      <c r="A39" s="825" t="s">
        <v>816</v>
      </c>
      <c r="B39" s="726">
        <v>19401.27432216097</v>
      </c>
      <c r="C39" s="726">
        <v>18363.867615580457</v>
      </c>
      <c r="D39" s="726">
        <v>20714.633624811555</v>
      </c>
      <c r="E39" s="727">
        <v>19997.085777942935</v>
      </c>
      <c r="F39" s="728">
        <v>-1037.4067065805139</v>
      </c>
      <c r="G39" s="785"/>
      <c r="H39" s="727">
        <v>-5.347106016616358</v>
      </c>
      <c r="I39" s="726">
        <v>-717.5478468686197</v>
      </c>
      <c r="J39" s="727"/>
      <c r="K39" s="730">
        <v>-3.463965908666402</v>
      </c>
    </row>
    <row r="40" spans="1:11" s="770" customFormat="1" ht="16.5" customHeight="1">
      <c r="A40" s="725" t="s">
        <v>817</v>
      </c>
      <c r="B40" s="726">
        <v>71168.0726491304</v>
      </c>
      <c r="C40" s="726">
        <v>74415.59699677318</v>
      </c>
      <c r="D40" s="726">
        <v>63572.53408235688</v>
      </c>
      <c r="E40" s="727">
        <v>59338.56769377456</v>
      </c>
      <c r="F40" s="728">
        <v>3247.524347642786</v>
      </c>
      <c r="G40" s="785"/>
      <c r="H40" s="727">
        <v>4.563175911273562</v>
      </c>
      <c r="I40" s="726">
        <v>-4233.966388582317</v>
      </c>
      <c r="J40" s="727"/>
      <c r="K40" s="730">
        <v>-6.660056028437224</v>
      </c>
    </row>
    <row r="41" spans="1:11" s="770" customFormat="1" ht="16.5" customHeight="1">
      <c r="A41" s="731" t="s">
        <v>818</v>
      </c>
      <c r="B41" s="726">
        <v>64973.682273670114</v>
      </c>
      <c r="C41" s="726">
        <v>67315.55954882</v>
      </c>
      <c r="D41" s="726">
        <v>56860.186832411586</v>
      </c>
      <c r="E41" s="727">
        <v>52662.66499675455</v>
      </c>
      <c r="F41" s="728">
        <v>2341.877275149891</v>
      </c>
      <c r="G41" s="785"/>
      <c r="H41" s="727">
        <v>3.6043474730058684</v>
      </c>
      <c r="I41" s="726">
        <v>-4197.521835657033</v>
      </c>
      <c r="J41" s="727"/>
      <c r="K41" s="730">
        <v>-7.382180871175666</v>
      </c>
    </row>
    <row r="42" spans="1:11" s="770" customFormat="1" ht="16.5" customHeight="1">
      <c r="A42" s="731" t="s">
        <v>819</v>
      </c>
      <c r="B42" s="726">
        <v>6194.390375460282</v>
      </c>
      <c r="C42" s="726">
        <v>7100.037447953174</v>
      </c>
      <c r="D42" s="726">
        <v>6712.347249945293</v>
      </c>
      <c r="E42" s="727">
        <v>6675.902697020003</v>
      </c>
      <c r="F42" s="728">
        <v>905.6470724928922</v>
      </c>
      <c r="G42" s="785"/>
      <c r="H42" s="727">
        <v>14.62043910052403</v>
      </c>
      <c r="I42" s="726">
        <v>-36.44455292528983</v>
      </c>
      <c r="J42" s="727"/>
      <c r="K42" s="730">
        <v>-0.5429479669066117</v>
      </c>
    </row>
    <row r="43" spans="1:11" s="770" customFormat="1" ht="16.5" customHeight="1">
      <c r="A43" s="743" t="s">
        <v>820</v>
      </c>
      <c r="B43" s="744">
        <v>0</v>
      </c>
      <c r="C43" s="744">
        <v>0</v>
      </c>
      <c r="D43" s="744">
        <v>0</v>
      </c>
      <c r="E43" s="745">
        <v>0</v>
      </c>
      <c r="F43" s="746">
        <v>0</v>
      </c>
      <c r="G43" s="831"/>
      <c r="H43" s="1368" t="s">
        <v>3</v>
      </c>
      <c r="I43" s="744">
        <v>0</v>
      </c>
      <c r="J43" s="745"/>
      <c r="K43" s="1369" t="s">
        <v>3</v>
      </c>
    </row>
    <row r="44" spans="1:11" s="770" customFormat="1" ht="16.5" customHeight="1">
      <c r="A44" s="826" t="s">
        <v>821</v>
      </c>
      <c r="B44" s="744">
        <v>0</v>
      </c>
      <c r="C44" s="744">
        <v>0</v>
      </c>
      <c r="D44" s="744">
        <v>0</v>
      </c>
      <c r="E44" s="745">
        <v>0</v>
      </c>
      <c r="F44" s="746">
        <v>0</v>
      </c>
      <c r="G44" s="783"/>
      <c r="H44" s="827"/>
      <c r="I44" s="744">
        <v>0</v>
      </c>
      <c r="J44" s="719"/>
      <c r="K44" s="723"/>
    </row>
    <row r="45" spans="1:11" s="770" customFormat="1" ht="16.5" customHeight="1" thickBot="1">
      <c r="A45" s="828" t="s">
        <v>822</v>
      </c>
      <c r="B45" s="749">
        <v>4489.429351139573</v>
      </c>
      <c r="C45" s="749">
        <v>5317.807536216989</v>
      </c>
      <c r="D45" s="749">
        <v>4076.3188721838324</v>
      </c>
      <c r="E45" s="750">
        <v>2251.8647798453335</v>
      </c>
      <c r="F45" s="751">
        <v>828.3781850774167</v>
      </c>
      <c r="G45" s="794"/>
      <c r="H45" s="750">
        <v>18.45174787898479</v>
      </c>
      <c r="I45" s="749">
        <v>-1824.4540923384989</v>
      </c>
      <c r="J45" s="750"/>
      <c r="K45" s="752">
        <v>-44.75739385327018</v>
      </c>
    </row>
    <row r="46" spans="1:11" s="770" customFormat="1" ht="16.5" customHeight="1" thickTop="1">
      <c r="A46" s="760" t="s">
        <v>732</v>
      </c>
      <c r="B46" s="802"/>
      <c r="C46" s="700"/>
      <c r="D46" s="755"/>
      <c r="E46" s="755"/>
      <c r="F46" s="726"/>
      <c r="G46" s="726"/>
      <c r="H46" s="726"/>
      <c r="I46" s="726"/>
      <c r="J46" s="726"/>
      <c r="K46" s="726"/>
    </row>
    <row r="47" spans="1:11" s="770" customFormat="1" ht="16.5" customHeight="1">
      <c r="A47" s="753"/>
      <c r="B47" s="802"/>
      <c r="C47" s="700"/>
      <c r="D47" s="700"/>
      <c r="E47" s="700"/>
      <c r="F47" s="700"/>
      <c r="G47" s="700"/>
      <c r="H47" s="700"/>
      <c r="I47" s="700"/>
      <c r="J47" s="700"/>
      <c r="K47" s="700"/>
    </row>
    <row r="48" spans="1:11" s="770" customFormat="1" ht="16.5" customHeight="1">
      <c r="A48" s="753"/>
      <c r="B48" s="802"/>
      <c r="C48" s="700"/>
      <c r="D48" s="700"/>
      <c r="E48" s="700"/>
      <c r="F48" s="700"/>
      <c r="G48" s="700"/>
      <c r="H48" s="700"/>
      <c r="I48" s="700"/>
      <c r="J48" s="700"/>
      <c r="K48" s="700"/>
    </row>
    <row r="49" spans="1:11" s="770" customFormat="1" ht="16.5" customHeight="1">
      <c r="A49" s="753"/>
      <c r="B49" s="802"/>
      <c r="C49" s="700"/>
      <c r="D49" s="700"/>
      <c r="E49" s="700"/>
      <c r="F49" s="700"/>
      <c r="G49" s="700"/>
      <c r="H49" s="700"/>
      <c r="I49" s="700"/>
      <c r="J49" s="700"/>
      <c r="K49" s="700"/>
    </row>
    <row r="50" spans="1:11" s="770" customFormat="1" ht="16.5" customHeight="1">
      <c r="A50" s="753"/>
      <c r="B50" s="802"/>
      <c r="C50" s="700"/>
      <c r="D50" s="700"/>
      <c r="E50" s="700"/>
      <c r="F50" s="700"/>
      <c r="G50" s="700"/>
      <c r="H50" s="700"/>
      <c r="I50" s="700"/>
      <c r="J50" s="700"/>
      <c r="K50" s="700"/>
    </row>
    <row r="51" spans="1:11" s="770" customFormat="1" ht="16.5" customHeight="1">
      <c r="A51" s="753"/>
      <c r="B51" s="802"/>
      <c r="C51" s="700"/>
      <c r="D51" s="700"/>
      <c r="E51" s="700"/>
      <c r="F51" s="700"/>
      <c r="G51" s="700"/>
      <c r="H51" s="700"/>
      <c r="I51" s="700"/>
      <c r="J51" s="700"/>
      <c r="K51" s="700"/>
    </row>
    <row r="52" spans="1:11" s="770" customFormat="1" ht="16.5" customHeight="1">
      <c r="A52" s="753"/>
      <c r="B52" s="802"/>
      <c r="C52" s="700"/>
      <c r="D52" s="700"/>
      <c r="E52" s="700"/>
      <c r="F52" s="700"/>
      <c r="G52" s="700"/>
      <c r="H52" s="700"/>
      <c r="I52" s="700"/>
      <c r="J52" s="700"/>
      <c r="K52" s="700"/>
    </row>
    <row r="53" spans="1:11" s="770" customFormat="1" ht="16.5" customHeight="1">
      <c r="A53" s="753"/>
      <c r="B53" s="802"/>
      <c r="C53" s="700"/>
      <c r="D53" s="700"/>
      <c r="E53" s="700"/>
      <c r="F53" s="700"/>
      <c r="G53" s="700"/>
      <c r="H53" s="700"/>
      <c r="I53" s="700"/>
      <c r="J53" s="700"/>
      <c r="K53" s="700"/>
    </row>
    <row r="54" spans="1:11" s="770" customFormat="1" ht="16.5" customHeight="1">
      <c r="A54" s="753"/>
      <c r="B54" s="802"/>
      <c r="C54" s="700"/>
      <c r="D54" s="700"/>
      <c r="E54" s="700"/>
      <c r="F54" s="700"/>
      <c r="G54" s="700"/>
      <c r="H54" s="700"/>
      <c r="I54" s="700"/>
      <c r="J54" s="700"/>
      <c r="K54" s="700"/>
    </row>
    <row r="55" spans="1:11" s="770" customFormat="1" ht="16.5" customHeight="1">
      <c r="A55" s="753"/>
      <c r="B55" s="802"/>
      <c r="C55" s="700"/>
      <c r="D55" s="700"/>
      <c r="E55" s="700"/>
      <c r="F55" s="700"/>
      <c r="G55" s="700"/>
      <c r="H55" s="700"/>
      <c r="I55" s="700"/>
      <c r="J55" s="700"/>
      <c r="K55" s="700"/>
    </row>
    <row r="56" spans="1:11" s="770" customFormat="1" ht="16.5" customHeight="1">
      <c r="A56" s="753"/>
      <c r="B56" s="802"/>
      <c r="C56" s="700"/>
      <c r="D56" s="700"/>
      <c r="E56" s="700"/>
      <c r="F56" s="700"/>
      <c r="G56" s="700"/>
      <c r="H56" s="700"/>
      <c r="I56" s="700"/>
      <c r="J56" s="700"/>
      <c r="K56" s="700"/>
    </row>
    <row r="57" spans="1:11" s="770" customFormat="1" ht="16.5" customHeight="1">
      <c r="A57" s="753"/>
      <c r="B57" s="802"/>
      <c r="C57" s="700"/>
      <c r="D57" s="700"/>
      <c r="E57" s="700"/>
      <c r="F57" s="700"/>
      <c r="G57" s="700"/>
      <c r="H57" s="700"/>
      <c r="I57" s="700"/>
      <c r="J57" s="700"/>
      <c r="K57" s="700"/>
    </row>
    <row r="58" spans="1:11" s="770" customFormat="1" ht="16.5" customHeight="1">
      <c r="A58" s="753"/>
      <c r="B58" s="802"/>
      <c r="C58" s="700"/>
      <c r="D58" s="700"/>
      <c r="E58" s="700"/>
      <c r="F58" s="700"/>
      <c r="G58" s="700"/>
      <c r="H58" s="700"/>
      <c r="I58" s="700"/>
      <c r="J58" s="700"/>
      <c r="K58" s="700"/>
    </row>
    <row r="59" spans="1:11" s="770" customFormat="1" ht="16.5" customHeight="1">
      <c r="A59" s="753"/>
      <c r="B59" s="802"/>
      <c r="C59" s="700"/>
      <c r="D59" s="700"/>
      <c r="E59" s="700"/>
      <c r="F59" s="700"/>
      <c r="G59" s="700"/>
      <c r="H59" s="700"/>
      <c r="I59" s="700"/>
      <c r="J59" s="700"/>
      <c r="K59" s="700"/>
    </row>
    <row r="60" spans="1:11" s="770" customFormat="1" ht="16.5" customHeight="1">
      <c r="A60" s="753"/>
      <c r="B60" s="802"/>
      <c r="C60" s="700"/>
      <c r="D60" s="700"/>
      <c r="E60" s="700"/>
      <c r="F60" s="700"/>
      <c r="G60" s="700"/>
      <c r="H60" s="700"/>
      <c r="I60" s="700"/>
      <c r="J60" s="700"/>
      <c r="K60" s="700"/>
    </row>
    <row r="61" spans="1:11" s="770" customFormat="1" ht="16.5" customHeight="1">
      <c r="A61" s="753"/>
      <c r="B61" s="700"/>
      <c r="C61" s="700"/>
      <c r="D61" s="700"/>
      <c r="E61" s="700"/>
      <c r="F61" s="700"/>
      <c r="G61" s="700"/>
      <c r="H61" s="700"/>
      <c r="I61" s="700"/>
      <c r="J61" s="700"/>
      <c r="K61" s="700"/>
    </row>
    <row r="62" spans="1:5" ht="16.5" customHeight="1">
      <c r="A62" s="803"/>
      <c r="B62" s="804"/>
      <c r="C62" s="804"/>
      <c r="D62" s="804"/>
      <c r="E62" s="804"/>
    </row>
    <row r="63" spans="1:5" ht="16.5" customHeight="1">
      <c r="A63" s="803"/>
      <c r="B63" s="805"/>
      <c r="C63" s="805"/>
      <c r="D63" s="805"/>
      <c r="E63" s="805"/>
    </row>
    <row r="65" spans="1:5" s="699" customFormat="1" ht="16.5" customHeight="1">
      <c r="A65" s="1625" t="s">
        <v>783</v>
      </c>
      <c r="B65" s="806">
        <v>2015</v>
      </c>
      <c r="C65" s="806">
        <v>2015</v>
      </c>
      <c r="D65" s="806">
        <v>2016</v>
      </c>
      <c r="E65" s="806">
        <v>2016</v>
      </c>
    </row>
    <row r="66" spans="1:5" s="699" customFormat="1" ht="16.5" customHeight="1">
      <c r="A66" s="1626"/>
      <c r="B66" s="807" t="s">
        <v>698</v>
      </c>
      <c r="C66" s="807" t="s">
        <v>699</v>
      </c>
      <c r="D66" s="807" t="s">
        <v>700</v>
      </c>
      <c r="E66" s="807" t="s">
        <v>701</v>
      </c>
    </row>
    <row r="67" spans="1:5" s="699" customFormat="1" ht="16.5" customHeight="1">
      <c r="A67" s="808" t="s">
        <v>784</v>
      </c>
      <c r="B67" s="809">
        <v>3031.722673489997</v>
      </c>
      <c r="C67" s="809">
        <v>23918.696625026394</v>
      </c>
      <c r="D67" s="809">
        <v>19781.44286411251</v>
      </c>
      <c r="E67" s="809">
        <v>596.3748665724899</v>
      </c>
    </row>
    <row r="68" spans="1:5" s="699" customFormat="1" ht="16.5" customHeight="1">
      <c r="A68" s="808" t="s">
        <v>785</v>
      </c>
      <c r="B68" s="810">
        <v>2881.7169577599966</v>
      </c>
      <c r="C68" s="810">
        <v>23828.040070050003</v>
      </c>
      <c r="D68" s="810">
        <v>19625.093799440012</v>
      </c>
      <c r="E68" s="810">
        <v>450.7169876299955</v>
      </c>
    </row>
    <row r="69" spans="1:5" s="699" customFormat="1" ht="16.5" customHeight="1">
      <c r="A69" s="808" t="s">
        <v>786</v>
      </c>
      <c r="B69" s="810">
        <v>150.00571573000025</v>
      </c>
      <c r="C69" s="810">
        <v>90.65655497638954</v>
      </c>
      <c r="D69" s="810">
        <v>156.34906467249903</v>
      </c>
      <c r="E69" s="810">
        <v>145.6578789425007</v>
      </c>
    </row>
    <row r="70" spans="1:5" s="699" customFormat="1" ht="16.5" customHeight="1">
      <c r="A70" s="808" t="s">
        <v>787</v>
      </c>
      <c r="B70" s="810">
        <v>151.12935298000025</v>
      </c>
      <c r="C70" s="810">
        <v>92.53810033388959</v>
      </c>
      <c r="D70" s="810">
        <v>157.71917640999914</v>
      </c>
      <c r="E70" s="810">
        <v>144.34505267250051</v>
      </c>
    </row>
    <row r="71" spans="1:5" s="699" customFormat="1" ht="16.5" customHeight="1">
      <c r="A71" s="737" t="s">
        <v>788</v>
      </c>
      <c r="B71" s="810">
        <v>-1.1236372499999998</v>
      </c>
      <c r="C71" s="810">
        <v>-1.8815453574999994</v>
      </c>
      <c r="D71" s="810">
        <v>-1.5427396474999995</v>
      </c>
      <c r="E71" s="810">
        <v>1.3128262700000004</v>
      </c>
    </row>
    <row r="72" spans="1:5" s="699" customFormat="1" ht="16.5" customHeight="1">
      <c r="A72" s="811" t="s">
        <v>789</v>
      </c>
      <c r="B72" s="812">
        <v>0</v>
      </c>
      <c r="C72" s="812">
        <v>0</v>
      </c>
      <c r="D72" s="812">
        <v>0.17262791000000002</v>
      </c>
      <c r="E72" s="812">
        <v>0</v>
      </c>
    </row>
  </sheetData>
  <sheetProtection/>
  <mergeCells count="7">
    <mergeCell ref="A1:K1"/>
    <mergeCell ref="A65:A66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2.421875" style="771" customWidth="1"/>
    <col min="2" max="5" width="9.421875" style="771" bestFit="1" customWidth="1"/>
    <col min="6" max="6" width="8.421875" style="771" bestFit="1" customWidth="1"/>
    <col min="7" max="7" width="7.140625" style="835" bestFit="1" customWidth="1"/>
    <col min="8" max="8" width="8.8515625" style="771" customWidth="1"/>
    <col min="9" max="9" width="7.140625" style="835" bestFit="1" customWidth="1"/>
    <col min="10" max="16384" width="9.140625" style="771" customWidth="1"/>
  </cols>
  <sheetData>
    <row r="1" spans="1:9" ht="12.75">
      <c r="A1" s="1643" t="s">
        <v>1106</v>
      </c>
      <c r="B1" s="1643"/>
      <c r="C1" s="1643"/>
      <c r="D1" s="1643"/>
      <c r="E1" s="1643"/>
      <c r="F1" s="1643"/>
      <c r="G1" s="1643"/>
      <c r="H1" s="1643"/>
      <c r="I1" s="1643"/>
    </row>
    <row r="2" spans="1:9" ht="15.75">
      <c r="A2" s="1644" t="s">
        <v>110</v>
      </c>
      <c r="B2" s="1644"/>
      <c r="C2" s="1644"/>
      <c r="D2" s="1644"/>
      <c r="E2" s="1644"/>
      <c r="F2" s="1644"/>
      <c r="G2" s="1644"/>
      <c r="H2" s="1644"/>
      <c r="I2" s="1644"/>
    </row>
    <row r="3" spans="8:9" ht="13.5" thickBot="1">
      <c r="H3" s="1645" t="s">
        <v>34</v>
      </c>
      <c r="I3" s="1646"/>
    </row>
    <row r="4" spans="1:9" ht="13.5" customHeight="1" thickTop="1">
      <c r="A4" s="836"/>
      <c r="B4" s="703">
        <v>2015</v>
      </c>
      <c r="C4" s="704">
        <v>2015</v>
      </c>
      <c r="D4" s="704">
        <v>2016</v>
      </c>
      <c r="E4" s="705">
        <v>2016</v>
      </c>
      <c r="F4" s="1647" t="s">
        <v>696</v>
      </c>
      <c r="G4" s="1648"/>
      <c r="H4" s="1648"/>
      <c r="I4" s="1649"/>
    </row>
    <row r="5" spans="1:9" ht="12.75">
      <c r="A5" s="837" t="s">
        <v>737</v>
      </c>
      <c r="B5" s="707" t="s">
        <v>698</v>
      </c>
      <c r="C5" s="707" t="s">
        <v>699</v>
      </c>
      <c r="D5" s="707" t="s">
        <v>700</v>
      </c>
      <c r="E5" s="708" t="s">
        <v>959</v>
      </c>
      <c r="F5" s="1640" t="s">
        <v>18</v>
      </c>
      <c r="G5" s="1641"/>
      <c r="H5" s="1640" t="s">
        <v>35</v>
      </c>
      <c r="I5" s="1642"/>
    </row>
    <row r="6" spans="1:13" s="834" customFormat="1" ht="12.75">
      <c r="A6" s="838"/>
      <c r="B6" s="839"/>
      <c r="C6" s="839"/>
      <c r="D6" s="839"/>
      <c r="E6" s="839"/>
      <c r="F6" s="840" t="s">
        <v>12</v>
      </c>
      <c r="G6" s="841" t="s">
        <v>702</v>
      </c>
      <c r="H6" s="840" t="s">
        <v>12</v>
      </c>
      <c r="I6" s="842" t="s">
        <v>702</v>
      </c>
      <c r="K6" s="843"/>
      <c r="L6" s="843"/>
      <c r="M6" s="843"/>
    </row>
    <row r="7" spans="1:13" ht="12.75">
      <c r="A7" s="844" t="s">
        <v>830</v>
      </c>
      <c r="B7" s="845">
        <v>94395.6122650716</v>
      </c>
      <c r="C7" s="845">
        <v>106747.87936981699</v>
      </c>
      <c r="D7" s="845">
        <v>109383.430681777</v>
      </c>
      <c r="E7" s="845">
        <v>114897.72002906201</v>
      </c>
      <c r="F7" s="845">
        <v>12352.267104745391</v>
      </c>
      <c r="G7" s="845">
        <v>13.085636936237124</v>
      </c>
      <c r="H7" s="845">
        <v>5514.289347285012</v>
      </c>
      <c r="I7" s="846">
        <v>5.041247392694622</v>
      </c>
      <c r="K7" s="847"/>
      <c r="L7" s="830"/>
      <c r="M7" s="830"/>
    </row>
    <row r="8" spans="1:13" ht="12.75">
      <c r="A8" s="848" t="s">
        <v>831</v>
      </c>
      <c r="B8" s="845">
        <v>2146.84971165</v>
      </c>
      <c r="C8" s="845">
        <v>2798.3335913661435</v>
      </c>
      <c r="D8" s="845">
        <v>1365.8296008016096</v>
      </c>
      <c r="E8" s="845">
        <v>1379.766310605005</v>
      </c>
      <c r="F8" s="845">
        <v>651.4838797161437</v>
      </c>
      <c r="G8" s="845">
        <v>30.346040348368593</v>
      </c>
      <c r="H8" s="845">
        <v>13.936709803395388</v>
      </c>
      <c r="I8" s="846">
        <v>1.0203842262033194</v>
      </c>
      <c r="K8" s="847"/>
      <c r="L8" s="830"/>
      <c r="M8" s="830"/>
    </row>
    <row r="9" spans="1:13" ht="12.75">
      <c r="A9" s="844" t="s">
        <v>832</v>
      </c>
      <c r="B9" s="849">
        <v>251425.78589190802</v>
      </c>
      <c r="C9" s="849">
        <v>253478.55180892244</v>
      </c>
      <c r="D9" s="849">
        <v>327757.4128042434</v>
      </c>
      <c r="E9" s="849">
        <v>329245.000267469</v>
      </c>
      <c r="F9" s="849">
        <v>2052.765917014418</v>
      </c>
      <c r="G9" s="849">
        <v>0.816450035040135</v>
      </c>
      <c r="H9" s="849">
        <v>1487.5874632255873</v>
      </c>
      <c r="I9" s="850">
        <v>0.4538684420584149</v>
      </c>
      <c r="K9" s="847"/>
      <c r="L9" s="830"/>
      <c r="M9" s="830"/>
    </row>
    <row r="10" spans="1:13" ht="12.75">
      <c r="A10" s="851" t="s">
        <v>833</v>
      </c>
      <c r="B10" s="852">
        <v>78180.47070972601</v>
      </c>
      <c r="C10" s="852">
        <v>80572.47552997254</v>
      </c>
      <c r="D10" s="852">
        <v>101505.83048099346</v>
      </c>
      <c r="E10" s="852">
        <v>108056.49250244026</v>
      </c>
      <c r="F10" s="852">
        <v>2392.004820246526</v>
      </c>
      <c r="G10" s="852">
        <v>3.0595937815822714</v>
      </c>
      <c r="H10" s="852">
        <v>6550.6620214467985</v>
      </c>
      <c r="I10" s="853">
        <v>6.453483499820615</v>
      </c>
      <c r="K10" s="847"/>
      <c r="L10" s="830"/>
      <c r="M10" s="830"/>
    </row>
    <row r="11" spans="1:13" ht="12.75">
      <c r="A11" s="851" t="s">
        <v>834</v>
      </c>
      <c r="B11" s="852">
        <v>39627.09933845999</v>
      </c>
      <c r="C11" s="852">
        <v>41237.30483686999</v>
      </c>
      <c r="D11" s="852">
        <v>54917.68042926249</v>
      </c>
      <c r="E11" s="852">
        <v>53475.62748419367</v>
      </c>
      <c r="F11" s="852">
        <v>1610.205498409996</v>
      </c>
      <c r="G11" s="852">
        <v>4.063394811356315</v>
      </c>
      <c r="H11" s="852">
        <v>-1442.052945068819</v>
      </c>
      <c r="I11" s="853">
        <v>-2.625844598309785</v>
      </c>
      <c r="K11" s="847"/>
      <c r="L11" s="830"/>
      <c r="M11" s="830"/>
    </row>
    <row r="12" spans="1:13" ht="12.75">
      <c r="A12" s="851" t="s">
        <v>835</v>
      </c>
      <c r="B12" s="852">
        <v>39796.55675832</v>
      </c>
      <c r="C12" s="852">
        <v>38066.236527450004</v>
      </c>
      <c r="D12" s="852">
        <v>48784.74305612899</v>
      </c>
      <c r="E12" s="852">
        <v>51147.73224973717</v>
      </c>
      <c r="F12" s="852">
        <v>-1730.3202308699983</v>
      </c>
      <c r="G12" s="852">
        <v>-4.347914422290446</v>
      </c>
      <c r="H12" s="852">
        <v>2362.989193608184</v>
      </c>
      <c r="I12" s="853">
        <v>4.843705317642979</v>
      </c>
      <c r="K12" s="847"/>
      <c r="L12" s="830"/>
      <c r="M12" s="830"/>
    </row>
    <row r="13" spans="1:13" ht="12.75">
      <c r="A13" s="851" t="s">
        <v>836</v>
      </c>
      <c r="B13" s="852">
        <v>93821.65908540199</v>
      </c>
      <c r="C13" s="852">
        <v>93602.53491462988</v>
      </c>
      <c r="D13" s="852">
        <v>122549.15883785849</v>
      </c>
      <c r="E13" s="852">
        <v>116565.14803109781</v>
      </c>
      <c r="F13" s="852">
        <v>-219.12417077210557</v>
      </c>
      <c r="G13" s="852">
        <v>-0.23355392870706526</v>
      </c>
      <c r="H13" s="852">
        <v>-5984.010806760678</v>
      </c>
      <c r="I13" s="853">
        <v>-4.882947270717674</v>
      </c>
      <c r="K13" s="847"/>
      <c r="L13" s="830"/>
      <c r="M13" s="830"/>
    </row>
    <row r="14" spans="1:13" ht="12.75">
      <c r="A14" s="844" t="s">
        <v>837</v>
      </c>
      <c r="B14" s="849">
        <v>148608.08064223</v>
      </c>
      <c r="C14" s="849">
        <v>157034.86475154237</v>
      </c>
      <c r="D14" s="849">
        <v>178604.28415670892</v>
      </c>
      <c r="E14" s="849">
        <v>194269.54590377436</v>
      </c>
      <c r="F14" s="849">
        <v>8426.784109312372</v>
      </c>
      <c r="G14" s="849">
        <v>5.670475032646192</v>
      </c>
      <c r="H14" s="849">
        <v>15665.261747065437</v>
      </c>
      <c r="I14" s="850">
        <v>8.7709328032247</v>
      </c>
      <c r="K14" s="847"/>
      <c r="L14" s="830"/>
      <c r="M14" s="830"/>
    </row>
    <row r="15" spans="1:13" ht="12.75">
      <c r="A15" s="844" t="s">
        <v>838</v>
      </c>
      <c r="B15" s="849">
        <v>139723.045525048</v>
      </c>
      <c r="C15" s="849">
        <v>139534.26181482116</v>
      </c>
      <c r="D15" s="849">
        <v>164562.6836140436</v>
      </c>
      <c r="E15" s="849">
        <v>172796.68593083275</v>
      </c>
      <c r="F15" s="849">
        <v>-188.78371022682404</v>
      </c>
      <c r="G15" s="849">
        <v>-0.13511279368225695</v>
      </c>
      <c r="H15" s="849">
        <v>8234.002316789149</v>
      </c>
      <c r="I15" s="850">
        <v>5.0035658971755295</v>
      </c>
      <c r="K15" s="847"/>
      <c r="L15" s="830"/>
      <c r="M15" s="830"/>
    </row>
    <row r="16" spans="1:13" ht="12.75">
      <c r="A16" s="844" t="s">
        <v>839</v>
      </c>
      <c r="B16" s="849">
        <v>84073.62752155848</v>
      </c>
      <c r="C16" s="849">
        <v>79245.36686365493</v>
      </c>
      <c r="D16" s="849">
        <v>92254.71240509371</v>
      </c>
      <c r="E16" s="849">
        <v>82148.83943145817</v>
      </c>
      <c r="F16" s="849">
        <v>-4828.260657903549</v>
      </c>
      <c r="G16" s="849">
        <v>-5.742895602625768</v>
      </c>
      <c r="H16" s="849">
        <v>-10105.872973635545</v>
      </c>
      <c r="I16" s="850">
        <v>-10.954316273037955</v>
      </c>
      <c r="K16" s="847"/>
      <c r="L16" s="830"/>
      <c r="M16" s="830"/>
    </row>
    <row r="17" spans="1:13" ht="12.75">
      <c r="A17" s="844" t="s">
        <v>840</v>
      </c>
      <c r="B17" s="849">
        <v>71957.19140573568</v>
      </c>
      <c r="C17" s="849">
        <v>74673.70701159495</v>
      </c>
      <c r="D17" s="849">
        <v>78096.0350711637</v>
      </c>
      <c r="E17" s="849">
        <v>76256.76354605901</v>
      </c>
      <c r="F17" s="849">
        <v>2716.5156058592693</v>
      </c>
      <c r="G17" s="849">
        <v>3.7751829286137717</v>
      </c>
      <c r="H17" s="849">
        <v>-1839.2715251046902</v>
      </c>
      <c r="I17" s="850">
        <v>-2.3551407231220955</v>
      </c>
      <c r="K17" s="847"/>
      <c r="L17" s="830"/>
      <c r="M17" s="830"/>
    </row>
    <row r="18" spans="1:13" ht="12.75">
      <c r="A18" s="844" t="s">
        <v>841</v>
      </c>
      <c r="B18" s="849">
        <v>924921.4648661031</v>
      </c>
      <c r="C18" s="849">
        <v>977314.5087144463</v>
      </c>
      <c r="D18" s="849">
        <v>1097554.9779782174</v>
      </c>
      <c r="E18" s="849">
        <v>1176683.792689059</v>
      </c>
      <c r="F18" s="849">
        <v>52393.04384834319</v>
      </c>
      <c r="G18" s="849">
        <v>5.664593788611869</v>
      </c>
      <c r="H18" s="849">
        <v>79128.81471084151</v>
      </c>
      <c r="I18" s="850">
        <v>7.20955362587877</v>
      </c>
      <c r="K18" s="847"/>
      <c r="L18" s="830"/>
      <c r="M18" s="830"/>
    </row>
    <row r="19" spans="1:13" ht="12.75">
      <c r="A19" s="844" t="s">
        <v>842</v>
      </c>
      <c r="B19" s="849">
        <v>55651.7866333227</v>
      </c>
      <c r="C19" s="849">
        <v>55711.299097158306</v>
      </c>
      <c r="D19" s="849">
        <v>59491.5495035016</v>
      </c>
      <c r="E19" s="849">
        <v>65916.4206471161</v>
      </c>
      <c r="F19" s="849">
        <v>59.51246383560647</v>
      </c>
      <c r="G19" s="849">
        <v>0.10693720262337833</v>
      </c>
      <c r="H19" s="849">
        <v>6424.871143614502</v>
      </c>
      <c r="I19" s="850">
        <v>10.799636582396198</v>
      </c>
      <c r="K19" s="847"/>
      <c r="L19" s="830"/>
      <c r="M19" s="830"/>
    </row>
    <row r="20" spans="1:13" ht="13.5" thickBot="1">
      <c r="A20" s="854" t="s">
        <v>263</v>
      </c>
      <c r="B20" s="855">
        <v>1772903.4444626276</v>
      </c>
      <c r="C20" s="855">
        <v>1846538.7730233234</v>
      </c>
      <c r="D20" s="855">
        <v>2109070.915815551</v>
      </c>
      <c r="E20" s="855">
        <v>2213594.5347554353</v>
      </c>
      <c r="F20" s="855">
        <v>73635.32856069575</v>
      </c>
      <c r="G20" s="855">
        <v>4.153375007008058</v>
      </c>
      <c r="H20" s="855">
        <v>104523.61893988447</v>
      </c>
      <c r="I20" s="856">
        <v>4.955908222719317</v>
      </c>
      <c r="K20" s="857"/>
      <c r="L20" s="830"/>
      <c r="M20" s="830"/>
    </row>
    <row r="21" spans="1:13" ht="13.5" hidden="1" thickTop="1">
      <c r="A21" s="858" t="s">
        <v>843</v>
      </c>
      <c r="B21" s="859"/>
      <c r="C21" s="859"/>
      <c r="D21" s="859"/>
      <c r="E21" s="859"/>
      <c r="F21" s="859"/>
      <c r="G21" s="860"/>
      <c r="H21" s="859"/>
      <c r="I21" s="861"/>
      <c r="K21" s="830"/>
      <c r="L21" s="830"/>
      <c r="M21" s="830"/>
    </row>
    <row r="22" spans="1:13" ht="13.5" hidden="1" thickTop="1">
      <c r="A22" s="862" t="s">
        <v>844</v>
      </c>
      <c r="B22" s="859"/>
      <c r="C22" s="859"/>
      <c r="D22" s="859"/>
      <c r="E22" s="859"/>
      <c r="F22" s="859"/>
      <c r="G22" s="860"/>
      <c r="H22" s="859"/>
      <c r="I22" s="861"/>
      <c r="K22" s="830"/>
      <c r="L22" s="830"/>
      <c r="M22" s="830"/>
    </row>
    <row r="23" spans="1:13" ht="13.5" hidden="1" thickTop="1">
      <c r="A23" s="863" t="s">
        <v>845</v>
      </c>
      <c r="I23" s="861"/>
      <c r="K23" s="830"/>
      <c r="L23" s="830"/>
      <c r="M23" s="830"/>
    </row>
    <row r="24" spans="1:13" ht="13.5" hidden="1" thickTop="1">
      <c r="A24" s="771" t="s">
        <v>846</v>
      </c>
      <c r="I24" s="861"/>
      <c r="K24" s="830"/>
      <c r="L24" s="830"/>
      <c r="M24" s="830"/>
    </row>
    <row r="25" spans="1:13" ht="13.5" hidden="1" thickTop="1">
      <c r="A25" s="863" t="s">
        <v>847</v>
      </c>
      <c r="I25" s="861"/>
      <c r="K25" s="830"/>
      <c r="L25" s="830"/>
      <c r="M25" s="830"/>
    </row>
    <row r="26" spans="1:13" ht="13.5" hidden="1" thickTop="1">
      <c r="A26" s="771" t="s">
        <v>848</v>
      </c>
      <c r="I26" s="861"/>
      <c r="K26" s="830"/>
      <c r="L26" s="830"/>
      <c r="M26" s="830"/>
    </row>
    <row r="27" spans="9:13" ht="13.5" hidden="1" thickTop="1">
      <c r="I27" s="861"/>
      <c r="K27" s="830"/>
      <c r="L27" s="830"/>
      <c r="M27" s="830"/>
    </row>
    <row r="28" spans="1:13" s="865" customFormat="1" ht="13.5" thickTop="1">
      <c r="A28" s="864" t="s">
        <v>849</v>
      </c>
      <c r="E28" s="771"/>
      <c r="G28" s="866"/>
      <c r="I28" s="867"/>
      <c r="K28" s="868"/>
      <c r="L28" s="868"/>
      <c r="M28" s="868"/>
    </row>
    <row r="29" spans="1:13" ht="12.75">
      <c r="A29" s="771" t="s">
        <v>850</v>
      </c>
      <c r="I29" s="861"/>
      <c r="K29" s="830"/>
      <c r="L29" s="830"/>
      <c r="M29" s="830"/>
    </row>
    <row r="30" spans="9:13" ht="12.75">
      <c r="I30" s="861"/>
      <c r="K30" s="830"/>
      <c r="L30" s="830"/>
      <c r="M30" s="830"/>
    </row>
    <row r="31" spans="9:13" ht="12.75">
      <c r="I31" s="861"/>
      <c r="K31" s="830"/>
      <c r="L31" s="830"/>
      <c r="M31" s="830"/>
    </row>
    <row r="32" ht="12.75">
      <c r="I32" s="861"/>
    </row>
    <row r="33" s="771" customFormat="1" ht="12.75">
      <c r="I33" s="861"/>
    </row>
    <row r="34" s="771" customFormat="1" ht="12.75">
      <c r="I34" s="861"/>
    </row>
    <row r="35" s="771" customFormat="1" ht="12.75">
      <c r="I35" s="861"/>
    </row>
    <row r="36" s="771" customFormat="1" ht="12.75">
      <c r="I36" s="861"/>
    </row>
    <row r="37" s="771" customFormat="1" ht="12.75">
      <c r="I37" s="861"/>
    </row>
    <row r="38" s="771" customFormat="1" ht="12.75">
      <c r="I38" s="861"/>
    </row>
    <row r="39" s="771" customFormat="1" ht="12.75">
      <c r="I39" s="861"/>
    </row>
    <row r="40" s="771" customFormat="1" ht="12.75">
      <c r="I40" s="861"/>
    </row>
    <row r="41" s="771" customFormat="1" ht="12.75">
      <c r="I41" s="861"/>
    </row>
    <row r="42" s="771" customFormat="1" ht="12.75">
      <c r="I42" s="861"/>
    </row>
    <row r="43" s="771" customFormat="1" ht="12.75">
      <c r="I43" s="861"/>
    </row>
    <row r="44" s="771" customFormat="1" ht="12.75">
      <c r="I44" s="861"/>
    </row>
    <row r="45" s="771" customFormat="1" ht="12.75">
      <c r="I45" s="861"/>
    </row>
    <row r="46" s="771" customFormat="1" ht="12.75">
      <c r="I46" s="861"/>
    </row>
    <row r="47" s="771" customFormat="1" ht="12.75">
      <c r="I47" s="861"/>
    </row>
    <row r="48" s="771" customFormat="1" ht="12.75">
      <c r="I48" s="861"/>
    </row>
    <row r="49" s="771" customFormat="1" ht="12.75">
      <c r="I49" s="861"/>
    </row>
    <row r="50" s="771" customFormat="1" ht="12.75">
      <c r="I50" s="861"/>
    </row>
    <row r="51" s="771" customFormat="1" ht="12.75">
      <c r="I51" s="861"/>
    </row>
    <row r="52" s="771" customFormat="1" ht="12.75">
      <c r="I52" s="861"/>
    </row>
    <row r="53" s="771" customFormat="1" ht="12.75">
      <c r="I53" s="861"/>
    </row>
    <row r="54" s="771" customFormat="1" ht="12.75">
      <c r="I54" s="861"/>
    </row>
    <row r="55" s="771" customFormat="1" ht="12.75">
      <c r="I55" s="861"/>
    </row>
    <row r="56" s="771" customFormat="1" ht="12.75">
      <c r="I56" s="861"/>
    </row>
    <row r="57" s="771" customFormat="1" ht="12.75">
      <c r="I57" s="861"/>
    </row>
    <row r="58" s="771" customFormat="1" ht="12.75">
      <c r="I58" s="861"/>
    </row>
    <row r="59" s="771" customFormat="1" ht="12.75">
      <c r="I59" s="861"/>
    </row>
    <row r="60" s="771" customFormat="1" ht="12.75">
      <c r="I60" s="861"/>
    </row>
    <row r="61" s="771" customFormat="1" ht="12.75">
      <c r="I61" s="861"/>
    </row>
    <row r="62" s="771" customFormat="1" ht="12.75">
      <c r="I62" s="861"/>
    </row>
    <row r="63" s="771" customFormat="1" ht="12.75">
      <c r="I63" s="861"/>
    </row>
    <row r="64" s="771" customFormat="1" ht="12.75">
      <c r="I64" s="861"/>
    </row>
    <row r="65" s="771" customFormat="1" ht="12.75">
      <c r="I65" s="861"/>
    </row>
    <row r="66" s="771" customFormat="1" ht="12.75">
      <c r="I66" s="861"/>
    </row>
    <row r="67" s="771" customFormat="1" ht="12.75">
      <c r="I67" s="861"/>
    </row>
    <row r="68" s="771" customFormat="1" ht="12.75">
      <c r="I68" s="861"/>
    </row>
    <row r="69" s="771" customFormat="1" ht="12.75">
      <c r="I69" s="861"/>
    </row>
    <row r="70" s="771" customFormat="1" ht="12.75">
      <c r="I70" s="861"/>
    </row>
    <row r="71" s="771" customFormat="1" ht="12.75">
      <c r="I71" s="861"/>
    </row>
    <row r="72" s="771" customFormat="1" ht="12.75">
      <c r="I72" s="861"/>
    </row>
    <row r="73" s="771" customFormat="1" ht="12.75">
      <c r="I73" s="861"/>
    </row>
    <row r="74" s="771" customFormat="1" ht="12.75">
      <c r="I74" s="861"/>
    </row>
    <row r="75" s="771" customFormat="1" ht="12.75">
      <c r="I75" s="861"/>
    </row>
    <row r="76" s="771" customFormat="1" ht="12.75">
      <c r="I76" s="861"/>
    </row>
    <row r="77" s="771" customFormat="1" ht="12.75">
      <c r="I77" s="861"/>
    </row>
    <row r="78" s="771" customFormat="1" ht="12.75">
      <c r="I78" s="861"/>
    </row>
    <row r="79" s="771" customFormat="1" ht="12.75">
      <c r="I79" s="861"/>
    </row>
    <row r="80" s="771" customFormat="1" ht="12.75">
      <c r="I80" s="861"/>
    </row>
    <row r="81" s="771" customFormat="1" ht="12.75">
      <c r="I81" s="861"/>
    </row>
    <row r="82" s="771" customFormat="1" ht="12.75">
      <c r="I82" s="861"/>
    </row>
    <row r="83" s="771" customFormat="1" ht="12.75">
      <c r="I83" s="861"/>
    </row>
    <row r="84" s="771" customFormat="1" ht="12.75">
      <c r="I84" s="861"/>
    </row>
    <row r="85" s="771" customFormat="1" ht="12.75">
      <c r="I85" s="861"/>
    </row>
    <row r="86" s="771" customFormat="1" ht="12.75">
      <c r="I86" s="861"/>
    </row>
    <row r="87" s="771" customFormat="1" ht="12.75">
      <c r="I87" s="861"/>
    </row>
    <row r="88" s="771" customFormat="1" ht="12.75">
      <c r="I88" s="861"/>
    </row>
    <row r="89" s="771" customFormat="1" ht="12.75">
      <c r="I89" s="861"/>
    </row>
    <row r="90" s="771" customFormat="1" ht="12.75">
      <c r="I90" s="861"/>
    </row>
    <row r="91" s="771" customFormat="1" ht="12.75">
      <c r="I91" s="861"/>
    </row>
    <row r="92" s="771" customFormat="1" ht="12.75">
      <c r="I92" s="861"/>
    </row>
    <row r="93" s="771" customFormat="1" ht="12.75">
      <c r="I93" s="861"/>
    </row>
    <row r="94" s="771" customFormat="1" ht="12.75">
      <c r="I94" s="861"/>
    </row>
    <row r="95" s="771" customFormat="1" ht="12.75">
      <c r="I95" s="861"/>
    </row>
    <row r="96" s="771" customFormat="1" ht="12.75">
      <c r="I96" s="861"/>
    </row>
    <row r="97" s="771" customFormat="1" ht="12.75">
      <c r="I97" s="861"/>
    </row>
    <row r="98" s="771" customFormat="1" ht="12.75">
      <c r="I98" s="861"/>
    </row>
    <row r="99" s="771" customFormat="1" ht="12.75">
      <c r="I99" s="861"/>
    </row>
    <row r="100" s="771" customFormat="1" ht="12.75">
      <c r="I100" s="861"/>
    </row>
    <row r="101" s="771" customFormat="1" ht="12.75">
      <c r="I101" s="861"/>
    </row>
    <row r="102" s="771" customFormat="1" ht="12.75">
      <c r="I102" s="861"/>
    </row>
    <row r="103" s="771" customFormat="1" ht="12.75">
      <c r="I103" s="861"/>
    </row>
    <row r="104" s="771" customFormat="1" ht="12.75">
      <c r="I104" s="861"/>
    </row>
    <row r="105" s="771" customFormat="1" ht="12.75">
      <c r="I105" s="861"/>
    </row>
    <row r="106" s="771" customFormat="1" ht="12.75">
      <c r="I106" s="861"/>
    </row>
    <row r="107" s="771" customFormat="1" ht="12.75">
      <c r="I107" s="861"/>
    </row>
    <row r="108" s="771" customFormat="1" ht="12.75">
      <c r="I108" s="861"/>
    </row>
    <row r="109" s="771" customFormat="1" ht="12.75">
      <c r="I109" s="861"/>
    </row>
    <row r="110" s="771" customFormat="1" ht="12.75">
      <c r="I110" s="861"/>
    </row>
    <row r="111" s="771" customFormat="1" ht="12.75">
      <c r="I111" s="861"/>
    </row>
    <row r="112" s="771" customFormat="1" ht="12.75">
      <c r="I112" s="861"/>
    </row>
    <row r="113" s="771" customFormat="1" ht="12.75">
      <c r="I113" s="861"/>
    </row>
    <row r="114" s="771" customFormat="1" ht="12.75">
      <c r="I114" s="861"/>
    </row>
    <row r="115" s="771" customFormat="1" ht="12.75">
      <c r="I115" s="861"/>
    </row>
    <row r="116" s="771" customFormat="1" ht="12.75">
      <c r="I116" s="861"/>
    </row>
    <row r="117" s="771" customFormat="1" ht="12.75">
      <c r="I117" s="861"/>
    </row>
    <row r="118" s="771" customFormat="1" ht="12.75">
      <c r="I118" s="861"/>
    </row>
    <row r="119" s="771" customFormat="1" ht="12.75">
      <c r="I119" s="861"/>
    </row>
    <row r="120" s="771" customFormat="1" ht="12.75">
      <c r="I120" s="861"/>
    </row>
    <row r="121" s="771" customFormat="1" ht="12.75">
      <c r="I121" s="861"/>
    </row>
    <row r="122" s="771" customFormat="1" ht="12.75">
      <c r="I122" s="861"/>
    </row>
    <row r="123" s="771" customFormat="1" ht="12.75">
      <c r="I123" s="861"/>
    </row>
    <row r="124" s="771" customFormat="1" ht="12.75">
      <c r="I124" s="861"/>
    </row>
    <row r="125" s="771" customFormat="1" ht="12.75">
      <c r="I125" s="861"/>
    </row>
    <row r="126" s="771" customFormat="1" ht="12.75">
      <c r="I126" s="861"/>
    </row>
    <row r="127" s="771" customFormat="1" ht="12.75">
      <c r="I127" s="861"/>
    </row>
    <row r="128" s="771" customFormat="1" ht="12.75">
      <c r="I128" s="861"/>
    </row>
    <row r="129" s="771" customFormat="1" ht="12.75">
      <c r="I129" s="861"/>
    </row>
    <row r="130" s="771" customFormat="1" ht="12.75">
      <c r="I130" s="861"/>
    </row>
    <row r="131" s="771" customFormat="1" ht="12.75">
      <c r="I131" s="861"/>
    </row>
    <row r="132" s="771" customFormat="1" ht="12.75">
      <c r="I132" s="861"/>
    </row>
    <row r="133" s="771" customFormat="1" ht="12.75">
      <c r="I133" s="861"/>
    </row>
    <row r="134" s="771" customFormat="1" ht="12.75">
      <c r="I134" s="861"/>
    </row>
    <row r="135" s="771" customFormat="1" ht="12.75">
      <c r="I135" s="861"/>
    </row>
    <row r="136" s="771" customFormat="1" ht="12.75">
      <c r="I136" s="861"/>
    </row>
    <row r="137" s="771" customFormat="1" ht="12.75">
      <c r="I137" s="861"/>
    </row>
    <row r="138" s="771" customFormat="1" ht="12.75">
      <c r="I138" s="861"/>
    </row>
    <row r="139" s="771" customFormat="1" ht="12.75">
      <c r="I139" s="861"/>
    </row>
    <row r="140" s="771" customFormat="1" ht="12.75">
      <c r="I140" s="861"/>
    </row>
    <row r="141" s="771" customFormat="1" ht="12.75">
      <c r="I141" s="861"/>
    </row>
    <row r="142" s="771" customFormat="1" ht="12.75">
      <c r="I142" s="861"/>
    </row>
    <row r="143" s="771" customFormat="1" ht="12.75">
      <c r="I143" s="861"/>
    </row>
    <row r="144" s="771" customFormat="1" ht="12.75">
      <c r="I144" s="861"/>
    </row>
    <row r="145" s="771" customFormat="1" ht="12.75">
      <c r="I145" s="861"/>
    </row>
    <row r="146" s="771" customFormat="1" ht="12.75">
      <c r="I146" s="861"/>
    </row>
    <row r="147" s="771" customFormat="1" ht="12.75">
      <c r="I147" s="861"/>
    </row>
    <row r="148" s="771" customFormat="1" ht="12.75">
      <c r="I148" s="861"/>
    </row>
    <row r="149" s="771" customFormat="1" ht="12.75">
      <c r="I149" s="861"/>
    </row>
    <row r="150" s="771" customFormat="1" ht="12.75">
      <c r="I150" s="861"/>
    </row>
    <row r="151" s="771" customFormat="1" ht="12.75">
      <c r="I151" s="861"/>
    </row>
    <row r="152" s="771" customFormat="1" ht="12.75">
      <c r="I152" s="861"/>
    </row>
    <row r="153" s="771" customFormat="1" ht="12.75">
      <c r="I153" s="861"/>
    </row>
    <row r="154" s="771" customFormat="1" ht="12.75">
      <c r="I154" s="861"/>
    </row>
    <row r="155" s="771" customFormat="1" ht="12.75">
      <c r="I155" s="861"/>
    </row>
    <row r="156" s="771" customFormat="1" ht="12.75">
      <c r="I156" s="861"/>
    </row>
    <row r="157" s="771" customFormat="1" ht="12.75">
      <c r="I157" s="861"/>
    </row>
    <row r="158" s="771" customFormat="1" ht="12.75">
      <c r="I158" s="861"/>
    </row>
    <row r="159" s="771" customFormat="1" ht="12.75">
      <c r="I159" s="861"/>
    </row>
    <row r="160" s="771" customFormat="1" ht="12.75">
      <c r="I160" s="861"/>
    </row>
    <row r="161" s="771" customFormat="1" ht="12.75">
      <c r="I161" s="861"/>
    </row>
    <row r="162" s="771" customFormat="1" ht="12.75">
      <c r="I162" s="861"/>
    </row>
    <row r="163" s="771" customFormat="1" ht="12.75">
      <c r="I163" s="861"/>
    </row>
    <row r="164" s="771" customFormat="1" ht="12.75">
      <c r="I164" s="861"/>
    </row>
    <row r="165" s="771" customFormat="1" ht="12.75">
      <c r="I165" s="861"/>
    </row>
    <row r="166" s="771" customFormat="1" ht="12.75">
      <c r="I166" s="861"/>
    </row>
    <row r="167" s="771" customFormat="1" ht="12.75">
      <c r="I167" s="861"/>
    </row>
    <row r="168" s="771" customFormat="1" ht="12.75">
      <c r="I168" s="861"/>
    </row>
    <row r="169" s="771" customFormat="1" ht="12.75">
      <c r="I169" s="861"/>
    </row>
    <row r="170" s="771" customFormat="1" ht="12.75">
      <c r="I170" s="861"/>
    </row>
    <row r="171" s="771" customFormat="1" ht="12.75">
      <c r="I171" s="861"/>
    </row>
    <row r="172" s="771" customFormat="1" ht="12.75">
      <c r="I172" s="861"/>
    </row>
    <row r="173" s="771" customFormat="1" ht="12.75">
      <c r="I173" s="861"/>
    </row>
    <row r="174" s="771" customFormat="1" ht="12.75">
      <c r="I174" s="861"/>
    </row>
    <row r="175" s="771" customFormat="1" ht="12.75">
      <c r="I175" s="861"/>
    </row>
    <row r="176" s="771" customFormat="1" ht="12.75">
      <c r="I176" s="861"/>
    </row>
    <row r="177" s="771" customFormat="1" ht="12.75">
      <c r="I177" s="861"/>
    </row>
    <row r="178" s="771" customFormat="1" ht="12.75">
      <c r="I178" s="861"/>
    </row>
    <row r="179" s="771" customFormat="1" ht="12.75">
      <c r="I179" s="861"/>
    </row>
    <row r="180" s="771" customFormat="1" ht="12.75">
      <c r="I180" s="861"/>
    </row>
    <row r="181" s="771" customFormat="1" ht="12.75">
      <c r="I181" s="861"/>
    </row>
    <row r="182" s="771" customFormat="1" ht="12.75">
      <c r="I182" s="861"/>
    </row>
    <row r="183" s="771" customFormat="1" ht="12.75">
      <c r="I183" s="861"/>
    </row>
    <row r="184" s="771" customFormat="1" ht="12.75">
      <c r="I184" s="861"/>
    </row>
    <row r="185" s="771" customFormat="1" ht="12.75">
      <c r="I185" s="861"/>
    </row>
    <row r="186" s="771" customFormat="1" ht="12.75">
      <c r="I186" s="861"/>
    </row>
    <row r="187" s="771" customFormat="1" ht="12.75">
      <c r="I187" s="861"/>
    </row>
    <row r="188" s="771" customFormat="1" ht="12.75">
      <c r="I188" s="861"/>
    </row>
    <row r="189" s="771" customFormat="1" ht="12.75">
      <c r="I189" s="861"/>
    </row>
    <row r="190" s="771" customFormat="1" ht="12.75">
      <c r="I190" s="861"/>
    </row>
    <row r="191" s="771" customFormat="1" ht="12.75">
      <c r="I191" s="861"/>
    </row>
    <row r="192" s="771" customFormat="1" ht="12.75">
      <c r="I192" s="861"/>
    </row>
    <row r="193" s="771" customFormat="1" ht="12.75">
      <c r="I193" s="861"/>
    </row>
    <row r="194" s="771" customFormat="1" ht="12.75">
      <c r="I194" s="861"/>
    </row>
    <row r="195" s="771" customFormat="1" ht="12.75">
      <c r="I195" s="861"/>
    </row>
    <row r="196" s="771" customFormat="1" ht="12.75">
      <c r="I196" s="861"/>
    </row>
    <row r="197" s="771" customFormat="1" ht="12.75">
      <c r="I197" s="861"/>
    </row>
    <row r="198" s="771" customFormat="1" ht="12.75">
      <c r="I198" s="861"/>
    </row>
    <row r="199" s="771" customFormat="1" ht="12.75">
      <c r="I199" s="861"/>
    </row>
    <row r="200" s="771" customFormat="1" ht="12.75">
      <c r="I200" s="861"/>
    </row>
    <row r="201" s="771" customFormat="1" ht="12.75">
      <c r="I201" s="861"/>
    </row>
    <row r="202" s="771" customFormat="1" ht="12.75">
      <c r="I202" s="861"/>
    </row>
    <row r="203" s="771" customFormat="1" ht="12.75">
      <c r="I203" s="861"/>
    </row>
    <row r="204" s="771" customFormat="1" ht="12.75">
      <c r="I204" s="861"/>
    </row>
    <row r="205" s="771" customFormat="1" ht="12.75">
      <c r="I205" s="861"/>
    </row>
    <row r="206" s="771" customFormat="1" ht="12.75">
      <c r="I206" s="861"/>
    </row>
    <row r="207" s="771" customFormat="1" ht="12.75">
      <c r="I207" s="861"/>
    </row>
    <row r="208" s="771" customFormat="1" ht="12.75">
      <c r="I208" s="861"/>
    </row>
    <row r="209" s="771" customFormat="1" ht="12.75">
      <c r="I209" s="861"/>
    </row>
    <row r="210" s="771" customFormat="1" ht="12.75">
      <c r="I210" s="861"/>
    </row>
    <row r="211" s="771" customFormat="1" ht="12.75">
      <c r="I211" s="861"/>
    </row>
    <row r="212" s="771" customFormat="1" ht="12.75">
      <c r="I212" s="861"/>
    </row>
    <row r="213" s="771" customFormat="1" ht="12.75">
      <c r="I213" s="861"/>
    </row>
    <row r="214" s="771" customFormat="1" ht="12.75">
      <c r="I214" s="861"/>
    </row>
    <row r="215" s="771" customFormat="1" ht="12.75">
      <c r="I215" s="861"/>
    </row>
    <row r="216" s="771" customFormat="1" ht="12.75">
      <c r="I216" s="861"/>
    </row>
    <row r="217" s="771" customFormat="1" ht="12.75">
      <c r="I217" s="861"/>
    </row>
    <row r="218" s="771" customFormat="1" ht="12.75">
      <c r="I218" s="861"/>
    </row>
    <row r="219" s="771" customFormat="1" ht="12.75">
      <c r="I219" s="861"/>
    </row>
    <row r="220" s="771" customFormat="1" ht="12.75">
      <c r="I220" s="861"/>
    </row>
    <row r="221" s="771" customFormat="1" ht="12.75">
      <c r="I221" s="861"/>
    </row>
    <row r="222" s="771" customFormat="1" ht="12.75">
      <c r="I222" s="861"/>
    </row>
    <row r="223" s="771" customFormat="1" ht="12.75">
      <c r="I223" s="861"/>
    </row>
    <row r="224" s="771" customFormat="1" ht="12.75">
      <c r="I224" s="861"/>
    </row>
    <row r="225" s="771" customFormat="1" ht="12.75">
      <c r="I225" s="861"/>
    </row>
    <row r="226" s="771" customFormat="1" ht="12.75">
      <c r="I226" s="861"/>
    </row>
    <row r="227" s="771" customFormat="1" ht="12.75">
      <c r="I227" s="861"/>
    </row>
    <row r="228" s="771" customFormat="1" ht="12.75">
      <c r="I228" s="861"/>
    </row>
    <row r="229" s="771" customFormat="1" ht="12.75">
      <c r="I229" s="861"/>
    </row>
    <row r="230" s="771" customFormat="1" ht="12.75">
      <c r="I230" s="861"/>
    </row>
    <row r="231" s="771" customFormat="1" ht="12.75">
      <c r="I231" s="861"/>
    </row>
    <row r="232" s="771" customFormat="1" ht="12.75">
      <c r="I232" s="861"/>
    </row>
    <row r="233" s="771" customFormat="1" ht="12.75">
      <c r="I233" s="861"/>
    </row>
    <row r="234" s="771" customFormat="1" ht="12.75">
      <c r="I234" s="861"/>
    </row>
    <row r="235" s="771" customFormat="1" ht="12.75">
      <c r="I235" s="861"/>
    </row>
    <row r="236" s="771" customFormat="1" ht="12.75">
      <c r="I236" s="861"/>
    </row>
    <row r="237" s="771" customFormat="1" ht="12.75">
      <c r="I237" s="861"/>
    </row>
    <row r="238" s="771" customFormat="1" ht="12.75">
      <c r="I238" s="861"/>
    </row>
    <row r="239" s="771" customFormat="1" ht="12.75">
      <c r="I239" s="861"/>
    </row>
    <row r="240" s="771" customFormat="1" ht="12.75">
      <c r="I240" s="861"/>
    </row>
    <row r="241" s="771" customFormat="1" ht="12.75">
      <c r="I241" s="861"/>
    </row>
    <row r="242" s="771" customFormat="1" ht="12.75">
      <c r="I242" s="861"/>
    </row>
    <row r="243" s="771" customFormat="1" ht="12.75">
      <c r="I243" s="861"/>
    </row>
    <row r="244" s="771" customFormat="1" ht="12.75">
      <c r="I244" s="861"/>
    </row>
    <row r="245" s="771" customFormat="1" ht="12.75">
      <c r="I245" s="861"/>
    </row>
    <row r="246" s="771" customFormat="1" ht="12.75">
      <c r="I246" s="861"/>
    </row>
    <row r="247" s="771" customFormat="1" ht="12.75">
      <c r="I247" s="861"/>
    </row>
    <row r="248" s="771" customFormat="1" ht="12.75">
      <c r="I248" s="861"/>
    </row>
    <row r="249" s="771" customFormat="1" ht="12.75">
      <c r="I249" s="861"/>
    </row>
    <row r="250" s="771" customFormat="1" ht="12.75">
      <c r="I250" s="861"/>
    </row>
    <row r="251" s="771" customFormat="1" ht="12.75">
      <c r="I251" s="861"/>
    </row>
    <row r="252" s="771" customFormat="1" ht="12.75">
      <c r="I252" s="861"/>
    </row>
    <row r="253" s="771" customFormat="1" ht="12.75">
      <c r="I253" s="861"/>
    </row>
    <row r="254" s="771" customFormat="1" ht="12.75">
      <c r="I254" s="861"/>
    </row>
    <row r="255" s="771" customFormat="1" ht="12.75">
      <c r="I255" s="861"/>
    </row>
    <row r="256" s="771" customFormat="1" ht="12.75">
      <c r="I256" s="861"/>
    </row>
    <row r="257" s="771" customFormat="1" ht="12.75">
      <c r="I257" s="861"/>
    </row>
    <row r="258" s="771" customFormat="1" ht="12.75">
      <c r="I258" s="861"/>
    </row>
    <row r="259" s="771" customFormat="1" ht="12.75">
      <c r="I259" s="861"/>
    </row>
    <row r="260" s="771" customFormat="1" ht="12.75">
      <c r="I260" s="861"/>
    </row>
    <row r="261" s="771" customFormat="1" ht="12.75">
      <c r="I261" s="861"/>
    </row>
    <row r="262" s="771" customFormat="1" ht="12.75">
      <c r="I262" s="861"/>
    </row>
    <row r="263" s="771" customFormat="1" ht="12.75">
      <c r="I263" s="861"/>
    </row>
    <row r="264" s="771" customFormat="1" ht="12.75">
      <c r="I264" s="861"/>
    </row>
    <row r="265" s="771" customFormat="1" ht="12.75">
      <c r="I265" s="861"/>
    </row>
    <row r="266" s="771" customFormat="1" ht="12.75">
      <c r="I266" s="861"/>
    </row>
    <row r="267" s="771" customFormat="1" ht="12.75">
      <c r="I267" s="861"/>
    </row>
    <row r="268" s="771" customFormat="1" ht="12.75">
      <c r="I268" s="861"/>
    </row>
    <row r="269" s="771" customFormat="1" ht="12.75">
      <c r="I269" s="861"/>
    </row>
    <row r="270" s="771" customFormat="1" ht="12.75">
      <c r="I270" s="861"/>
    </row>
    <row r="271" s="771" customFormat="1" ht="12.75">
      <c r="I271" s="861"/>
    </row>
    <row r="272" s="771" customFormat="1" ht="12.75">
      <c r="I272" s="861"/>
    </row>
    <row r="273" s="771" customFormat="1" ht="12.75">
      <c r="I273" s="861"/>
    </row>
    <row r="274" s="771" customFormat="1" ht="12.75">
      <c r="I274" s="861"/>
    </row>
    <row r="275" s="771" customFormat="1" ht="12.75">
      <c r="I275" s="861"/>
    </row>
    <row r="276" s="771" customFormat="1" ht="12.75">
      <c r="I276" s="861"/>
    </row>
    <row r="277" s="771" customFormat="1" ht="12.75">
      <c r="I277" s="861"/>
    </row>
    <row r="278" s="771" customFormat="1" ht="12.75">
      <c r="I278" s="861"/>
    </row>
    <row r="279" s="771" customFormat="1" ht="12.75">
      <c r="I279" s="861"/>
    </row>
    <row r="280" s="771" customFormat="1" ht="12.75">
      <c r="I280" s="861"/>
    </row>
    <row r="281" s="771" customFormat="1" ht="12.75">
      <c r="I281" s="861"/>
    </row>
    <row r="282" s="771" customFormat="1" ht="12.75">
      <c r="I282" s="861"/>
    </row>
    <row r="283" s="771" customFormat="1" ht="12.75">
      <c r="I283" s="861"/>
    </row>
    <row r="284" s="771" customFormat="1" ht="12.75">
      <c r="I284" s="861"/>
    </row>
    <row r="285" s="771" customFormat="1" ht="12.75">
      <c r="I285" s="861"/>
    </row>
    <row r="286" s="771" customFormat="1" ht="12.75">
      <c r="I286" s="861"/>
    </row>
    <row r="287" s="771" customFormat="1" ht="12.75">
      <c r="I287" s="861"/>
    </row>
    <row r="288" s="771" customFormat="1" ht="12.75">
      <c r="I288" s="861"/>
    </row>
    <row r="289" s="771" customFormat="1" ht="12.75">
      <c r="I289" s="861"/>
    </row>
    <row r="290" s="771" customFormat="1" ht="12.75">
      <c r="I290" s="861"/>
    </row>
    <row r="291" s="771" customFormat="1" ht="12.75">
      <c r="I291" s="861"/>
    </row>
    <row r="292" s="771" customFormat="1" ht="12.75">
      <c r="I292" s="861"/>
    </row>
    <row r="293" s="771" customFormat="1" ht="12.75">
      <c r="I293" s="861"/>
    </row>
    <row r="294" s="771" customFormat="1" ht="12.75">
      <c r="I294" s="861"/>
    </row>
    <row r="295" s="771" customFormat="1" ht="12.75">
      <c r="I295" s="861"/>
    </row>
    <row r="296" s="771" customFormat="1" ht="12.75">
      <c r="I296" s="861"/>
    </row>
    <row r="297" s="771" customFormat="1" ht="12.75">
      <c r="I297" s="861"/>
    </row>
    <row r="298" s="771" customFormat="1" ht="12.75">
      <c r="I298" s="861"/>
    </row>
    <row r="299" s="771" customFormat="1" ht="12.75">
      <c r="I299" s="861"/>
    </row>
    <row r="300" s="771" customFormat="1" ht="12.75">
      <c r="I300" s="861"/>
    </row>
    <row r="301" s="771" customFormat="1" ht="12.75">
      <c r="I301" s="861"/>
    </row>
    <row r="302" s="771" customFormat="1" ht="12.75">
      <c r="I302" s="861"/>
    </row>
    <row r="303" s="771" customFormat="1" ht="12.75">
      <c r="I303" s="861"/>
    </row>
    <row r="304" s="771" customFormat="1" ht="12.75">
      <c r="I304" s="861"/>
    </row>
    <row r="305" s="771" customFormat="1" ht="12.75">
      <c r="I305" s="861"/>
    </row>
    <row r="306" s="771" customFormat="1" ht="12.75">
      <c r="I306" s="861"/>
    </row>
    <row r="307" s="771" customFormat="1" ht="12.75">
      <c r="I307" s="861"/>
    </row>
    <row r="308" s="771" customFormat="1" ht="12.75">
      <c r="I308" s="861"/>
    </row>
    <row r="309" s="771" customFormat="1" ht="12.75">
      <c r="I309" s="861"/>
    </row>
    <row r="310" s="771" customFormat="1" ht="12.75">
      <c r="I310" s="861"/>
    </row>
    <row r="311" s="771" customFormat="1" ht="12.75">
      <c r="I311" s="861"/>
    </row>
    <row r="312" s="771" customFormat="1" ht="12.75">
      <c r="I312" s="861"/>
    </row>
    <row r="313" s="771" customFormat="1" ht="12.75">
      <c r="I313" s="861"/>
    </row>
    <row r="314" s="771" customFormat="1" ht="12.75">
      <c r="I314" s="861"/>
    </row>
    <row r="315" s="771" customFormat="1" ht="12.75">
      <c r="I315" s="861"/>
    </row>
    <row r="316" s="771" customFormat="1" ht="12.75">
      <c r="I316" s="861"/>
    </row>
    <row r="317" s="771" customFormat="1" ht="12.75">
      <c r="I317" s="861"/>
    </row>
    <row r="318" s="771" customFormat="1" ht="12.75">
      <c r="I318" s="861"/>
    </row>
    <row r="319" s="771" customFormat="1" ht="12.75">
      <c r="I319" s="861"/>
    </row>
    <row r="320" s="771" customFormat="1" ht="12.75">
      <c r="I320" s="861"/>
    </row>
    <row r="321" s="771" customFormat="1" ht="12.75">
      <c r="I321" s="861"/>
    </row>
    <row r="322" s="771" customFormat="1" ht="12.75">
      <c r="I322" s="861"/>
    </row>
    <row r="323" s="771" customFormat="1" ht="12.75">
      <c r="I323" s="861"/>
    </row>
    <row r="324" s="771" customFormat="1" ht="12.75">
      <c r="I324" s="861"/>
    </row>
    <row r="325" s="771" customFormat="1" ht="12.75">
      <c r="I325" s="861"/>
    </row>
    <row r="326" s="771" customFormat="1" ht="12.75">
      <c r="I326" s="861"/>
    </row>
    <row r="327" s="771" customFormat="1" ht="12.75">
      <c r="I327" s="861"/>
    </row>
    <row r="328" s="771" customFormat="1" ht="12.75">
      <c r="I328" s="861"/>
    </row>
    <row r="329" s="771" customFormat="1" ht="12.75">
      <c r="I329" s="861"/>
    </row>
    <row r="330" s="771" customFormat="1" ht="12.75">
      <c r="I330" s="861"/>
    </row>
    <row r="331" s="771" customFormat="1" ht="12.75">
      <c r="I331" s="869"/>
    </row>
    <row r="332" s="771" customFormat="1" ht="12.75">
      <c r="I332" s="869"/>
    </row>
    <row r="333" s="771" customFormat="1" ht="12.75">
      <c r="I333" s="869"/>
    </row>
    <row r="334" s="771" customFormat="1" ht="12.75">
      <c r="I334" s="869"/>
    </row>
    <row r="335" s="771" customFormat="1" ht="12.75">
      <c r="I335" s="869"/>
    </row>
    <row r="336" s="771" customFormat="1" ht="12.75">
      <c r="I336" s="869"/>
    </row>
    <row r="337" s="771" customFormat="1" ht="12.75">
      <c r="I337" s="869"/>
    </row>
    <row r="338" s="771" customFormat="1" ht="12.75">
      <c r="I338" s="869"/>
    </row>
    <row r="339" s="771" customFormat="1" ht="12.75">
      <c r="I339" s="869"/>
    </row>
    <row r="340" s="771" customFormat="1" ht="12.75">
      <c r="I340" s="869"/>
    </row>
    <row r="341" s="771" customFormat="1" ht="12.75">
      <c r="I341" s="869"/>
    </row>
    <row r="342" s="771" customFormat="1" ht="12.75">
      <c r="I342" s="869"/>
    </row>
    <row r="343" s="771" customFormat="1" ht="12.75">
      <c r="I343" s="869"/>
    </row>
    <row r="344" s="771" customFormat="1" ht="12.75">
      <c r="I344" s="869"/>
    </row>
    <row r="345" s="771" customFormat="1" ht="12.75">
      <c r="I345" s="869"/>
    </row>
    <row r="346" s="771" customFormat="1" ht="12.75">
      <c r="I346" s="869"/>
    </row>
    <row r="347" s="771" customFormat="1" ht="12.75">
      <c r="I347" s="869"/>
    </row>
    <row r="348" s="771" customFormat="1" ht="12.75">
      <c r="I348" s="869"/>
    </row>
    <row r="349" s="771" customFormat="1" ht="12.75">
      <c r="I349" s="869"/>
    </row>
    <row r="350" s="771" customFormat="1" ht="12.75">
      <c r="I350" s="869"/>
    </row>
    <row r="351" s="771" customFormat="1" ht="12.75">
      <c r="I351" s="869"/>
    </row>
    <row r="352" s="771" customFormat="1" ht="12.75">
      <c r="I352" s="869"/>
    </row>
    <row r="353" s="771" customFormat="1" ht="12.75">
      <c r="I353" s="869"/>
    </row>
    <row r="354" s="771" customFormat="1" ht="12.75">
      <c r="I354" s="869"/>
    </row>
    <row r="355" s="771" customFormat="1" ht="12.75">
      <c r="I355" s="869"/>
    </row>
    <row r="356" s="771" customFormat="1" ht="12.75">
      <c r="I356" s="869"/>
    </row>
    <row r="357" s="771" customFormat="1" ht="12.75">
      <c r="I357" s="869"/>
    </row>
    <row r="358" s="771" customFormat="1" ht="12.75">
      <c r="I358" s="869"/>
    </row>
    <row r="359" s="771" customFormat="1" ht="12.75">
      <c r="I359" s="869"/>
    </row>
    <row r="360" s="771" customFormat="1" ht="12.75">
      <c r="I360" s="869"/>
    </row>
    <row r="361" s="771" customFormat="1" ht="12.75">
      <c r="I361" s="869"/>
    </row>
    <row r="362" s="771" customFormat="1" ht="12.75">
      <c r="I362" s="869"/>
    </row>
    <row r="363" s="771" customFormat="1" ht="12.75">
      <c r="I363" s="869"/>
    </row>
    <row r="364" s="771" customFormat="1" ht="12.75">
      <c r="I364" s="869"/>
    </row>
    <row r="365" s="771" customFormat="1" ht="12.75">
      <c r="I365" s="869"/>
    </row>
    <row r="366" s="771" customFormat="1" ht="12.75">
      <c r="I366" s="869"/>
    </row>
    <row r="367" s="771" customFormat="1" ht="12.75">
      <c r="I367" s="869"/>
    </row>
    <row r="368" s="771" customFormat="1" ht="12.75">
      <c r="I368" s="869"/>
    </row>
    <row r="369" s="771" customFormat="1" ht="12.75">
      <c r="I369" s="869"/>
    </row>
    <row r="370" s="771" customFormat="1" ht="12.75">
      <c r="I370" s="869"/>
    </row>
    <row r="371" s="771" customFormat="1" ht="12.75">
      <c r="I371" s="869"/>
    </row>
    <row r="372" s="771" customFormat="1" ht="12.75">
      <c r="I372" s="869"/>
    </row>
    <row r="373" s="771" customFormat="1" ht="12.75">
      <c r="I373" s="869"/>
    </row>
    <row r="374" s="771" customFormat="1" ht="12.75">
      <c r="I374" s="869"/>
    </row>
    <row r="375" s="771" customFormat="1" ht="12.75">
      <c r="I375" s="869"/>
    </row>
    <row r="376" s="771" customFormat="1" ht="12.75">
      <c r="I376" s="869"/>
    </row>
    <row r="377" s="771" customFormat="1" ht="12.75">
      <c r="I377" s="869"/>
    </row>
    <row r="378" s="771" customFormat="1" ht="12.75">
      <c r="I378" s="869"/>
    </row>
    <row r="379" s="771" customFormat="1" ht="12.75">
      <c r="I379" s="869"/>
    </row>
    <row r="380" s="771" customFormat="1" ht="12.75">
      <c r="I380" s="869"/>
    </row>
    <row r="381" s="771" customFormat="1" ht="12.75">
      <c r="I381" s="869"/>
    </row>
    <row r="382" s="771" customFormat="1" ht="12.75">
      <c r="I382" s="869"/>
    </row>
    <row r="383" s="771" customFormat="1" ht="12.75">
      <c r="I383" s="869"/>
    </row>
    <row r="384" s="771" customFormat="1" ht="12.75">
      <c r="I384" s="869"/>
    </row>
    <row r="385" s="771" customFormat="1" ht="12.75">
      <c r="I385" s="869"/>
    </row>
    <row r="386" s="771" customFormat="1" ht="12.75">
      <c r="I386" s="869"/>
    </row>
    <row r="387" s="771" customFormat="1" ht="12.75">
      <c r="I387" s="869"/>
    </row>
    <row r="388" s="771" customFormat="1" ht="12.75">
      <c r="I388" s="869"/>
    </row>
    <row r="389" s="771" customFormat="1" ht="12.75">
      <c r="I389" s="869"/>
    </row>
    <row r="390" s="771" customFormat="1" ht="12.75">
      <c r="I390" s="869"/>
    </row>
    <row r="391" s="771" customFormat="1" ht="12.75">
      <c r="I391" s="869"/>
    </row>
    <row r="392" s="771" customFormat="1" ht="12.75">
      <c r="I392" s="869"/>
    </row>
    <row r="393" s="771" customFormat="1" ht="12.75">
      <c r="I393" s="869"/>
    </row>
    <row r="394" s="771" customFormat="1" ht="12.75">
      <c r="I394" s="869"/>
    </row>
    <row r="395" s="771" customFormat="1" ht="12.75">
      <c r="I395" s="869"/>
    </row>
    <row r="396" s="771" customFormat="1" ht="12.75">
      <c r="I396" s="869"/>
    </row>
    <row r="397" s="771" customFormat="1" ht="12.75">
      <c r="I397" s="869"/>
    </row>
    <row r="398" s="771" customFormat="1" ht="12.75">
      <c r="I398" s="869"/>
    </row>
    <row r="399" s="771" customFormat="1" ht="12.75">
      <c r="I399" s="869"/>
    </row>
    <row r="400" s="771" customFormat="1" ht="12.75">
      <c r="I400" s="869"/>
    </row>
    <row r="401" s="771" customFormat="1" ht="12.75">
      <c r="I401" s="869"/>
    </row>
    <row r="402" s="771" customFormat="1" ht="12.75">
      <c r="I402" s="869"/>
    </row>
    <row r="403" s="771" customFormat="1" ht="12.75">
      <c r="I403" s="869"/>
    </row>
    <row r="404" s="771" customFormat="1" ht="12.75">
      <c r="I404" s="869"/>
    </row>
    <row r="405" s="771" customFormat="1" ht="12.75">
      <c r="I405" s="869"/>
    </row>
    <row r="406" s="771" customFormat="1" ht="12.75">
      <c r="I406" s="869"/>
    </row>
    <row r="407" s="771" customFormat="1" ht="12.75">
      <c r="I407" s="869"/>
    </row>
    <row r="408" s="771" customFormat="1" ht="12.75">
      <c r="I408" s="869"/>
    </row>
    <row r="409" s="771" customFormat="1" ht="12.75">
      <c r="I409" s="869"/>
    </row>
    <row r="410" s="771" customFormat="1" ht="12.75">
      <c r="I410" s="869"/>
    </row>
    <row r="411" s="771" customFormat="1" ht="12.75">
      <c r="I411" s="869"/>
    </row>
    <row r="412" s="771" customFormat="1" ht="12.75">
      <c r="I412" s="869"/>
    </row>
    <row r="413" s="771" customFormat="1" ht="12.75">
      <c r="I413" s="869"/>
    </row>
    <row r="414" s="771" customFormat="1" ht="12.75">
      <c r="I414" s="869"/>
    </row>
    <row r="415" s="771" customFormat="1" ht="12.75">
      <c r="I415" s="869"/>
    </row>
    <row r="416" s="771" customFormat="1" ht="12.75">
      <c r="I416" s="869"/>
    </row>
    <row r="417" s="771" customFormat="1" ht="12.75">
      <c r="I417" s="869"/>
    </row>
    <row r="418" s="771" customFormat="1" ht="12.75">
      <c r="I418" s="869"/>
    </row>
    <row r="419" s="771" customFormat="1" ht="12.75">
      <c r="I419" s="869"/>
    </row>
    <row r="420" s="771" customFormat="1" ht="12.75">
      <c r="I420" s="869"/>
    </row>
    <row r="421" s="771" customFormat="1" ht="12.75">
      <c r="I421" s="869"/>
    </row>
    <row r="422" s="771" customFormat="1" ht="12.75">
      <c r="I422" s="869"/>
    </row>
    <row r="423" s="771" customFormat="1" ht="12.75">
      <c r="I423" s="869"/>
    </row>
    <row r="424" s="771" customFormat="1" ht="12.75">
      <c r="I424" s="869"/>
    </row>
    <row r="425" s="771" customFormat="1" ht="12.75">
      <c r="I425" s="869"/>
    </row>
    <row r="426" s="771" customFormat="1" ht="12.75">
      <c r="I426" s="869"/>
    </row>
    <row r="427" s="771" customFormat="1" ht="12.75">
      <c r="I427" s="869"/>
    </row>
    <row r="428" s="771" customFormat="1" ht="12.75">
      <c r="I428" s="869"/>
    </row>
    <row r="429" s="771" customFormat="1" ht="12.75">
      <c r="I429" s="869"/>
    </row>
    <row r="430" s="771" customFormat="1" ht="12.75">
      <c r="I430" s="869"/>
    </row>
    <row r="431" s="771" customFormat="1" ht="12.75">
      <c r="I431" s="869"/>
    </row>
    <row r="432" s="771" customFormat="1" ht="12.75">
      <c r="I432" s="869"/>
    </row>
    <row r="433" s="771" customFormat="1" ht="12.75">
      <c r="I433" s="869"/>
    </row>
    <row r="434" s="771" customFormat="1" ht="12.75">
      <c r="I434" s="869"/>
    </row>
    <row r="435" s="771" customFormat="1" ht="12.75">
      <c r="I435" s="869"/>
    </row>
    <row r="436" s="771" customFormat="1" ht="12.75">
      <c r="I436" s="869"/>
    </row>
    <row r="437" s="771" customFormat="1" ht="12.75">
      <c r="I437" s="869"/>
    </row>
    <row r="438" s="771" customFormat="1" ht="12.75">
      <c r="I438" s="869"/>
    </row>
    <row r="439" s="771" customFormat="1" ht="12.75">
      <c r="I439" s="869"/>
    </row>
    <row r="440" s="771" customFormat="1" ht="12.75">
      <c r="I440" s="869"/>
    </row>
    <row r="441" s="771" customFormat="1" ht="12.75">
      <c r="I441" s="869"/>
    </row>
    <row r="442" s="771" customFormat="1" ht="12.75">
      <c r="I442" s="869"/>
    </row>
    <row r="443" s="771" customFormat="1" ht="12.75">
      <c r="I443" s="869"/>
    </row>
    <row r="444" s="771" customFormat="1" ht="12.75">
      <c r="I444" s="869"/>
    </row>
    <row r="445" s="771" customFormat="1" ht="12.75">
      <c r="I445" s="869"/>
    </row>
    <row r="446" s="771" customFormat="1" ht="12.75">
      <c r="I446" s="869"/>
    </row>
    <row r="447" s="771" customFormat="1" ht="12.75">
      <c r="I447" s="869"/>
    </row>
    <row r="448" s="771" customFormat="1" ht="12.75">
      <c r="I448" s="869"/>
    </row>
    <row r="449" s="771" customFormat="1" ht="12.75">
      <c r="I449" s="869"/>
    </row>
    <row r="450" s="771" customFormat="1" ht="12.75">
      <c r="I450" s="869"/>
    </row>
    <row r="451" s="771" customFormat="1" ht="12.75">
      <c r="I451" s="869"/>
    </row>
    <row r="452" s="771" customFormat="1" ht="12.75">
      <c r="I452" s="869"/>
    </row>
    <row r="453" s="771" customFormat="1" ht="12.75">
      <c r="I453" s="869"/>
    </row>
    <row r="454" s="771" customFormat="1" ht="12.75">
      <c r="I454" s="869"/>
    </row>
    <row r="455" s="771" customFormat="1" ht="12.75">
      <c r="I455" s="869"/>
    </row>
    <row r="456" s="771" customFormat="1" ht="12.75">
      <c r="I456" s="869"/>
    </row>
    <row r="457" s="771" customFormat="1" ht="12.75">
      <c r="I457" s="869"/>
    </row>
    <row r="458" s="771" customFormat="1" ht="12.75">
      <c r="I458" s="869"/>
    </row>
    <row r="459" s="771" customFormat="1" ht="12.75">
      <c r="I459" s="869"/>
    </row>
    <row r="460" s="771" customFormat="1" ht="12.75">
      <c r="I460" s="869"/>
    </row>
    <row r="461" s="771" customFormat="1" ht="12.75">
      <c r="I461" s="869"/>
    </row>
    <row r="462" s="771" customFormat="1" ht="12.75">
      <c r="I462" s="869"/>
    </row>
    <row r="463" s="771" customFormat="1" ht="12.75">
      <c r="I463" s="869"/>
    </row>
    <row r="464" s="771" customFormat="1" ht="12.75">
      <c r="I464" s="869"/>
    </row>
    <row r="465" s="771" customFormat="1" ht="12.75">
      <c r="I465" s="869"/>
    </row>
    <row r="466" s="771" customFormat="1" ht="12.75">
      <c r="I466" s="869"/>
    </row>
    <row r="467" s="771" customFormat="1" ht="12.75">
      <c r="I467" s="869"/>
    </row>
    <row r="468" s="771" customFormat="1" ht="12.75">
      <c r="I468" s="869"/>
    </row>
    <row r="469" s="771" customFormat="1" ht="12.75">
      <c r="I469" s="869"/>
    </row>
    <row r="470" s="771" customFormat="1" ht="12.75">
      <c r="I470" s="869"/>
    </row>
    <row r="471" s="771" customFormat="1" ht="12.75">
      <c r="I471" s="869"/>
    </row>
    <row r="472" s="771" customFormat="1" ht="12.75">
      <c r="I472" s="869"/>
    </row>
    <row r="473" s="771" customFormat="1" ht="12.75">
      <c r="I473" s="869"/>
    </row>
    <row r="474" s="771" customFormat="1" ht="12.75">
      <c r="I474" s="869"/>
    </row>
    <row r="475" s="771" customFormat="1" ht="12.75">
      <c r="I475" s="869"/>
    </row>
    <row r="476" s="771" customFormat="1" ht="12.75">
      <c r="I476" s="869"/>
    </row>
    <row r="477" s="771" customFormat="1" ht="12.75">
      <c r="I477" s="869"/>
    </row>
    <row r="478" s="771" customFormat="1" ht="12.75">
      <c r="I478" s="869"/>
    </row>
    <row r="479" s="771" customFormat="1" ht="12.75">
      <c r="I479" s="869"/>
    </row>
    <row r="480" s="771" customFormat="1" ht="12.75">
      <c r="I480" s="869"/>
    </row>
    <row r="481" s="771" customFormat="1" ht="12.75">
      <c r="I481" s="869"/>
    </row>
    <row r="482" s="771" customFormat="1" ht="12.75">
      <c r="I482" s="869"/>
    </row>
    <row r="483" s="771" customFormat="1" ht="12.75">
      <c r="I483" s="869"/>
    </row>
    <row r="484" s="771" customFormat="1" ht="12.75">
      <c r="I484" s="869"/>
    </row>
    <row r="485" s="771" customFormat="1" ht="12.75">
      <c r="I485" s="869"/>
    </row>
    <row r="486" s="771" customFormat="1" ht="12.75">
      <c r="I486" s="869"/>
    </row>
    <row r="487" s="771" customFormat="1" ht="12.75">
      <c r="I487" s="869"/>
    </row>
    <row r="488" s="771" customFormat="1" ht="12.75">
      <c r="I488" s="869"/>
    </row>
    <row r="489" s="771" customFormat="1" ht="12.75">
      <c r="I489" s="869"/>
    </row>
    <row r="490" s="771" customFormat="1" ht="12.75">
      <c r="I490" s="869"/>
    </row>
    <row r="491" s="771" customFormat="1" ht="12.75">
      <c r="I491" s="869"/>
    </row>
    <row r="492" s="771" customFormat="1" ht="12.75">
      <c r="I492" s="869"/>
    </row>
    <row r="493" s="771" customFormat="1" ht="12.75">
      <c r="I493" s="869"/>
    </row>
    <row r="494" s="771" customFormat="1" ht="12.75">
      <c r="I494" s="869"/>
    </row>
    <row r="495" s="771" customFormat="1" ht="12.75">
      <c r="I495" s="869"/>
    </row>
    <row r="496" s="771" customFormat="1" ht="12.75">
      <c r="I496" s="869"/>
    </row>
    <row r="497" s="771" customFormat="1" ht="12.75">
      <c r="I497" s="869"/>
    </row>
    <row r="498" s="771" customFormat="1" ht="12.75">
      <c r="I498" s="869"/>
    </row>
    <row r="499" s="771" customFormat="1" ht="12.75">
      <c r="I499" s="869"/>
    </row>
    <row r="500" s="771" customFormat="1" ht="12.75">
      <c r="I500" s="869"/>
    </row>
    <row r="501" s="771" customFormat="1" ht="12.75">
      <c r="I501" s="869"/>
    </row>
    <row r="502" s="771" customFormat="1" ht="12.75">
      <c r="I502" s="869"/>
    </row>
    <row r="503" s="771" customFormat="1" ht="12.75">
      <c r="I503" s="869"/>
    </row>
    <row r="504" s="771" customFormat="1" ht="12.75">
      <c r="I504" s="869"/>
    </row>
    <row r="505" s="771" customFormat="1" ht="12.75">
      <c r="I505" s="869"/>
    </row>
    <row r="506" s="771" customFormat="1" ht="12.75">
      <c r="I506" s="869"/>
    </row>
    <row r="507" s="771" customFormat="1" ht="12.75">
      <c r="I507" s="869"/>
    </row>
    <row r="508" s="771" customFormat="1" ht="12.75">
      <c r="I508" s="869"/>
    </row>
    <row r="509" s="771" customFormat="1" ht="12.75">
      <c r="I509" s="869"/>
    </row>
    <row r="510" s="771" customFormat="1" ht="12.75">
      <c r="I510" s="869"/>
    </row>
    <row r="511" s="771" customFormat="1" ht="12.75">
      <c r="I511" s="869"/>
    </row>
    <row r="512" s="771" customFormat="1" ht="12.75">
      <c r="I512" s="869"/>
    </row>
    <row r="513" s="771" customFormat="1" ht="12.75">
      <c r="I513" s="869"/>
    </row>
    <row r="514" s="771" customFormat="1" ht="12.75">
      <c r="I514" s="869"/>
    </row>
    <row r="515" s="771" customFormat="1" ht="12.75">
      <c r="I515" s="869"/>
    </row>
    <row r="516" s="771" customFormat="1" ht="12.75">
      <c r="I516" s="869"/>
    </row>
    <row r="517" s="771" customFormat="1" ht="12.75">
      <c r="I517" s="869"/>
    </row>
    <row r="518" s="771" customFormat="1" ht="12.75">
      <c r="I518" s="869"/>
    </row>
    <row r="519" s="771" customFormat="1" ht="12.75">
      <c r="I519" s="869"/>
    </row>
    <row r="520" s="771" customFormat="1" ht="12.75">
      <c r="I520" s="869"/>
    </row>
    <row r="521" s="771" customFormat="1" ht="12.75">
      <c r="I521" s="869"/>
    </row>
    <row r="522" s="771" customFormat="1" ht="12.75">
      <c r="I522" s="869"/>
    </row>
    <row r="523" s="771" customFormat="1" ht="12.75">
      <c r="I523" s="869"/>
    </row>
    <row r="524" s="771" customFormat="1" ht="12.75">
      <c r="I524" s="869"/>
    </row>
    <row r="525" s="771" customFormat="1" ht="12.75">
      <c r="I525" s="869"/>
    </row>
    <row r="526" s="771" customFormat="1" ht="12.75">
      <c r="I526" s="869"/>
    </row>
    <row r="527" s="771" customFormat="1" ht="12.75">
      <c r="I527" s="869"/>
    </row>
    <row r="528" s="771" customFormat="1" ht="12.75">
      <c r="I528" s="869"/>
    </row>
    <row r="529" s="771" customFormat="1" ht="12.75">
      <c r="I529" s="869"/>
    </row>
    <row r="530" s="771" customFormat="1" ht="12.75">
      <c r="I530" s="869"/>
    </row>
    <row r="531" s="771" customFormat="1" ht="12.75">
      <c r="I531" s="869"/>
    </row>
    <row r="532" s="771" customFormat="1" ht="12.75">
      <c r="I532" s="869"/>
    </row>
    <row r="533" s="771" customFormat="1" ht="12.75">
      <c r="I533" s="869"/>
    </row>
    <row r="534" s="771" customFormat="1" ht="12.75">
      <c r="I534" s="869"/>
    </row>
    <row r="535" s="771" customFormat="1" ht="12.75">
      <c r="I535" s="869"/>
    </row>
    <row r="536" s="771" customFormat="1" ht="12.75">
      <c r="I536" s="869"/>
    </row>
    <row r="537" s="771" customFormat="1" ht="12.75">
      <c r="I537" s="869"/>
    </row>
    <row r="538" s="771" customFormat="1" ht="12.75">
      <c r="I538" s="869"/>
    </row>
    <row r="539" s="771" customFormat="1" ht="12.75">
      <c r="I539" s="869"/>
    </row>
    <row r="540" s="771" customFormat="1" ht="12.75">
      <c r="I540" s="869"/>
    </row>
    <row r="541" s="771" customFormat="1" ht="12.75">
      <c r="I541" s="869"/>
    </row>
    <row r="542" s="771" customFormat="1" ht="12.75">
      <c r="I542" s="869"/>
    </row>
    <row r="543" s="771" customFormat="1" ht="12.75">
      <c r="I543" s="869"/>
    </row>
    <row r="544" s="771" customFormat="1" ht="12.75">
      <c r="I544" s="869"/>
    </row>
    <row r="545" s="771" customFormat="1" ht="12.75">
      <c r="I545" s="869"/>
    </row>
    <row r="546" s="771" customFormat="1" ht="12.75">
      <c r="I546" s="869"/>
    </row>
    <row r="547" s="771" customFormat="1" ht="12.75">
      <c r="I547" s="869"/>
    </row>
    <row r="548" s="771" customFormat="1" ht="12.75">
      <c r="I548" s="869"/>
    </row>
    <row r="549" s="771" customFormat="1" ht="12.75">
      <c r="I549" s="869"/>
    </row>
    <row r="550" s="771" customFormat="1" ht="12.75">
      <c r="I550" s="869"/>
    </row>
    <row r="551" s="771" customFormat="1" ht="12.75">
      <c r="I551" s="869"/>
    </row>
    <row r="552" s="771" customFormat="1" ht="12.75">
      <c r="I552" s="869"/>
    </row>
    <row r="553" s="771" customFormat="1" ht="12.75">
      <c r="I553" s="869"/>
    </row>
    <row r="554" s="771" customFormat="1" ht="12.75">
      <c r="I554" s="869"/>
    </row>
    <row r="555" s="771" customFormat="1" ht="12.75">
      <c r="I555" s="869"/>
    </row>
    <row r="556" s="771" customFormat="1" ht="12.75">
      <c r="I556" s="869"/>
    </row>
    <row r="557" s="771" customFormat="1" ht="12.75">
      <c r="I557" s="869"/>
    </row>
    <row r="558" s="771" customFormat="1" ht="12.75">
      <c r="I558" s="869"/>
    </row>
    <row r="559" s="771" customFormat="1" ht="12.75">
      <c r="I559" s="869"/>
    </row>
    <row r="560" s="771" customFormat="1" ht="12.75">
      <c r="I560" s="869"/>
    </row>
    <row r="561" s="771" customFormat="1" ht="12.75">
      <c r="I561" s="869"/>
    </row>
    <row r="562" s="771" customFormat="1" ht="12.75">
      <c r="I562" s="869"/>
    </row>
    <row r="563" s="771" customFormat="1" ht="12.75">
      <c r="I563" s="869"/>
    </row>
    <row r="564" s="771" customFormat="1" ht="12.75">
      <c r="I564" s="869"/>
    </row>
    <row r="565" s="771" customFormat="1" ht="12.75">
      <c r="I565" s="869"/>
    </row>
    <row r="566" s="771" customFormat="1" ht="12.75">
      <c r="I566" s="869"/>
    </row>
    <row r="567" s="771" customFormat="1" ht="12.75">
      <c r="I567" s="869"/>
    </row>
    <row r="568" s="771" customFormat="1" ht="12.75">
      <c r="I568" s="869"/>
    </row>
    <row r="569" s="771" customFormat="1" ht="12.75">
      <c r="I569" s="869"/>
    </row>
    <row r="570" s="771" customFormat="1" ht="12.75">
      <c r="I570" s="869"/>
    </row>
    <row r="571" s="771" customFormat="1" ht="12.75">
      <c r="I571" s="869"/>
    </row>
    <row r="572" s="771" customFormat="1" ht="12.75">
      <c r="I572" s="869"/>
    </row>
    <row r="573" s="771" customFormat="1" ht="12.75">
      <c r="I573" s="869"/>
    </row>
    <row r="574" s="771" customFormat="1" ht="12.75">
      <c r="I574" s="869"/>
    </row>
    <row r="575" s="771" customFormat="1" ht="12.75">
      <c r="I575" s="869"/>
    </row>
    <row r="576" s="771" customFormat="1" ht="12.75">
      <c r="I576" s="869"/>
    </row>
    <row r="577" s="771" customFormat="1" ht="12.75">
      <c r="I577" s="869"/>
    </row>
    <row r="578" s="771" customFormat="1" ht="12.75">
      <c r="I578" s="869"/>
    </row>
    <row r="579" s="771" customFormat="1" ht="12.75">
      <c r="I579" s="869"/>
    </row>
    <row r="580" s="771" customFormat="1" ht="12.75">
      <c r="I580" s="869"/>
    </row>
    <row r="581" s="771" customFormat="1" ht="12.75">
      <c r="I581" s="869"/>
    </row>
    <row r="582" s="771" customFormat="1" ht="12.75">
      <c r="I582" s="869"/>
    </row>
    <row r="583" s="771" customFormat="1" ht="12.75">
      <c r="I583" s="869"/>
    </row>
    <row r="584" s="771" customFormat="1" ht="12.75">
      <c r="I584" s="869"/>
    </row>
    <row r="585" s="771" customFormat="1" ht="12.75">
      <c r="I585" s="869"/>
    </row>
    <row r="586" s="771" customFormat="1" ht="12.75">
      <c r="I586" s="869"/>
    </row>
    <row r="587" s="771" customFormat="1" ht="12.75">
      <c r="I587" s="869"/>
    </row>
    <row r="588" s="771" customFormat="1" ht="12.75">
      <c r="I588" s="869"/>
    </row>
    <row r="589" s="771" customFormat="1" ht="12.75">
      <c r="I589" s="869"/>
    </row>
    <row r="590" s="771" customFormat="1" ht="12.75">
      <c r="I590" s="869"/>
    </row>
    <row r="591" s="771" customFormat="1" ht="12.75">
      <c r="I591" s="869"/>
    </row>
    <row r="592" s="771" customFormat="1" ht="12.75">
      <c r="I592" s="869"/>
    </row>
    <row r="593" s="771" customFormat="1" ht="12.75">
      <c r="I593" s="869"/>
    </row>
    <row r="594" s="771" customFormat="1" ht="12.75">
      <c r="I594" s="869"/>
    </row>
    <row r="595" s="771" customFormat="1" ht="12.75">
      <c r="I595" s="869"/>
    </row>
    <row r="596" s="771" customFormat="1" ht="12.75">
      <c r="I596" s="869"/>
    </row>
    <row r="597" s="771" customFormat="1" ht="12.75">
      <c r="I597" s="869"/>
    </row>
    <row r="598" s="771" customFormat="1" ht="12.75">
      <c r="I598" s="869"/>
    </row>
    <row r="599" s="771" customFormat="1" ht="12.75">
      <c r="I599" s="869"/>
    </row>
    <row r="600" s="771" customFormat="1" ht="12.75">
      <c r="I600" s="869"/>
    </row>
    <row r="601" s="771" customFormat="1" ht="12.75">
      <c r="I601" s="869"/>
    </row>
    <row r="602" s="771" customFormat="1" ht="12.75">
      <c r="I602" s="869"/>
    </row>
    <row r="603" s="771" customFormat="1" ht="12.75">
      <c r="I603" s="869"/>
    </row>
    <row r="604" s="771" customFormat="1" ht="12.75">
      <c r="I604" s="869"/>
    </row>
    <row r="605" s="771" customFormat="1" ht="12.75">
      <c r="I605" s="869"/>
    </row>
    <row r="606" s="771" customFormat="1" ht="12.75">
      <c r="I606" s="869"/>
    </row>
    <row r="607" s="771" customFormat="1" ht="12.75">
      <c r="I607" s="869"/>
    </row>
    <row r="608" s="771" customFormat="1" ht="12.75">
      <c r="I608" s="869"/>
    </row>
    <row r="609" s="771" customFormat="1" ht="12.75">
      <c r="I609" s="869"/>
    </row>
    <row r="610" s="771" customFormat="1" ht="12.75">
      <c r="I610" s="869"/>
    </row>
    <row r="611" s="771" customFormat="1" ht="12.75">
      <c r="I611" s="869"/>
    </row>
    <row r="612" s="771" customFormat="1" ht="12.75">
      <c r="I612" s="869"/>
    </row>
    <row r="613" s="771" customFormat="1" ht="12.75">
      <c r="I613" s="869"/>
    </row>
    <row r="614" s="771" customFormat="1" ht="12.75">
      <c r="I614" s="869"/>
    </row>
    <row r="615" s="771" customFormat="1" ht="12.75">
      <c r="I615" s="869"/>
    </row>
    <row r="616" s="771" customFormat="1" ht="12.75">
      <c r="I616" s="869"/>
    </row>
    <row r="617" s="771" customFormat="1" ht="12.75">
      <c r="I617" s="869"/>
    </row>
    <row r="618" s="771" customFormat="1" ht="12.75">
      <c r="I618" s="869"/>
    </row>
    <row r="619" s="771" customFormat="1" ht="12.75">
      <c r="I619" s="869"/>
    </row>
    <row r="620" s="771" customFormat="1" ht="12.75">
      <c r="I620" s="869"/>
    </row>
    <row r="621" s="771" customFormat="1" ht="12.75">
      <c r="I621" s="869"/>
    </row>
    <row r="622" s="771" customFormat="1" ht="12.75">
      <c r="I622" s="869"/>
    </row>
    <row r="623" s="771" customFormat="1" ht="12.75">
      <c r="I623" s="869"/>
    </row>
    <row r="624" s="771" customFormat="1" ht="12.75">
      <c r="I624" s="869"/>
    </row>
    <row r="625" s="771" customFormat="1" ht="12.75">
      <c r="I625" s="869"/>
    </row>
    <row r="626" s="771" customFormat="1" ht="12.75">
      <c r="I626" s="869"/>
    </row>
    <row r="627" s="771" customFormat="1" ht="12.75">
      <c r="I627" s="869"/>
    </row>
    <row r="628" s="771" customFormat="1" ht="12.75">
      <c r="I628" s="869"/>
    </row>
    <row r="629" s="771" customFormat="1" ht="12.75">
      <c r="I629" s="869"/>
    </row>
    <row r="630" s="771" customFormat="1" ht="12.75">
      <c r="I630" s="869"/>
    </row>
    <row r="631" s="771" customFormat="1" ht="12.75">
      <c r="I631" s="869"/>
    </row>
    <row r="632" s="771" customFormat="1" ht="12.75">
      <c r="I632" s="869"/>
    </row>
    <row r="633" s="771" customFormat="1" ht="12.75">
      <c r="I633" s="869"/>
    </row>
    <row r="634" s="771" customFormat="1" ht="12.75">
      <c r="I634" s="869"/>
    </row>
    <row r="635" s="771" customFormat="1" ht="12.75">
      <c r="I635" s="869"/>
    </row>
    <row r="636" s="771" customFormat="1" ht="12.75">
      <c r="I636" s="869"/>
    </row>
    <row r="637" s="771" customFormat="1" ht="12.75">
      <c r="I637" s="869"/>
    </row>
    <row r="638" s="771" customFormat="1" ht="12.75">
      <c r="I638" s="869"/>
    </row>
    <row r="639" s="771" customFormat="1" ht="12.75">
      <c r="I639" s="869"/>
    </row>
    <row r="640" s="771" customFormat="1" ht="12.75">
      <c r="I640" s="869"/>
    </row>
    <row r="641" s="771" customFormat="1" ht="12.75">
      <c r="I641" s="869"/>
    </row>
    <row r="642" s="771" customFormat="1" ht="12.75">
      <c r="I642" s="869"/>
    </row>
    <row r="643" s="771" customFormat="1" ht="12.75">
      <c r="I643" s="869"/>
    </row>
    <row r="644" s="771" customFormat="1" ht="12.75">
      <c r="I644" s="869"/>
    </row>
    <row r="645" s="771" customFormat="1" ht="12.75">
      <c r="I645" s="869"/>
    </row>
    <row r="646" s="771" customFormat="1" ht="12.75">
      <c r="I646" s="869"/>
    </row>
    <row r="647" s="771" customFormat="1" ht="12.75">
      <c r="I647" s="869"/>
    </row>
    <row r="648" s="771" customFormat="1" ht="12.75">
      <c r="I648" s="869"/>
    </row>
    <row r="649" s="771" customFormat="1" ht="12.75">
      <c r="I649" s="869"/>
    </row>
    <row r="650" s="771" customFormat="1" ht="12.75">
      <c r="I650" s="869"/>
    </row>
    <row r="651" s="771" customFormat="1" ht="12.75">
      <c r="I651" s="869"/>
    </row>
    <row r="652" s="771" customFormat="1" ht="12.75">
      <c r="I652" s="869"/>
    </row>
    <row r="653" s="771" customFormat="1" ht="12.75">
      <c r="I653" s="869"/>
    </row>
    <row r="654" s="771" customFormat="1" ht="12.75">
      <c r="I654" s="869"/>
    </row>
    <row r="655" s="771" customFormat="1" ht="12.75">
      <c r="I655" s="869"/>
    </row>
    <row r="656" s="771" customFormat="1" ht="12.75">
      <c r="I656" s="869"/>
    </row>
    <row r="657" s="771" customFormat="1" ht="12.75">
      <c r="I657" s="869"/>
    </row>
    <row r="658" s="771" customFormat="1" ht="12.75">
      <c r="I658" s="869"/>
    </row>
    <row r="659" s="771" customFormat="1" ht="12.75">
      <c r="I659" s="869"/>
    </row>
    <row r="660" s="771" customFormat="1" ht="12.75">
      <c r="I660" s="869"/>
    </row>
    <row r="661" s="771" customFormat="1" ht="12.75">
      <c r="I661" s="869"/>
    </row>
    <row r="662" s="771" customFormat="1" ht="12.75">
      <c r="I662" s="869"/>
    </row>
    <row r="663" s="771" customFormat="1" ht="12.75">
      <c r="I663" s="869"/>
    </row>
    <row r="664" s="771" customFormat="1" ht="12.75">
      <c r="I664" s="869"/>
    </row>
    <row r="665" s="771" customFormat="1" ht="12.75">
      <c r="I665" s="869"/>
    </row>
    <row r="666" s="771" customFormat="1" ht="12.75">
      <c r="I666" s="869"/>
    </row>
    <row r="667" s="771" customFormat="1" ht="12.75">
      <c r="I667" s="869"/>
    </row>
    <row r="668" s="771" customFormat="1" ht="12.75">
      <c r="I668" s="869"/>
    </row>
    <row r="669" s="771" customFormat="1" ht="12.75">
      <c r="I669" s="869"/>
    </row>
    <row r="670" s="771" customFormat="1" ht="12.75">
      <c r="I670" s="869"/>
    </row>
    <row r="671" s="771" customFormat="1" ht="12.75">
      <c r="I671" s="869"/>
    </row>
    <row r="672" s="771" customFormat="1" ht="12.75">
      <c r="I672" s="869"/>
    </row>
    <row r="673" s="771" customFormat="1" ht="12.75">
      <c r="I673" s="869"/>
    </row>
    <row r="674" s="771" customFormat="1" ht="12.75">
      <c r="I674" s="869"/>
    </row>
    <row r="675" s="771" customFormat="1" ht="12.75">
      <c r="I675" s="869"/>
    </row>
    <row r="676" s="771" customFormat="1" ht="12.75">
      <c r="I676" s="869"/>
    </row>
    <row r="677" s="771" customFormat="1" ht="12.75">
      <c r="I677" s="869"/>
    </row>
    <row r="678" s="771" customFormat="1" ht="12.75">
      <c r="I678" s="869"/>
    </row>
    <row r="679" s="771" customFormat="1" ht="12.75">
      <c r="I679" s="869"/>
    </row>
    <row r="680" s="771" customFormat="1" ht="12.75">
      <c r="I680" s="869"/>
    </row>
    <row r="681" s="771" customFormat="1" ht="12.75">
      <c r="I681" s="869"/>
    </row>
    <row r="682" s="771" customFormat="1" ht="12.75">
      <c r="I682" s="869"/>
    </row>
    <row r="683" s="771" customFormat="1" ht="12.75">
      <c r="I683" s="869"/>
    </row>
    <row r="684" s="771" customFormat="1" ht="12.75">
      <c r="I684" s="869"/>
    </row>
    <row r="685" s="771" customFormat="1" ht="12.75">
      <c r="I685" s="869"/>
    </row>
    <row r="686" s="771" customFormat="1" ht="12.75">
      <c r="I686" s="869"/>
    </row>
    <row r="687" s="771" customFormat="1" ht="12.75">
      <c r="I687" s="869"/>
    </row>
    <row r="688" s="771" customFormat="1" ht="12.75">
      <c r="I688" s="869"/>
    </row>
    <row r="689" s="771" customFormat="1" ht="12.75">
      <c r="I689" s="869"/>
    </row>
    <row r="690" s="771" customFormat="1" ht="12.75">
      <c r="I690" s="869"/>
    </row>
    <row r="691" s="771" customFormat="1" ht="12.75">
      <c r="I691" s="869"/>
    </row>
    <row r="692" s="771" customFormat="1" ht="12.75">
      <c r="I692" s="869"/>
    </row>
    <row r="693" s="771" customFormat="1" ht="12.75">
      <c r="I693" s="869"/>
    </row>
    <row r="694" s="771" customFormat="1" ht="12.75">
      <c r="I694" s="869"/>
    </row>
    <row r="695" s="771" customFormat="1" ht="12.75">
      <c r="I695" s="869"/>
    </row>
    <row r="696" s="771" customFormat="1" ht="12.75">
      <c r="I696" s="869"/>
    </row>
    <row r="697" s="771" customFormat="1" ht="12.75">
      <c r="I697" s="869"/>
    </row>
    <row r="698" s="771" customFormat="1" ht="12.75">
      <c r="I698" s="869"/>
    </row>
    <row r="699" s="771" customFormat="1" ht="12.75">
      <c r="I699" s="869"/>
    </row>
    <row r="700" s="771" customFormat="1" ht="12.75">
      <c r="I700" s="869"/>
    </row>
    <row r="701" s="771" customFormat="1" ht="12.75">
      <c r="I701" s="869"/>
    </row>
    <row r="702" s="771" customFormat="1" ht="12.75">
      <c r="I702" s="869"/>
    </row>
    <row r="703" s="771" customFormat="1" ht="12.75">
      <c r="I703" s="869"/>
    </row>
    <row r="704" s="771" customFormat="1" ht="12.75">
      <c r="I704" s="869"/>
    </row>
    <row r="705" s="771" customFormat="1" ht="12.75">
      <c r="I705" s="869"/>
    </row>
    <row r="706" s="771" customFormat="1" ht="12.75">
      <c r="I706" s="869"/>
    </row>
    <row r="707" s="771" customFormat="1" ht="12.75">
      <c r="I707" s="869"/>
    </row>
    <row r="708" s="771" customFormat="1" ht="12.75">
      <c r="I708" s="869"/>
    </row>
    <row r="709" s="771" customFormat="1" ht="12.75">
      <c r="I709" s="869"/>
    </row>
    <row r="710" s="771" customFormat="1" ht="12.75">
      <c r="I710" s="869"/>
    </row>
    <row r="711" s="771" customFormat="1" ht="12.75">
      <c r="I711" s="869"/>
    </row>
    <row r="712" s="771" customFormat="1" ht="12.75">
      <c r="I712" s="869"/>
    </row>
    <row r="713" s="771" customFormat="1" ht="12.75">
      <c r="I713" s="869"/>
    </row>
    <row r="714" s="771" customFormat="1" ht="12.75">
      <c r="I714" s="869"/>
    </row>
    <row r="715" s="771" customFormat="1" ht="12.75">
      <c r="I715" s="869"/>
    </row>
    <row r="716" s="771" customFormat="1" ht="12.75">
      <c r="I716" s="869"/>
    </row>
    <row r="717" s="771" customFormat="1" ht="12.75">
      <c r="I717" s="869"/>
    </row>
    <row r="718" s="771" customFormat="1" ht="12.75">
      <c r="I718" s="869"/>
    </row>
    <row r="719" s="771" customFormat="1" ht="12.75">
      <c r="I719" s="869"/>
    </row>
    <row r="720" s="771" customFormat="1" ht="12.75">
      <c r="I720" s="869"/>
    </row>
    <row r="721" s="771" customFormat="1" ht="12.75">
      <c r="I721" s="869"/>
    </row>
    <row r="722" s="771" customFormat="1" ht="12.75">
      <c r="I722" s="869"/>
    </row>
    <row r="723" s="771" customFormat="1" ht="12.75">
      <c r="I723" s="869"/>
    </row>
    <row r="724" s="771" customFormat="1" ht="12.75">
      <c r="I724" s="869"/>
    </row>
    <row r="725" s="771" customFormat="1" ht="12.75">
      <c r="I725" s="869"/>
    </row>
    <row r="726" s="771" customFormat="1" ht="12.75">
      <c r="I726" s="869"/>
    </row>
    <row r="727" s="771" customFormat="1" ht="12.75">
      <c r="I727" s="869"/>
    </row>
    <row r="728" s="771" customFormat="1" ht="12.75">
      <c r="I728" s="869"/>
    </row>
    <row r="729" s="771" customFormat="1" ht="12.75">
      <c r="I729" s="869"/>
    </row>
    <row r="730" s="771" customFormat="1" ht="12.75">
      <c r="I730" s="869"/>
    </row>
    <row r="731" s="771" customFormat="1" ht="12.75">
      <c r="I731" s="869"/>
    </row>
    <row r="732" s="771" customFormat="1" ht="12.75">
      <c r="I732" s="869"/>
    </row>
    <row r="733" s="771" customFormat="1" ht="12.75">
      <c r="I733" s="869"/>
    </row>
    <row r="734" s="771" customFormat="1" ht="12.75">
      <c r="I734" s="869"/>
    </row>
    <row r="735" s="771" customFormat="1" ht="12.75">
      <c r="I735" s="869"/>
    </row>
    <row r="736" s="771" customFormat="1" ht="12.75">
      <c r="I736" s="869"/>
    </row>
    <row r="737" s="771" customFormat="1" ht="12.75">
      <c r="I737" s="869"/>
    </row>
    <row r="738" s="771" customFormat="1" ht="12.75">
      <c r="I738" s="869"/>
    </row>
    <row r="739" s="771" customFormat="1" ht="12.75">
      <c r="I739" s="869"/>
    </row>
    <row r="740" s="771" customFormat="1" ht="12.75">
      <c r="I740" s="869"/>
    </row>
    <row r="741" s="771" customFormat="1" ht="12.75">
      <c r="I741" s="869"/>
    </row>
    <row r="742" s="771" customFormat="1" ht="12.75">
      <c r="I742" s="869"/>
    </row>
    <row r="743" s="771" customFormat="1" ht="12.75">
      <c r="I743" s="869"/>
    </row>
    <row r="744" s="771" customFormat="1" ht="12.75">
      <c r="I744" s="869"/>
    </row>
    <row r="745" s="771" customFormat="1" ht="12.75">
      <c r="I745" s="869"/>
    </row>
    <row r="746" s="771" customFormat="1" ht="12.75">
      <c r="I746" s="869"/>
    </row>
    <row r="747" s="771" customFormat="1" ht="12.75">
      <c r="I747" s="869"/>
    </row>
    <row r="748" s="771" customFormat="1" ht="12.75">
      <c r="I748" s="869"/>
    </row>
    <row r="749" s="771" customFormat="1" ht="12.75">
      <c r="I749" s="869"/>
    </row>
    <row r="750" s="771" customFormat="1" ht="12.75">
      <c r="I750" s="869"/>
    </row>
    <row r="751" s="771" customFormat="1" ht="12.75">
      <c r="I751" s="869"/>
    </row>
    <row r="752" s="771" customFormat="1" ht="12.75">
      <c r="I752" s="869"/>
    </row>
    <row r="753" s="771" customFormat="1" ht="12.75">
      <c r="I753" s="869"/>
    </row>
    <row r="754" s="771" customFormat="1" ht="12.75">
      <c r="I754" s="869"/>
    </row>
    <row r="755" s="771" customFormat="1" ht="12.75">
      <c r="I755" s="869"/>
    </row>
    <row r="756" s="771" customFormat="1" ht="12.75">
      <c r="I756" s="869"/>
    </row>
    <row r="757" s="771" customFormat="1" ht="12.75">
      <c r="I757" s="869"/>
    </row>
    <row r="758" s="771" customFormat="1" ht="12.75">
      <c r="I758" s="869"/>
    </row>
    <row r="759" s="771" customFormat="1" ht="12.75">
      <c r="I759" s="869"/>
    </row>
    <row r="760" s="771" customFormat="1" ht="12.75">
      <c r="I760" s="869"/>
    </row>
    <row r="761" s="771" customFormat="1" ht="12.75">
      <c r="I761" s="869"/>
    </row>
    <row r="762" s="771" customFormat="1" ht="12.75">
      <c r="I762" s="869"/>
    </row>
    <row r="763" s="771" customFormat="1" ht="12.75">
      <c r="I763" s="869"/>
    </row>
    <row r="764" s="771" customFormat="1" ht="12.75">
      <c r="I764" s="869"/>
    </row>
    <row r="765" s="771" customFormat="1" ht="12.75">
      <c r="I765" s="869"/>
    </row>
    <row r="766" s="771" customFormat="1" ht="12.75">
      <c r="I766" s="869"/>
    </row>
    <row r="767" s="771" customFormat="1" ht="12.75">
      <c r="I767" s="869"/>
    </row>
    <row r="768" s="771" customFormat="1" ht="12.75">
      <c r="I768" s="869"/>
    </row>
    <row r="769" s="771" customFormat="1" ht="12.75">
      <c r="I769" s="869"/>
    </row>
    <row r="770" s="771" customFormat="1" ht="12.75">
      <c r="I770" s="869"/>
    </row>
    <row r="771" s="771" customFormat="1" ht="12.75">
      <c r="I771" s="869"/>
    </row>
    <row r="772" s="771" customFormat="1" ht="12.75">
      <c r="I772" s="869"/>
    </row>
    <row r="773" s="771" customFormat="1" ht="12.75">
      <c r="I773" s="869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F1">
      <selection activeCell="V17" sqref="V17"/>
    </sheetView>
  </sheetViews>
  <sheetFormatPr defaultColWidth="9.140625" defaultRowHeight="15"/>
  <cols>
    <col min="1" max="1" width="56.421875" style="770" bestFit="1" customWidth="1"/>
    <col min="2" max="5" width="8.421875" style="770" bestFit="1" customWidth="1"/>
    <col min="6" max="6" width="7.140625" style="770" bestFit="1" customWidth="1"/>
    <col min="7" max="7" width="7.00390625" style="770" bestFit="1" customWidth="1"/>
    <col min="8" max="8" width="7.140625" style="770" bestFit="1" customWidth="1"/>
    <col min="9" max="9" width="6.8515625" style="770" bestFit="1" customWidth="1"/>
    <col min="10" max="10" width="10.421875" style="770" bestFit="1" customWidth="1"/>
    <col min="11" max="11" width="54.8515625" style="770" customWidth="1"/>
    <col min="12" max="14" width="9.421875" style="770" bestFit="1" customWidth="1"/>
    <col min="15" max="15" width="10.28125" style="770" customWidth="1"/>
    <col min="16" max="16" width="8.421875" style="770" customWidth="1"/>
    <col min="17" max="17" width="6.8515625" style="770" customWidth="1"/>
    <col min="18" max="18" width="8.28125" style="770" customWidth="1"/>
    <col min="19" max="19" width="6.8515625" style="770" bestFit="1" customWidth="1"/>
    <col min="20" max="16384" width="9.140625" style="770" customWidth="1"/>
  </cols>
  <sheetData>
    <row r="1" spans="1:19" ht="12.75">
      <c r="A1" s="1651" t="s">
        <v>1107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651"/>
      <c r="P1" s="1651"/>
      <c r="Q1" s="1651"/>
      <c r="R1" s="1651"/>
      <c r="S1" s="1651"/>
    </row>
    <row r="2" spans="1:19" ht="15.75">
      <c r="A2" s="1650" t="s">
        <v>851</v>
      </c>
      <c r="B2" s="1650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1650"/>
    </row>
    <row r="3" spans="1:19" ht="13.5" thickBot="1">
      <c r="A3" s="870"/>
      <c r="B3" s="870"/>
      <c r="C3" s="870"/>
      <c r="D3" s="870"/>
      <c r="E3" s="870"/>
      <c r="F3" s="870"/>
      <c r="G3" s="870"/>
      <c r="H3" s="1652" t="s">
        <v>34</v>
      </c>
      <c r="I3" s="1652"/>
      <c r="K3" s="870"/>
      <c r="L3" s="870"/>
      <c r="M3" s="870"/>
      <c r="N3" s="870"/>
      <c r="O3" s="870"/>
      <c r="P3" s="870"/>
      <c r="Q3" s="870"/>
      <c r="R3" s="1652" t="s">
        <v>34</v>
      </c>
      <c r="S3" s="1652"/>
    </row>
    <row r="4" spans="1:19" ht="13.5" customHeight="1" thickTop="1">
      <c r="A4" s="871"/>
      <c r="B4" s="703">
        <v>2015</v>
      </c>
      <c r="C4" s="704">
        <v>2015</v>
      </c>
      <c r="D4" s="704">
        <v>2016</v>
      </c>
      <c r="E4" s="705">
        <v>2016</v>
      </c>
      <c r="F4" s="1647" t="s">
        <v>696</v>
      </c>
      <c r="G4" s="1648"/>
      <c r="H4" s="1648"/>
      <c r="I4" s="1649"/>
      <c r="K4" s="871"/>
      <c r="L4" s="703">
        <v>2015</v>
      </c>
      <c r="M4" s="704">
        <v>2015</v>
      </c>
      <c r="N4" s="704">
        <v>2016</v>
      </c>
      <c r="O4" s="705">
        <v>2016</v>
      </c>
      <c r="P4" s="1647" t="s">
        <v>696</v>
      </c>
      <c r="Q4" s="1648"/>
      <c r="R4" s="1648"/>
      <c r="S4" s="1649"/>
    </row>
    <row r="5" spans="1:19" ht="12.75">
      <c r="A5" s="872" t="s">
        <v>737</v>
      </c>
      <c r="B5" s="707" t="s">
        <v>698</v>
      </c>
      <c r="C5" s="707" t="s">
        <v>699</v>
      </c>
      <c r="D5" s="707" t="s">
        <v>700</v>
      </c>
      <c r="E5" s="708" t="s">
        <v>959</v>
      </c>
      <c r="F5" s="1640" t="s">
        <v>18</v>
      </c>
      <c r="G5" s="1641"/>
      <c r="H5" s="1640" t="s">
        <v>35</v>
      </c>
      <c r="I5" s="1642"/>
      <c r="K5" s="872" t="s">
        <v>737</v>
      </c>
      <c r="L5" s="707" t="s">
        <v>698</v>
      </c>
      <c r="M5" s="707" t="s">
        <v>699</v>
      </c>
      <c r="N5" s="707" t="s">
        <v>700</v>
      </c>
      <c r="O5" s="708" t="s">
        <v>959</v>
      </c>
      <c r="P5" s="1640" t="s">
        <v>18</v>
      </c>
      <c r="Q5" s="1641"/>
      <c r="R5" s="1640" t="s">
        <v>35</v>
      </c>
      <c r="S5" s="1642"/>
    </row>
    <row r="6" spans="1:19" ht="12.75">
      <c r="A6" s="873"/>
      <c r="B6" s="874"/>
      <c r="C6" s="875"/>
      <c r="D6" s="875"/>
      <c r="E6" s="875"/>
      <c r="F6" s="840" t="s">
        <v>12</v>
      </c>
      <c r="G6" s="841" t="s">
        <v>702</v>
      </c>
      <c r="H6" s="840" t="s">
        <v>12</v>
      </c>
      <c r="I6" s="842" t="s">
        <v>702</v>
      </c>
      <c r="K6" s="873"/>
      <c r="L6" s="874"/>
      <c r="M6" s="875"/>
      <c r="N6" s="875"/>
      <c r="O6" s="875"/>
      <c r="P6" s="840" t="s">
        <v>12</v>
      </c>
      <c r="Q6" s="841" t="s">
        <v>702</v>
      </c>
      <c r="R6" s="840" t="s">
        <v>12</v>
      </c>
      <c r="S6" s="842" t="s">
        <v>702</v>
      </c>
    </row>
    <row r="7" spans="1:19" s="870" customFormat="1" ht="12.75">
      <c r="A7" s="876" t="s">
        <v>852</v>
      </c>
      <c r="B7" s="877">
        <v>65159.77609384413</v>
      </c>
      <c r="C7" s="878">
        <v>65532.57921336661</v>
      </c>
      <c r="D7" s="878">
        <v>78791.4543011786</v>
      </c>
      <c r="E7" s="878">
        <v>85030.09846878558</v>
      </c>
      <c r="F7" s="878">
        <v>372.80311952248303</v>
      </c>
      <c r="G7" s="878">
        <v>0.5721368946780391</v>
      </c>
      <c r="H7" s="878">
        <v>6238.644167606981</v>
      </c>
      <c r="I7" s="879">
        <v>7.91791980861262</v>
      </c>
      <c r="J7" s="863"/>
      <c r="K7" s="876" t="s">
        <v>853</v>
      </c>
      <c r="L7" s="880">
        <v>23002.465491631418</v>
      </c>
      <c r="M7" s="881">
        <v>23134.461611018698</v>
      </c>
      <c r="N7" s="881">
        <v>29942.067053997056</v>
      </c>
      <c r="O7" s="881">
        <v>32877.67115720049</v>
      </c>
      <c r="P7" s="881">
        <v>131.9961193872805</v>
      </c>
      <c r="Q7" s="881">
        <v>0.5738346588773379</v>
      </c>
      <c r="R7" s="881">
        <v>2935.6041032034373</v>
      </c>
      <c r="S7" s="882">
        <v>9.804280038213175</v>
      </c>
    </row>
    <row r="8" spans="1:19" s="700" customFormat="1" ht="12.75">
      <c r="A8" s="883" t="s">
        <v>854</v>
      </c>
      <c r="B8" s="884">
        <v>7998.323793673232</v>
      </c>
      <c r="C8" s="885">
        <v>8475.177359309997</v>
      </c>
      <c r="D8" s="885">
        <v>10347.91153206</v>
      </c>
      <c r="E8" s="885">
        <v>10625.750374282328</v>
      </c>
      <c r="F8" s="886">
        <v>476.85356563676487</v>
      </c>
      <c r="G8" s="886">
        <v>5.961918746199818</v>
      </c>
      <c r="H8" s="886">
        <v>277.8388422223288</v>
      </c>
      <c r="I8" s="887">
        <v>2.6849750441093923</v>
      </c>
      <c r="J8" s="830"/>
      <c r="K8" s="883" t="s">
        <v>855</v>
      </c>
      <c r="L8" s="888">
        <v>14342.269260266698</v>
      </c>
      <c r="M8" s="889">
        <v>14321.879473336701</v>
      </c>
      <c r="N8" s="889">
        <v>18943.62419662</v>
      </c>
      <c r="O8" s="889">
        <v>21249.498202469997</v>
      </c>
      <c r="P8" s="890">
        <v>-20.389786929996262</v>
      </c>
      <c r="Q8" s="890">
        <v>-0.14216569609722352</v>
      </c>
      <c r="R8" s="890">
        <v>2305.874005849997</v>
      </c>
      <c r="S8" s="891">
        <v>12.17229597629698</v>
      </c>
    </row>
    <row r="9" spans="1:19" s="700" customFormat="1" ht="12.75">
      <c r="A9" s="883" t="s">
        <v>856</v>
      </c>
      <c r="B9" s="892">
        <v>3479.861155805159</v>
      </c>
      <c r="C9" s="886">
        <v>3430.8066107900004</v>
      </c>
      <c r="D9" s="886">
        <v>3421.7982416800005</v>
      </c>
      <c r="E9" s="886">
        <v>3460.9498425839997</v>
      </c>
      <c r="F9" s="892">
        <v>-49.05454501515851</v>
      </c>
      <c r="G9" s="886">
        <v>-1.4096696051601068</v>
      </c>
      <c r="H9" s="886">
        <v>39.151600903999224</v>
      </c>
      <c r="I9" s="887">
        <v>1.144182039347152</v>
      </c>
      <c r="K9" s="883" t="s">
        <v>857</v>
      </c>
      <c r="L9" s="893">
        <v>44.92072345</v>
      </c>
      <c r="M9" s="890">
        <v>32.306860920000005</v>
      </c>
      <c r="N9" s="890">
        <v>49.51927504</v>
      </c>
      <c r="O9" s="890">
        <v>53.278881610000006</v>
      </c>
      <c r="P9" s="893">
        <v>-12.613862529999992</v>
      </c>
      <c r="Q9" s="890">
        <v>-28.080274673314488</v>
      </c>
      <c r="R9" s="890">
        <v>3.7596065700000096</v>
      </c>
      <c r="S9" s="891">
        <v>7.5922084217976264</v>
      </c>
    </row>
    <row r="10" spans="1:19" s="700" customFormat="1" ht="12.75">
      <c r="A10" s="883" t="s">
        <v>858</v>
      </c>
      <c r="B10" s="892">
        <v>20730.12233032415</v>
      </c>
      <c r="C10" s="886">
        <v>23113.044820785017</v>
      </c>
      <c r="D10" s="886">
        <v>28761.712302441654</v>
      </c>
      <c r="E10" s="886">
        <v>30882.64970150966</v>
      </c>
      <c r="F10" s="892">
        <v>2382.9224904608673</v>
      </c>
      <c r="G10" s="886">
        <v>11.494975536034891</v>
      </c>
      <c r="H10" s="886">
        <v>2120.937399068007</v>
      </c>
      <c r="I10" s="887">
        <v>7.374169440141279</v>
      </c>
      <c r="K10" s="883" t="s">
        <v>859</v>
      </c>
      <c r="L10" s="893">
        <v>6466.227867574001</v>
      </c>
      <c r="M10" s="890">
        <v>6996.958863151998</v>
      </c>
      <c r="N10" s="890">
        <v>7273.623215850001</v>
      </c>
      <c r="O10" s="890">
        <v>7332.833901204498</v>
      </c>
      <c r="P10" s="893">
        <v>530.7309955779974</v>
      </c>
      <c r="Q10" s="890">
        <v>8.207737284351488</v>
      </c>
      <c r="R10" s="890">
        <v>59.2106853544974</v>
      </c>
      <c r="S10" s="891">
        <v>0.814046639444713</v>
      </c>
    </row>
    <row r="11" spans="1:19" s="700" customFormat="1" ht="12.75">
      <c r="A11" s="883" t="s">
        <v>860</v>
      </c>
      <c r="B11" s="892">
        <v>1769.28074207</v>
      </c>
      <c r="C11" s="886">
        <v>1845.21250729</v>
      </c>
      <c r="D11" s="886">
        <v>2010.0968664000006</v>
      </c>
      <c r="E11" s="886">
        <v>1349.5261056699992</v>
      </c>
      <c r="F11" s="892">
        <v>75.93176521999999</v>
      </c>
      <c r="G11" s="886">
        <v>4.291674204918001</v>
      </c>
      <c r="H11" s="886">
        <v>-660.5707607300014</v>
      </c>
      <c r="I11" s="887">
        <v>-32.86263322787305</v>
      </c>
      <c r="K11" s="883" t="s">
        <v>861</v>
      </c>
      <c r="L11" s="894">
        <v>2149.04764034072</v>
      </c>
      <c r="M11" s="895">
        <v>1783.3164136100002</v>
      </c>
      <c r="N11" s="895">
        <v>3675.300366487057</v>
      </c>
      <c r="O11" s="895">
        <v>4242.0601719159995</v>
      </c>
      <c r="P11" s="890">
        <v>-365.73122673072</v>
      </c>
      <c r="Q11" s="890">
        <v>-17.01829312042311</v>
      </c>
      <c r="R11" s="890">
        <v>566.7598054289424</v>
      </c>
      <c r="S11" s="891">
        <v>15.420775145261539</v>
      </c>
    </row>
    <row r="12" spans="1:19" s="700" customFormat="1" ht="12.75">
      <c r="A12" s="883" t="s">
        <v>862</v>
      </c>
      <c r="B12" s="896">
        <v>31182.18807197159</v>
      </c>
      <c r="C12" s="897">
        <v>28668.3379151916</v>
      </c>
      <c r="D12" s="897">
        <v>34249.93535859693</v>
      </c>
      <c r="E12" s="897">
        <v>38711.222444739586</v>
      </c>
      <c r="F12" s="886">
        <v>-2513.8501567799867</v>
      </c>
      <c r="G12" s="886">
        <v>-8.061814491586578</v>
      </c>
      <c r="H12" s="886">
        <v>4461.287086142656</v>
      </c>
      <c r="I12" s="887">
        <v>13.025680309854506</v>
      </c>
      <c r="K12" s="876" t="s">
        <v>863</v>
      </c>
      <c r="L12" s="880">
        <v>60042.01386870157</v>
      </c>
      <c r="M12" s="881">
        <v>66491.66792170069</v>
      </c>
      <c r="N12" s="881">
        <v>83966.81437344912</v>
      </c>
      <c r="O12" s="881">
        <v>94718.405601608</v>
      </c>
      <c r="P12" s="881">
        <v>6449.654052999118</v>
      </c>
      <c r="Q12" s="881">
        <v>10.741901607602747</v>
      </c>
      <c r="R12" s="881">
        <v>10751.591228158883</v>
      </c>
      <c r="S12" s="882">
        <v>12.804572030493286</v>
      </c>
    </row>
    <row r="13" spans="1:19" s="870" customFormat="1" ht="12.75">
      <c r="A13" s="876" t="s">
        <v>864</v>
      </c>
      <c r="B13" s="877">
        <v>3526.16618513</v>
      </c>
      <c r="C13" s="878">
        <v>3704.41289912</v>
      </c>
      <c r="D13" s="878">
        <v>3404.02542476</v>
      </c>
      <c r="E13" s="878">
        <v>3325.4003541099996</v>
      </c>
      <c r="F13" s="878">
        <v>178.24671399</v>
      </c>
      <c r="G13" s="878">
        <v>5.054972018666458</v>
      </c>
      <c r="H13" s="878">
        <v>-78.62507065000045</v>
      </c>
      <c r="I13" s="879">
        <v>-2.309767432349419</v>
      </c>
      <c r="K13" s="883" t="s">
        <v>865</v>
      </c>
      <c r="L13" s="888">
        <v>10938.141335183493</v>
      </c>
      <c r="M13" s="889">
        <v>11877.9869532445</v>
      </c>
      <c r="N13" s="889">
        <v>15317.699804687185</v>
      </c>
      <c r="O13" s="889">
        <v>17675.298407927996</v>
      </c>
      <c r="P13" s="890">
        <v>939.8456180610065</v>
      </c>
      <c r="Q13" s="890">
        <v>8.592370396951358</v>
      </c>
      <c r="R13" s="890">
        <v>2357.598603240811</v>
      </c>
      <c r="S13" s="891">
        <v>15.391335731226372</v>
      </c>
    </row>
    <row r="14" spans="1:19" s="700" customFormat="1" ht="12.75">
      <c r="A14" s="883" t="s">
        <v>866</v>
      </c>
      <c r="B14" s="884">
        <v>1064.9545842500002</v>
      </c>
      <c r="C14" s="885">
        <v>1287.4142264000002</v>
      </c>
      <c r="D14" s="885">
        <v>1624.5139974299998</v>
      </c>
      <c r="E14" s="885">
        <v>1342.1214399</v>
      </c>
      <c r="F14" s="886">
        <v>222.45964215000004</v>
      </c>
      <c r="G14" s="886">
        <v>20.88912010333928</v>
      </c>
      <c r="H14" s="886">
        <v>-282.39255752999975</v>
      </c>
      <c r="I14" s="887">
        <v>-17.383202482511575</v>
      </c>
      <c r="K14" s="883" t="s">
        <v>867</v>
      </c>
      <c r="L14" s="893">
        <v>6241.116634909785</v>
      </c>
      <c r="M14" s="890">
        <v>6911.1113674682</v>
      </c>
      <c r="N14" s="890">
        <v>10873.652292877894</v>
      </c>
      <c r="O14" s="890">
        <v>12905.572577466</v>
      </c>
      <c r="P14" s="893">
        <v>669.9947325584153</v>
      </c>
      <c r="Q14" s="890">
        <v>10.735174036177904</v>
      </c>
      <c r="R14" s="890">
        <v>2031.9202845881064</v>
      </c>
      <c r="S14" s="891">
        <v>18.68664023696057</v>
      </c>
    </row>
    <row r="15" spans="1:19" s="700" customFormat="1" ht="12.75">
      <c r="A15" s="883" t="s">
        <v>868</v>
      </c>
      <c r="B15" s="892">
        <v>796.0430835399999</v>
      </c>
      <c r="C15" s="886">
        <v>693.43493929</v>
      </c>
      <c r="D15" s="886">
        <v>511.9188356800001</v>
      </c>
      <c r="E15" s="886">
        <v>525.1682856499999</v>
      </c>
      <c r="F15" s="892">
        <v>-102.6081442499999</v>
      </c>
      <c r="G15" s="886">
        <v>-12.889772723569429</v>
      </c>
      <c r="H15" s="886">
        <v>13.24944996999983</v>
      </c>
      <c r="I15" s="887">
        <v>2.5881934882118784</v>
      </c>
      <c r="K15" s="883" t="s">
        <v>869</v>
      </c>
      <c r="L15" s="893">
        <v>0</v>
      </c>
      <c r="M15" s="890">
        <v>0</v>
      </c>
      <c r="N15" s="890">
        <v>0</v>
      </c>
      <c r="O15" s="890">
        <v>0</v>
      </c>
      <c r="P15" s="898">
        <v>0</v>
      </c>
      <c r="Q15" s="899" t="s">
        <v>3</v>
      </c>
      <c r="R15" s="899">
        <v>0</v>
      </c>
      <c r="S15" s="900" t="s">
        <v>3</v>
      </c>
    </row>
    <row r="16" spans="1:19" s="700" customFormat="1" ht="12.75">
      <c r="A16" s="883" t="s">
        <v>870</v>
      </c>
      <c r="B16" s="892">
        <v>241.57251959</v>
      </c>
      <c r="C16" s="886">
        <v>350.3810624900001</v>
      </c>
      <c r="D16" s="886">
        <v>254.76278612000002</v>
      </c>
      <c r="E16" s="886">
        <v>321.80096103999995</v>
      </c>
      <c r="F16" s="892">
        <v>108.80854290000008</v>
      </c>
      <c r="G16" s="886">
        <v>45.04177175643626</v>
      </c>
      <c r="H16" s="886">
        <v>67.03817491999993</v>
      </c>
      <c r="I16" s="887">
        <v>26.31395893449806</v>
      </c>
      <c r="K16" s="883" t="s">
        <v>871</v>
      </c>
      <c r="L16" s="893">
        <v>0</v>
      </c>
      <c r="M16" s="890">
        <v>0</v>
      </c>
      <c r="N16" s="890">
        <v>0</v>
      </c>
      <c r="O16" s="890">
        <v>0</v>
      </c>
      <c r="P16" s="898">
        <v>0</v>
      </c>
      <c r="Q16" s="899" t="s">
        <v>3</v>
      </c>
      <c r="R16" s="899">
        <v>0</v>
      </c>
      <c r="S16" s="900" t="s">
        <v>3</v>
      </c>
    </row>
    <row r="17" spans="1:19" s="700" customFormat="1" ht="12.75">
      <c r="A17" s="883" t="s">
        <v>872</v>
      </c>
      <c r="B17" s="892">
        <v>11.854953219999999</v>
      </c>
      <c r="C17" s="886">
        <v>13.67031193</v>
      </c>
      <c r="D17" s="886">
        <v>14.13501966</v>
      </c>
      <c r="E17" s="886">
        <v>7.334700399999999</v>
      </c>
      <c r="F17" s="892">
        <v>1.8153587100000017</v>
      </c>
      <c r="G17" s="886">
        <v>15.313082019905277</v>
      </c>
      <c r="H17" s="886">
        <v>-6.80031926</v>
      </c>
      <c r="I17" s="887">
        <v>-48.109726223047936</v>
      </c>
      <c r="J17" s="830"/>
      <c r="K17" s="883" t="s">
        <v>873</v>
      </c>
      <c r="L17" s="893">
        <v>31477.382981504998</v>
      </c>
      <c r="M17" s="890">
        <v>34883.50182186799</v>
      </c>
      <c r="N17" s="890">
        <v>42207.085875954006</v>
      </c>
      <c r="O17" s="890">
        <v>46563.222975900004</v>
      </c>
      <c r="P17" s="893">
        <v>3406.118840362993</v>
      </c>
      <c r="Q17" s="901">
        <v>10.820845056796204</v>
      </c>
      <c r="R17" s="901">
        <v>4356.137099945998</v>
      </c>
      <c r="S17" s="902">
        <v>10.320866768079226</v>
      </c>
    </row>
    <row r="18" spans="1:19" s="700" customFormat="1" ht="12.75">
      <c r="A18" s="883" t="s">
        <v>874</v>
      </c>
      <c r="B18" s="892">
        <v>16.02626883</v>
      </c>
      <c r="C18" s="886">
        <v>18.48824563</v>
      </c>
      <c r="D18" s="886">
        <v>27.84733919</v>
      </c>
      <c r="E18" s="886">
        <v>29.151511580000005</v>
      </c>
      <c r="F18" s="892">
        <v>2.461976800000002</v>
      </c>
      <c r="G18" s="886">
        <v>15.362133420546161</v>
      </c>
      <c r="H18" s="886">
        <v>1.304172390000005</v>
      </c>
      <c r="I18" s="887">
        <v>4.683292651774552</v>
      </c>
      <c r="K18" s="883" t="s">
        <v>875</v>
      </c>
      <c r="L18" s="893">
        <v>3063.0504860332953</v>
      </c>
      <c r="M18" s="890">
        <v>3586.0292008299994</v>
      </c>
      <c r="N18" s="890">
        <v>4210.67966576</v>
      </c>
      <c r="O18" s="890">
        <v>4919.124585983998</v>
      </c>
      <c r="P18" s="893">
        <v>522.978714796704</v>
      </c>
      <c r="Q18" s="901">
        <v>17.073786970908557</v>
      </c>
      <c r="R18" s="901">
        <v>708.4449202239985</v>
      </c>
      <c r="S18" s="902">
        <v>16.824954080094546</v>
      </c>
    </row>
    <row r="19" spans="1:19" s="700" customFormat="1" ht="12.75">
      <c r="A19" s="883" t="s">
        <v>876</v>
      </c>
      <c r="B19" s="892">
        <v>517.13052966</v>
      </c>
      <c r="C19" s="886">
        <v>521.62325879</v>
      </c>
      <c r="D19" s="886">
        <v>511.2040372600001</v>
      </c>
      <c r="E19" s="886">
        <v>537.10432331</v>
      </c>
      <c r="F19" s="892">
        <v>4.492729130000043</v>
      </c>
      <c r="G19" s="886">
        <v>0.8687804862253824</v>
      </c>
      <c r="H19" s="886">
        <v>25.90028604999992</v>
      </c>
      <c r="I19" s="887">
        <v>5.066526115251892</v>
      </c>
      <c r="K19" s="883" t="s">
        <v>877</v>
      </c>
      <c r="L19" s="894">
        <v>8322.322431069999</v>
      </c>
      <c r="M19" s="895">
        <v>9233.03857829</v>
      </c>
      <c r="N19" s="895">
        <v>11357.696734170016</v>
      </c>
      <c r="O19" s="895">
        <v>12655.187054330012</v>
      </c>
      <c r="P19" s="890">
        <v>910.7161472200005</v>
      </c>
      <c r="Q19" s="901">
        <v>10.943052912970472</v>
      </c>
      <c r="R19" s="901">
        <v>1297.4903201599955</v>
      </c>
      <c r="S19" s="902">
        <v>11.42388593856756</v>
      </c>
    </row>
    <row r="20" spans="1:19" s="700" customFormat="1" ht="12.75">
      <c r="A20" s="883" t="s">
        <v>878</v>
      </c>
      <c r="B20" s="896">
        <v>878.58424604</v>
      </c>
      <c r="C20" s="897">
        <v>819.40085459</v>
      </c>
      <c r="D20" s="897">
        <v>459.64340942</v>
      </c>
      <c r="E20" s="897">
        <v>562.7191322299999</v>
      </c>
      <c r="F20" s="886">
        <v>-59.183391450000045</v>
      </c>
      <c r="G20" s="886">
        <v>-6.736222703372438</v>
      </c>
      <c r="H20" s="886">
        <v>103.07572280999989</v>
      </c>
      <c r="I20" s="887">
        <v>22.42514973511004</v>
      </c>
      <c r="J20" s="830"/>
      <c r="K20" s="876" t="s">
        <v>879</v>
      </c>
      <c r="L20" s="880">
        <v>297464.8425950582</v>
      </c>
      <c r="M20" s="881">
        <v>301360.2303871987</v>
      </c>
      <c r="N20" s="881">
        <v>374349.8277711696</v>
      </c>
      <c r="O20" s="881">
        <v>404484.9194233091</v>
      </c>
      <c r="P20" s="881">
        <v>3895.3877921404783</v>
      </c>
      <c r="Q20" s="903">
        <v>1.3095288028519416</v>
      </c>
      <c r="R20" s="903">
        <v>30135.091652139497</v>
      </c>
      <c r="S20" s="904">
        <v>8.049981438901664</v>
      </c>
    </row>
    <row r="21" spans="1:19" s="870" customFormat="1" ht="12.75">
      <c r="A21" s="876" t="s">
        <v>880</v>
      </c>
      <c r="B21" s="877">
        <v>255565.55740765922</v>
      </c>
      <c r="C21" s="878">
        <v>256932.36239304818</v>
      </c>
      <c r="D21" s="878">
        <v>296111.1972812209</v>
      </c>
      <c r="E21" s="878">
        <v>317191.09859753796</v>
      </c>
      <c r="F21" s="878">
        <v>1366.804985388968</v>
      </c>
      <c r="G21" s="878">
        <v>0.5348158019622111</v>
      </c>
      <c r="H21" s="878">
        <v>21079.90131631703</v>
      </c>
      <c r="I21" s="879">
        <v>7.118913945120811</v>
      </c>
      <c r="J21" s="863"/>
      <c r="K21" s="883" t="s">
        <v>881</v>
      </c>
      <c r="L21" s="888">
        <v>66556.96564459868</v>
      </c>
      <c r="M21" s="889">
        <v>63312.23349028824</v>
      </c>
      <c r="N21" s="889">
        <v>75449.7206057355</v>
      </c>
      <c r="O21" s="889">
        <v>81649.24544849811</v>
      </c>
      <c r="P21" s="890">
        <v>-3244.7321543104335</v>
      </c>
      <c r="Q21" s="901">
        <v>-4.875120316687326</v>
      </c>
      <c r="R21" s="901">
        <v>6199.524842762607</v>
      </c>
      <c r="S21" s="902">
        <v>8.216763154310918</v>
      </c>
    </row>
    <row r="22" spans="1:19" s="700" customFormat="1" ht="12.75">
      <c r="A22" s="883" t="s">
        <v>882</v>
      </c>
      <c r="B22" s="884">
        <v>49144.7073363505</v>
      </c>
      <c r="C22" s="885">
        <v>47272.54390250099</v>
      </c>
      <c r="D22" s="885">
        <v>59646.21329120616</v>
      </c>
      <c r="E22" s="885">
        <v>59661.87492207049</v>
      </c>
      <c r="F22" s="886">
        <v>-1872.163433849506</v>
      </c>
      <c r="G22" s="886">
        <v>-3.8094914698265723</v>
      </c>
      <c r="H22" s="886">
        <v>15.661630864335166</v>
      </c>
      <c r="I22" s="887">
        <v>0.026257544276736527</v>
      </c>
      <c r="J22" s="830"/>
      <c r="K22" s="883" t="s">
        <v>883</v>
      </c>
      <c r="L22" s="893">
        <v>48139.0792284881</v>
      </c>
      <c r="M22" s="890">
        <v>48452.86628419945</v>
      </c>
      <c r="N22" s="890">
        <v>59146.07714425187</v>
      </c>
      <c r="O22" s="890">
        <v>65447.83619296852</v>
      </c>
      <c r="P22" s="893">
        <v>313.78705571134924</v>
      </c>
      <c r="Q22" s="901">
        <v>0.6518343531707063</v>
      </c>
      <c r="R22" s="901">
        <v>6301.759048716653</v>
      </c>
      <c r="S22" s="902">
        <v>10.6545680677135</v>
      </c>
    </row>
    <row r="23" spans="1:19" s="700" customFormat="1" ht="12.75">
      <c r="A23" s="883" t="s">
        <v>884</v>
      </c>
      <c r="B23" s="892">
        <v>14607.971609179998</v>
      </c>
      <c r="C23" s="886">
        <v>15233.882804389996</v>
      </c>
      <c r="D23" s="886">
        <v>19602.753444843507</v>
      </c>
      <c r="E23" s="886">
        <v>18139.326382986</v>
      </c>
      <c r="F23" s="892">
        <v>625.9111952099975</v>
      </c>
      <c r="G23" s="886">
        <v>4.284723519154842</v>
      </c>
      <c r="H23" s="886">
        <v>-1463.4270618575065</v>
      </c>
      <c r="I23" s="887">
        <v>-7.465415845662539</v>
      </c>
      <c r="K23" s="883" t="s">
        <v>885</v>
      </c>
      <c r="L23" s="893">
        <v>26139.835300735725</v>
      </c>
      <c r="M23" s="890">
        <v>28053.47052768871</v>
      </c>
      <c r="N23" s="890">
        <v>39671.87261881226</v>
      </c>
      <c r="O23" s="890">
        <v>45819.74411421042</v>
      </c>
      <c r="P23" s="893">
        <v>1913.6352269529852</v>
      </c>
      <c r="Q23" s="901">
        <v>7.320762372588953</v>
      </c>
      <c r="R23" s="901">
        <v>6147.871495398162</v>
      </c>
      <c r="S23" s="902">
        <v>15.496801863804288</v>
      </c>
    </row>
    <row r="24" spans="1:19" s="700" customFormat="1" ht="12.75">
      <c r="A24" s="883" t="s">
        <v>886</v>
      </c>
      <c r="B24" s="892">
        <v>9952.86956710395</v>
      </c>
      <c r="C24" s="886">
        <v>10404.270334193947</v>
      </c>
      <c r="D24" s="886">
        <v>13697.186892970001</v>
      </c>
      <c r="E24" s="886">
        <v>14812.303707420004</v>
      </c>
      <c r="F24" s="892">
        <v>451.4007670899973</v>
      </c>
      <c r="G24" s="886">
        <v>4.5353831279167895</v>
      </c>
      <c r="H24" s="886">
        <v>1115.1168144500025</v>
      </c>
      <c r="I24" s="905">
        <v>8.141210477476433</v>
      </c>
      <c r="K24" s="883" t="s">
        <v>887</v>
      </c>
      <c r="L24" s="893">
        <v>119664.8019044213</v>
      </c>
      <c r="M24" s="890">
        <v>121726.96565905242</v>
      </c>
      <c r="N24" s="890">
        <v>150233.75500248134</v>
      </c>
      <c r="O24" s="890">
        <v>159813.02298371907</v>
      </c>
      <c r="P24" s="893">
        <v>2062.163754631125</v>
      </c>
      <c r="Q24" s="901">
        <v>1.7232834733460027</v>
      </c>
      <c r="R24" s="901">
        <v>9579.267981237732</v>
      </c>
      <c r="S24" s="902">
        <v>6.376242130857686</v>
      </c>
    </row>
    <row r="25" spans="1:19" s="700" customFormat="1" ht="12.75">
      <c r="A25" s="883" t="s">
        <v>888</v>
      </c>
      <c r="B25" s="892">
        <v>5640.701975473947</v>
      </c>
      <c r="C25" s="886">
        <v>6324.552028283946</v>
      </c>
      <c r="D25" s="886">
        <v>9577.186901309999</v>
      </c>
      <c r="E25" s="886">
        <v>10852.153056480005</v>
      </c>
      <c r="F25" s="892">
        <v>683.8500528099994</v>
      </c>
      <c r="G25" s="886">
        <v>12.12349200123342</v>
      </c>
      <c r="H25" s="886">
        <v>1274.9661551700065</v>
      </c>
      <c r="I25" s="887">
        <v>13.312532879520317</v>
      </c>
      <c r="K25" s="883" t="s">
        <v>889</v>
      </c>
      <c r="L25" s="893">
        <v>35801.55782196435</v>
      </c>
      <c r="M25" s="890">
        <v>38712.49011812985</v>
      </c>
      <c r="N25" s="890">
        <v>48367.84687966859</v>
      </c>
      <c r="O25" s="890">
        <v>50154.344386972996</v>
      </c>
      <c r="P25" s="893">
        <v>2910.932296165498</v>
      </c>
      <c r="Q25" s="901">
        <v>8.130741993521951</v>
      </c>
      <c r="R25" s="901">
        <v>1786.4975073044043</v>
      </c>
      <c r="S25" s="902">
        <v>3.69356426336058</v>
      </c>
    </row>
    <row r="26" spans="1:19" s="700" customFormat="1" ht="12.75">
      <c r="A26" s="883" t="s">
        <v>890</v>
      </c>
      <c r="B26" s="892">
        <v>4312.167591630001</v>
      </c>
      <c r="C26" s="886">
        <v>4079.7183059100007</v>
      </c>
      <c r="D26" s="886">
        <v>4119.999991660002</v>
      </c>
      <c r="E26" s="886">
        <v>3960.150650940001</v>
      </c>
      <c r="F26" s="892">
        <v>-232.44928572000026</v>
      </c>
      <c r="G26" s="886">
        <v>-5.39054386873063</v>
      </c>
      <c r="H26" s="886">
        <v>-159.84934072000078</v>
      </c>
      <c r="I26" s="887">
        <v>-3.8798383748441565</v>
      </c>
      <c r="K26" s="883" t="s">
        <v>891</v>
      </c>
      <c r="L26" s="894">
        <v>1162.6026948499998</v>
      </c>
      <c r="M26" s="895">
        <v>1102.20430784</v>
      </c>
      <c r="N26" s="895">
        <v>1480.5555202200196</v>
      </c>
      <c r="O26" s="895">
        <v>1600.726296940019</v>
      </c>
      <c r="P26" s="890">
        <v>-60.39838700999985</v>
      </c>
      <c r="Q26" s="901">
        <v>-5.195101239447283</v>
      </c>
      <c r="R26" s="901">
        <v>120.17077671999937</v>
      </c>
      <c r="S26" s="902">
        <v>8.116600497503887</v>
      </c>
    </row>
    <row r="27" spans="1:19" s="700" customFormat="1" ht="12.75">
      <c r="A27" s="883" t="s">
        <v>892</v>
      </c>
      <c r="B27" s="892">
        <v>1277.4018440000004</v>
      </c>
      <c r="C27" s="886">
        <v>1744.2798162560002</v>
      </c>
      <c r="D27" s="886">
        <v>494.77012422999985</v>
      </c>
      <c r="E27" s="886">
        <v>553.0346040399999</v>
      </c>
      <c r="F27" s="892">
        <v>466.8779722559998</v>
      </c>
      <c r="G27" s="886">
        <v>36.54902914450464</v>
      </c>
      <c r="H27" s="886">
        <v>58.26447981000001</v>
      </c>
      <c r="I27" s="887">
        <v>11.7760707360162</v>
      </c>
      <c r="K27" s="876" t="s">
        <v>893</v>
      </c>
      <c r="L27" s="880">
        <v>107252.81507546373</v>
      </c>
      <c r="M27" s="881">
        <v>112144.63624799998</v>
      </c>
      <c r="N27" s="881">
        <v>135056.38298246288</v>
      </c>
      <c r="O27" s="881">
        <v>147333.91234329602</v>
      </c>
      <c r="P27" s="881">
        <v>4891.821172536249</v>
      </c>
      <c r="Q27" s="903">
        <v>4.561018905745582</v>
      </c>
      <c r="R27" s="903">
        <v>12277.529360833141</v>
      </c>
      <c r="S27" s="904">
        <v>9.09066945945634</v>
      </c>
    </row>
    <row r="28" spans="1:19" s="700" customFormat="1" ht="12.75">
      <c r="A28" s="883" t="s">
        <v>894</v>
      </c>
      <c r="B28" s="892">
        <v>5944.705740249078</v>
      </c>
      <c r="C28" s="886">
        <v>5850.284291545002</v>
      </c>
      <c r="D28" s="886">
        <v>6808.2353452</v>
      </c>
      <c r="E28" s="886">
        <v>6720.445437348</v>
      </c>
      <c r="F28" s="892">
        <v>-94.42144870407628</v>
      </c>
      <c r="G28" s="886">
        <v>-1.5883283854537786</v>
      </c>
      <c r="H28" s="886">
        <v>-87.78990785199949</v>
      </c>
      <c r="I28" s="887">
        <v>-1.2894664094403534</v>
      </c>
      <c r="K28" s="883" t="s">
        <v>895</v>
      </c>
      <c r="L28" s="888">
        <v>2160.39919307</v>
      </c>
      <c r="M28" s="889">
        <v>2138.5182269899997</v>
      </c>
      <c r="N28" s="889">
        <v>1497.29522539</v>
      </c>
      <c r="O28" s="889">
        <v>1536.2137274000004</v>
      </c>
      <c r="P28" s="890">
        <v>-21.880966080000235</v>
      </c>
      <c r="Q28" s="901">
        <v>-1.0128205079037567</v>
      </c>
      <c r="R28" s="901">
        <v>38.91850201000034</v>
      </c>
      <c r="S28" s="902">
        <v>2.599253730997723</v>
      </c>
    </row>
    <row r="29" spans="1:19" s="700" customFormat="1" ht="12.75">
      <c r="A29" s="883" t="s">
        <v>896</v>
      </c>
      <c r="B29" s="892">
        <v>0</v>
      </c>
      <c r="C29" s="886">
        <v>0</v>
      </c>
      <c r="D29" s="886">
        <v>0</v>
      </c>
      <c r="E29" s="886">
        <v>0</v>
      </c>
      <c r="F29" s="906">
        <v>0</v>
      </c>
      <c r="G29" s="907" t="s">
        <v>3</v>
      </c>
      <c r="H29" s="907">
        <v>0</v>
      </c>
      <c r="I29" s="908" t="s">
        <v>3</v>
      </c>
      <c r="J29" s="830"/>
      <c r="K29" s="909" t="s">
        <v>897</v>
      </c>
      <c r="L29" s="893">
        <v>131.60030004</v>
      </c>
      <c r="M29" s="890">
        <v>160.95795257999998</v>
      </c>
      <c r="N29" s="890">
        <v>158.91970232</v>
      </c>
      <c r="O29" s="890">
        <v>159.41471774</v>
      </c>
      <c r="P29" s="893">
        <v>29.357652539999975</v>
      </c>
      <c r="Q29" s="901">
        <v>22.308195749612043</v>
      </c>
      <c r="R29" s="901">
        <v>0.4950154199999872</v>
      </c>
      <c r="S29" s="902">
        <v>0.31148775939891105</v>
      </c>
    </row>
    <row r="30" spans="1:19" s="700" customFormat="1" ht="12.75">
      <c r="A30" s="883" t="s">
        <v>898</v>
      </c>
      <c r="B30" s="892">
        <v>13283.049057741999</v>
      </c>
      <c r="C30" s="886">
        <v>13560.957587608498</v>
      </c>
      <c r="D30" s="886">
        <v>15064.411486055002</v>
      </c>
      <c r="E30" s="886">
        <v>16518.1261296955</v>
      </c>
      <c r="F30" s="892">
        <v>277.9085298664995</v>
      </c>
      <c r="G30" s="910">
        <v>2.0922043474989733</v>
      </c>
      <c r="H30" s="910">
        <v>1453.7146436405</v>
      </c>
      <c r="I30" s="911">
        <v>9.649992931925627</v>
      </c>
      <c r="K30" s="883" t="s">
        <v>899</v>
      </c>
      <c r="L30" s="893">
        <v>567.73356983</v>
      </c>
      <c r="M30" s="890">
        <v>450.296</v>
      </c>
      <c r="N30" s="890">
        <v>507.23868614</v>
      </c>
      <c r="O30" s="890">
        <v>665.93538618</v>
      </c>
      <c r="P30" s="893">
        <v>-117.43756982999997</v>
      </c>
      <c r="Q30" s="901">
        <v>-20.68533130164648</v>
      </c>
      <c r="R30" s="901">
        <v>158.69670004</v>
      </c>
      <c r="S30" s="902">
        <v>31.286395217142214</v>
      </c>
    </row>
    <row r="31" spans="1:19" s="700" customFormat="1" ht="12.75">
      <c r="A31" s="883" t="s">
        <v>900</v>
      </c>
      <c r="B31" s="892">
        <v>11736.549682733475</v>
      </c>
      <c r="C31" s="886">
        <v>12104.248824100001</v>
      </c>
      <c r="D31" s="886">
        <v>13731.801656999</v>
      </c>
      <c r="E31" s="886">
        <v>15515.339400029</v>
      </c>
      <c r="F31" s="892">
        <v>367.6991413665255</v>
      </c>
      <c r="G31" s="910">
        <v>3.1329406964252486</v>
      </c>
      <c r="H31" s="910">
        <v>1783.5377430300014</v>
      </c>
      <c r="I31" s="911">
        <v>12.988373904461001</v>
      </c>
      <c r="K31" s="883" t="s">
        <v>901</v>
      </c>
      <c r="L31" s="893">
        <v>30965.701122430008</v>
      </c>
      <c r="M31" s="890">
        <v>33908.81797909</v>
      </c>
      <c r="N31" s="890">
        <v>40879.62089620001</v>
      </c>
      <c r="O31" s="890">
        <v>44508.67289362001</v>
      </c>
      <c r="P31" s="893">
        <v>2943.1168566599954</v>
      </c>
      <c r="Q31" s="901">
        <v>9.504441204233379</v>
      </c>
      <c r="R31" s="901">
        <v>3629.0519974199997</v>
      </c>
      <c r="S31" s="902">
        <v>8.87741108616137</v>
      </c>
    </row>
    <row r="32" spans="1:19" s="700" customFormat="1" ht="12.75">
      <c r="A32" s="883" t="s">
        <v>902</v>
      </c>
      <c r="B32" s="892">
        <v>3889.9394175924995</v>
      </c>
      <c r="C32" s="886">
        <v>3950.12652279</v>
      </c>
      <c r="D32" s="886">
        <v>4792.517192405833</v>
      </c>
      <c r="E32" s="886">
        <v>5652.513368993335</v>
      </c>
      <c r="F32" s="892">
        <v>60.18710519750039</v>
      </c>
      <c r="G32" s="910">
        <v>1.5472504513900747</v>
      </c>
      <c r="H32" s="910">
        <v>859.9961765875014</v>
      </c>
      <c r="I32" s="911">
        <v>17.944561116029824</v>
      </c>
      <c r="K32" s="883" t="s">
        <v>903</v>
      </c>
      <c r="L32" s="893">
        <v>3379.172844783744</v>
      </c>
      <c r="M32" s="890">
        <v>3557.4487143699994</v>
      </c>
      <c r="N32" s="890">
        <v>4013.5000495628806</v>
      </c>
      <c r="O32" s="890">
        <v>3918.7715178899994</v>
      </c>
      <c r="P32" s="893">
        <v>178.27586958625534</v>
      </c>
      <c r="Q32" s="901">
        <v>5.2757250893943075</v>
      </c>
      <c r="R32" s="901">
        <v>-94.72853167288122</v>
      </c>
      <c r="S32" s="902">
        <v>-2.360247427509022</v>
      </c>
    </row>
    <row r="33" spans="1:19" s="700" customFormat="1" ht="12.75">
      <c r="A33" s="883" t="s">
        <v>904</v>
      </c>
      <c r="B33" s="892">
        <v>6546.317520439999</v>
      </c>
      <c r="C33" s="886">
        <v>6745.235186899999</v>
      </c>
      <c r="D33" s="886">
        <v>7318.6586114084985</v>
      </c>
      <c r="E33" s="886">
        <v>8098.4229122464985</v>
      </c>
      <c r="F33" s="892">
        <v>198.91766645999996</v>
      </c>
      <c r="G33" s="910">
        <v>3.038619282350821</v>
      </c>
      <c r="H33" s="910">
        <v>779.764300838</v>
      </c>
      <c r="I33" s="911">
        <v>10.654470200625084</v>
      </c>
      <c r="K33" s="883" t="s">
        <v>905</v>
      </c>
      <c r="L33" s="893">
        <v>40.99367049999999</v>
      </c>
      <c r="M33" s="890">
        <v>52.29775239999999</v>
      </c>
      <c r="N33" s="890">
        <v>75.75090191</v>
      </c>
      <c r="O33" s="890">
        <v>589.1994736299999</v>
      </c>
      <c r="P33" s="893">
        <v>11.3040819</v>
      </c>
      <c r="Q33" s="901">
        <v>27.57518846720496</v>
      </c>
      <c r="R33" s="901">
        <v>513.4485717199999</v>
      </c>
      <c r="S33" s="902">
        <v>677.8118263595469</v>
      </c>
    </row>
    <row r="34" spans="1:19" s="700" customFormat="1" ht="12.75">
      <c r="A34" s="883" t="s">
        <v>906</v>
      </c>
      <c r="B34" s="892">
        <v>0</v>
      </c>
      <c r="C34" s="886">
        <v>0</v>
      </c>
      <c r="D34" s="886">
        <v>0</v>
      </c>
      <c r="E34" s="886">
        <v>0</v>
      </c>
      <c r="F34" s="906">
        <v>0</v>
      </c>
      <c r="G34" s="907" t="s">
        <v>3</v>
      </c>
      <c r="H34" s="907">
        <v>0</v>
      </c>
      <c r="I34" s="908" t="s">
        <v>3</v>
      </c>
      <c r="K34" s="883" t="s">
        <v>907</v>
      </c>
      <c r="L34" s="893">
        <v>3323.2612199799996</v>
      </c>
      <c r="M34" s="890">
        <v>3735.56421041</v>
      </c>
      <c r="N34" s="890">
        <v>5434.499547969999</v>
      </c>
      <c r="O34" s="890">
        <v>4608.30943197</v>
      </c>
      <c r="P34" s="893">
        <v>412.3029904300006</v>
      </c>
      <c r="Q34" s="901">
        <v>12.406577850430969</v>
      </c>
      <c r="R34" s="901">
        <v>-826.1901159999989</v>
      </c>
      <c r="S34" s="902">
        <v>-15.20268993873803</v>
      </c>
    </row>
    <row r="35" spans="1:19" s="700" customFormat="1" ht="12.75">
      <c r="A35" s="883" t="s">
        <v>908</v>
      </c>
      <c r="B35" s="892">
        <v>8346.075369999999</v>
      </c>
      <c r="C35" s="886">
        <v>8210.69642885</v>
      </c>
      <c r="D35" s="886">
        <v>9756.636961830001</v>
      </c>
      <c r="E35" s="886">
        <v>10861.57460297</v>
      </c>
      <c r="F35" s="892">
        <v>-135.37894114999835</v>
      </c>
      <c r="G35" s="886">
        <v>-1.6220670812130273</v>
      </c>
      <c r="H35" s="886">
        <v>1104.937641139999</v>
      </c>
      <c r="I35" s="887">
        <v>11.324984679277762</v>
      </c>
      <c r="K35" s="883" t="s">
        <v>909</v>
      </c>
      <c r="L35" s="893">
        <v>0</v>
      </c>
      <c r="M35" s="890">
        <v>0</v>
      </c>
      <c r="N35" s="890">
        <v>0</v>
      </c>
      <c r="O35" s="890">
        <v>0</v>
      </c>
      <c r="P35" s="898">
        <v>0</v>
      </c>
      <c r="Q35" s="899" t="s">
        <v>3</v>
      </c>
      <c r="R35" s="899">
        <v>0</v>
      </c>
      <c r="S35" s="900" t="s">
        <v>3</v>
      </c>
    </row>
    <row r="36" spans="1:19" s="700" customFormat="1" ht="12.75">
      <c r="A36" s="883" t="s">
        <v>910</v>
      </c>
      <c r="B36" s="892">
        <v>1650.7727841995002</v>
      </c>
      <c r="C36" s="886">
        <v>1402.414108782</v>
      </c>
      <c r="D36" s="886">
        <v>1607.0436244189998</v>
      </c>
      <c r="E36" s="886">
        <v>1556.0539842699998</v>
      </c>
      <c r="F36" s="892">
        <v>-248.35867541750008</v>
      </c>
      <c r="G36" s="886">
        <v>-15.04499455010916</v>
      </c>
      <c r="H36" s="886">
        <v>-50.989640149000024</v>
      </c>
      <c r="I36" s="887">
        <v>-3.1728846295279935</v>
      </c>
      <c r="K36" s="883" t="s">
        <v>911</v>
      </c>
      <c r="L36" s="893">
        <v>3358.7018525</v>
      </c>
      <c r="M36" s="890">
        <v>2364.18095704</v>
      </c>
      <c r="N36" s="890">
        <v>1614.92240128</v>
      </c>
      <c r="O36" s="890">
        <v>2670.3270483</v>
      </c>
      <c r="P36" s="893">
        <v>-994.5208954599998</v>
      </c>
      <c r="Q36" s="901">
        <v>-29.61027620596163</v>
      </c>
      <c r="R36" s="901">
        <v>1055.40464702</v>
      </c>
      <c r="S36" s="902">
        <v>65.35327308503976</v>
      </c>
    </row>
    <row r="37" spans="1:19" s="700" customFormat="1" ht="12.75">
      <c r="A37" s="883" t="s">
        <v>912</v>
      </c>
      <c r="B37" s="892">
        <v>804.1768271200002</v>
      </c>
      <c r="C37" s="886">
        <v>741.86680562</v>
      </c>
      <c r="D37" s="886">
        <v>991.1339984</v>
      </c>
      <c r="E37" s="886">
        <v>1134.5203807999999</v>
      </c>
      <c r="F37" s="892">
        <v>-62.310021500000175</v>
      </c>
      <c r="G37" s="886">
        <v>-7.748298558061062</v>
      </c>
      <c r="H37" s="886">
        <v>143.3863823999999</v>
      </c>
      <c r="I37" s="887">
        <v>14.466901814635591</v>
      </c>
      <c r="K37" s="883" t="s">
        <v>913</v>
      </c>
      <c r="L37" s="893">
        <v>783.9566853</v>
      </c>
      <c r="M37" s="890">
        <v>715.03408983</v>
      </c>
      <c r="N37" s="890">
        <v>811.3183150799999</v>
      </c>
      <c r="O37" s="890">
        <v>795.1875258700001</v>
      </c>
      <c r="P37" s="893">
        <v>-68.92259547000003</v>
      </c>
      <c r="Q37" s="901">
        <v>-8.791633104528618</v>
      </c>
      <c r="R37" s="901">
        <v>-16.130789209999875</v>
      </c>
      <c r="S37" s="902">
        <v>-1.9882195323557192</v>
      </c>
    </row>
    <row r="38" spans="1:19" s="700" customFormat="1" ht="12.75">
      <c r="A38" s="883" t="s">
        <v>914</v>
      </c>
      <c r="B38" s="892">
        <v>589.60718425</v>
      </c>
      <c r="C38" s="886">
        <v>574.9058655299999</v>
      </c>
      <c r="D38" s="886">
        <v>476.60258767000005</v>
      </c>
      <c r="E38" s="886">
        <v>463.3679379199999</v>
      </c>
      <c r="F38" s="892">
        <v>-14.701318720000131</v>
      </c>
      <c r="G38" s="886">
        <v>-2.4934090209061304</v>
      </c>
      <c r="H38" s="886">
        <v>-13.23464975000013</v>
      </c>
      <c r="I38" s="887">
        <v>-2.776873246681533</v>
      </c>
      <c r="K38" s="883" t="s">
        <v>915</v>
      </c>
      <c r="L38" s="893">
        <v>56501.03256947998</v>
      </c>
      <c r="M38" s="890">
        <v>58445.73568720999</v>
      </c>
      <c r="N38" s="890">
        <v>68126.24783181</v>
      </c>
      <c r="O38" s="890">
        <v>76955.09353538601</v>
      </c>
      <c r="P38" s="893">
        <v>1944.7031177300087</v>
      </c>
      <c r="Q38" s="901">
        <v>3.441889518281961</v>
      </c>
      <c r="R38" s="901">
        <v>8828.845703576008</v>
      </c>
      <c r="S38" s="902">
        <v>12.95953613264105</v>
      </c>
    </row>
    <row r="39" spans="1:19" s="700" customFormat="1" ht="12.75">
      <c r="A39" s="883" t="s">
        <v>916</v>
      </c>
      <c r="B39" s="892">
        <v>1541.6826397700002</v>
      </c>
      <c r="C39" s="886">
        <v>1564.580110197</v>
      </c>
      <c r="D39" s="886">
        <v>1822.803343857</v>
      </c>
      <c r="E39" s="886">
        <v>1836.6037723400004</v>
      </c>
      <c r="F39" s="892">
        <v>22.897470426999917</v>
      </c>
      <c r="G39" s="886">
        <v>1.485225936669815</v>
      </c>
      <c r="H39" s="886">
        <v>13.80042848300036</v>
      </c>
      <c r="I39" s="887">
        <v>0.7570991423462635</v>
      </c>
      <c r="K39" s="883" t="s">
        <v>917</v>
      </c>
      <c r="L39" s="894">
        <v>6040.262047549997</v>
      </c>
      <c r="M39" s="895">
        <v>6615.7846780799955</v>
      </c>
      <c r="N39" s="895">
        <v>11937.0694248</v>
      </c>
      <c r="O39" s="895">
        <v>10926.787085310001</v>
      </c>
      <c r="P39" s="890">
        <v>575.5226305299984</v>
      </c>
      <c r="Q39" s="901">
        <v>9.528106992699719</v>
      </c>
      <c r="R39" s="901">
        <v>-1010.2823394899988</v>
      </c>
      <c r="S39" s="902">
        <v>-8.463403399422933</v>
      </c>
    </row>
    <row r="40" spans="1:19" s="700" customFormat="1" ht="12.75">
      <c r="A40" s="883" t="s">
        <v>918</v>
      </c>
      <c r="B40" s="892">
        <v>12615.06808854875</v>
      </c>
      <c r="C40" s="886">
        <v>13150.695597686248</v>
      </c>
      <c r="D40" s="886">
        <v>14252.240938379999</v>
      </c>
      <c r="E40" s="886">
        <v>15499.761036720001</v>
      </c>
      <c r="F40" s="892">
        <v>535.6275091374973</v>
      </c>
      <c r="G40" s="886">
        <v>4.245934349127372</v>
      </c>
      <c r="H40" s="886">
        <v>1247.5200983400027</v>
      </c>
      <c r="I40" s="887">
        <v>8.753150495656747</v>
      </c>
      <c r="K40" s="876" t="s">
        <v>919</v>
      </c>
      <c r="L40" s="880">
        <v>107993.85060592178</v>
      </c>
      <c r="M40" s="881">
        <v>111741.51071568477</v>
      </c>
      <c r="N40" s="881">
        <v>126574.73428609353</v>
      </c>
      <c r="O40" s="881">
        <v>139310.94255094876</v>
      </c>
      <c r="P40" s="881">
        <v>3747.66010976299</v>
      </c>
      <c r="Q40" s="903">
        <v>3.470253249361857</v>
      </c>
      <c r="R40" s="903">
        <v>12736.208264855231</v>
      </c>
      <c r="S40" s="904">
        <v>10.062204227952726</v>
      </c>
    </row>
    <row r="41" spans="1:19" s="700" customFormat="1" ht="12.75">
      <c r="A41" s="883" t="s">
        <v>920</v>
      </c>
      <c r="B41" s="892">
        <v>35459.97253626999</v>
      </c>
      <c r="C41" s="886">
        <v>34295.88134900999</v>
      </c>
      <c r="D41" s="886">
        <v>38608.39559951</v>
      </c>
      <c r="E41" s="886">
        <v>41420.956207874995</v>
      </c>
      <c r="F41" s="892">
        <v>-1164.0911872599972</v>
      </c>
      <c r="G41" s="886">
        <v>-3.2828316098364554</v>
      </c>
      <c r="H41" s="886">
        <v>2812.560608364998</v>
      </c>
      <c r="I41" s="887">
        <v>7.284841974631792</v>
      </c>
      <c r="K41" s="883" t="s">
        <v>921</v>
      </c>
      <c r="L41" s="888">
        <v>11154.811679539996</v>
      </c>
      <c r="M41" s="889">
        <v>11105.203528857</v>
      </c>
      <c r="N41" s="889">
        <v>11478.185984962998</v>
      </c>
      <c r="O41" s="889">
        <v>12182.763066529003</v>
      </c>
      <c r="P41" s="890">
        <v>-49.60815068299598</v>
      </c>
      <c r="Q41" s="901">
        <v>-0.44472423298715635</v>
      </c>
      <c r="R41" s="901">
        <v>704.5770815660053</v>
      </c>
      <c r="S41" s="902">
        <v>6.13840098504273</v>
      </c>
    </row>
    <row r="42" spans="1:19" s="700" customFormat="1" ht="12.75">
      <c r="A42" s="883" t="s">
        <v>922</v>
      </c>
      <c r="B42" s="892">
        <v>5652.9988508021</v>
      </c>
      <c r="C42" s="886">
        <v>5749.220136620001</v>
      </c>
      <c r="D42" s="886">
        <v>7090.831829739999</v>
      </c>
      <c r="E42" s="886">
        <v>7572.001732436001</v>
      </c>
      <c r="F42" s="892">
        <v>96.22128581790093</v>
      </c>
      <c r="G42" s="886">
        <v>1.7021281687373448</v>
      </c>
      <c r="H42" s="886">
        <v>481.1699026960014</v>
      </c>
      <c r="I42" s="887">
        <v>6.785803333790875</v>
      </c>
      <c r="K42" s="883" t="s">
        <v>923</v>
      </c>
      <c r="L42" s="893">
        <v>30110.321948470006</v>
      </c>
      <c r="M42" s="890">
        <v>33016.46717481001</v>
      </c>
      <c r="N42" s="890">
        <v>39907.14514883589</v>
      </c>
      <c r="O42" s="890">
        <v>45245.870149567774</v>
      </c>
      <c r="P42" s="893">
        <v>2906.1452263400024</v>
      </c>
      <c r="Q42" s="901">
        <v>9.651657764780799</v>
      </c>
      <c r="R42" s="901">
        <v>5338.725000731887</v>
      </c>
      <c r="S42" s="902">
        <v>13.377867499218047</v>
      </c>
    </row>
    <row r="43" spans="1:19" s="700" customFormat="1" ht="12.75">
      <c r="A43" s="883" t="s">
        <v>924</v>
      </c>
      <c r="B43" s="892">
        <v>38116.09233171301</v>
      </c>
      <c r="C43" s="886">
        <v>41319.98662853827</v>
      </c>
      <c r="D43" s="886">
        <v>41259.998918947495</v>
      </c>
      <c r="E43" s="886">
        <v>48483.7470055005</v>
      </c>
      <c r="F43" s="892">
        <v>3203.8942968252595</v>
      </c>
      <c r="G43" s="886">
        <v>8.405621092904072</v>
      </c>
      <c r="H43" s="886">
        <v>7223.748086553009</v>
      </c>
      <c r="I43" s="887">
        <v>17.507872699520856</v>
      </c>
      <c r="K43" s="883" t="s">
        <v>925</v>
      </c>
      <c r="L43" s="893">
        <v>1011.4556164499999</v>
      </c>
      <c r="M43" s="890">
        <v>1019.5179478300001</v>
      </c>
      <c r="N43" s="890">
        <v>1022.18701226</v>
      </c>
      <c r="O43" s="890">
        <v>1359.4454609699997</v>
      </c>
      <c r="P43" s="893">
        <v>8.062331380000273</v>
      </c>
      <c r="Q43" s="901">
        <v>0.7971018449922094</v>
      </c>
      <c r="R43" s="901">
        <v>337.2584487099997</v>
      </c>
      <c r="S43" s="902">
        <v>32.99381078657413</v>
      </c>
    </row>
    <row r="44" spans="1:19" s="700" customFormat="1" ht="12.75">
      <c r="A44" s="883" t="s">
        <v>926</v>
      </c>
      <c r="B44" s="892">
        <v>3864.3572224248</v>
      </c>
      <c r="C44" s="886">
        <v>4014.8705336911994</v>
      </c>
      <c r="D44" s="886">
        <v>4113.232076321699</v>
      </c>
      <c r="E44" s="886">
        <v>4801.65802462</v>
      </c>
      <c r="F44" s="892">
        <v>150.51331126639934</v>
      </c>
      <c r="G44" s="886">
        <v>3.8949119505042944</v>
      </c>
      <c r="H44" s="886">
        <v>688.4259482983007</v>
      </c>
      <c r="I44" s="887">
        <v>16.736861317923317</v>
      </c>
      <c r="K44" s="883" t="s">
        <v>927</v>
      </c>
      <c r="L44" s="893">
        <v>1863.5778728299995</v>
      </c>
      <c r="M44" s="890">
        <v>1537.2440436799998</v>
      </c>
      <c r="N44" s="890">
        <v>1973.4139351400001</v>
      </c>
      <c r="O44" s="890">
        <v>2325.8625592500002</v>
      </c>
      <c r="P44" s="893">
        <v>-326.3338291499997</v>
      </c>
      <c r="Q44" s="901">
        <v>-17.511145303224403</v>
      </c>
      <c r="R44" s="901">
        <v>352.4486241100001</v>
      </c>
      <c r="S44" s="902">
        <v>17.859842673351565</v>
      </c>
    </row>
    <row r="45" spans="1:19" s="700" customFormat="1" ht="12.75">
      <c r="A45" s="883" t="s">
        <v>928</v>
      </c>
      <c r="B45" s="896">
        <v>30541.24179716959</v>
      </c>
      <c r="C45" s="897">
        <v>29041.415558238987</v>
      </c>
      <c r="D45" s="897">
        <v>34975.729356827804</v>
      </c>
      <c r="E45" s="897">
        <v>37889.467047257596</v>
      </c>
      <c r="F45" s="886">
        <v>-1499.8262389306037</v>
      </c>
      <c r="G45" s="886">
        <v>-4.910822712747718</v>
      </c>
      <c r="H45" s="886">
        <v>2913.7376904297926</v>
      </c>
      <c r="I45" s="887">
        <v>8.330741757243686</v>
      </c>
      <c r="K45" s="883" t="s">
        <v>929</v>
      </c>
      <c r="L45" s="893">
        <v>17695.73565615765</v>
      </c>
      <c r="M45" s="890">
        <v>18679.665425391257</v>
      </c>
      <c r="N45" s="890">
        <v>21023.335356708365</v>
      </c>
      <c r="O45" s="890">
        <v>22013.000814635998</v>
      </c>
      <c r="P45" s="893">
        <v>983.9297692336077</v>
      </c>
      <c r="Q45" s="901">
        <v>5.560264847713331</v>
      </c>
      <c r="R45" s="901">
        <v>989.6654579276328</v>
      </c>
      <c r="S45" s="902">
        <v>4.707461690239551</v>
      </c>
    </row>
    <row r="46" spans="1:19" s="870" customFormat="1" ht="12.75">
      <c r="A46" s="876" t="s">
        <v>930</v>
      </c>
      <c r="B46" s="877">
        <v>152872.33680894147</v>
      </c>
      <c r="C46" s="878">
        <v>157533.68283325358</v>
      </c>
      <c r="D46" s="878">
        <v>182872.1444777414</v>
      </c>
      <c r="E46" s="878">
        <v>200696.83444380676</v>
      </c>
      <c r="F46" s="878">
        <v>4661.346024312108</v>
      </c>
      <c r="G46" s="878">
        <v>3.04917562039875</v>
      </c>
      <c r="H46" s="878">
        <v>17824.689966065343</v>
      </c>
      <c r="I46" s="879">
        <v>9.74707767384163</v>
      </c>
      <c r="K46" s="883" t="s">
        <v>931</v>
      </c>
      <c r="L46" s="893">
        <v>25902.419926873616</v>
      </c>
      <c r="M46" s="890">
        <v>25605.20074532</v>
      </c>
      <c r="N46" s="890">
        <v>27130.412025736256</v>
      </c>
      <c r="O46" s="890">
        <v>28742.664876895993</v>
      </c>
      <c r="P46" s="893">
        <v>-297.2191815536171</v>
      </c>
      <c r="Q46" s="901">
        <v>-1.1474571966353377</v>
      </c>
      <c r="R46" s="901">
        <v>1612.2528511597375</v>
      </c>
      <c r="S46" s="902">
        <v>5.94260363473409</v>
      </c>
    </row>
    <row r="47" spans="1:19" s="700" customFormat="1" ht="12.75">
      <c r="A47" s="883" t="s">
        <v>932</v>
      </c>
      <c r="B47" s="884">
        <v>126107.459511857</v>
      </c>
      <c r="C47" s="885">
        <v>129146.99347934358</v>
      </c>
      <c r="D47" s="885">
        <v>149442.7751324195</v>
      </c>
      <c r="E47" s="885">
        <v>164133.77311713572</v>
      </c>
      <c r="F47" s="886">
        <v>3039.5339674865827</v>
      </c>
      <c r="G47" s="886">
        <v>2.4102729364719275</v>
      </c>
      <c r="H47" s="886">
        <v>14690.997984716203</v>
      </c>
      <c r="I47" s="887">
        <v>9.83051738145165</v>
      </c>
      <c r="K47" s="883" t="s">
        <v>933</v>
      </c>
      <c r="L47" s="893">
        <v>2766.58713587</v>
      </c>
      <c r="M47" s="890">
        <v>3183.5401772400005</v>
      </c>
      <c r="N47" s="890">
        <v>3048.4579758499995</v>
      </c>
      <c r="O47" s="890">
        <v>3326.4791818300005</v>
      </c>
      <c r="P47" s="893">
        <v>416.9530413700004</v>
      </c>
      <c r="Q47" s="901">
        <v>15.071025089505538</v>
      </c>
      <c r="R47" s="901">
        <v>278.021205980001</v>
      </c>
      <c r="S47" s="902">
        <v>9.120060311885407</v>
      </c>
    </row>
    <row r="48" spans="1:19" s="700" customFormat="1" ht="12.75">
      <c r="A48" s="883" t="s">
        <v>934</v>
      </c>
      <c r="B48" s="892">
        <v>11680.472307719998</v>
      </c>
      <c r="C48" s="886">
        <v>12287.50279562998</v>
      </c>
      <c r="D48" s="886">
        <v>13822.840305757914</v>
      </c>
      <c r="E48" s="886">
        <v>14198.94695037104</v>
      </c>
      <c r="F48" s="892">
        <v>607.0304879099822</v>
      </c>
      <c r="G48" s="886">
        <v>5.19696868343908</v>
      </c>
      <c r="H48" s="886">
        <v>376.10664461312626</v>
      </c>
      <c r="I48" s="887">
        <v>2.7209071094922423</v>
      </c>
      <c r="K48" s="883" t="s">
        <v>935</v>
      </c>
      <c r="L48" s="894">
        <v>17488.940769730503</v>
      </c>
      <c r="M48" s="895">
        <v>17594.6716725565</v>
      </c>
      <c r="N48" s="895">
        <v>20991.596846599998</v>
      </c>
      <c r="O48" s="895">
        <v>24114.85644127</v>
      </c>
      <c r="P48" s="890">
        <v>105.73090282599514</v>
      </c>
      <c r="Q48" s="899">
        <v>0.6045586420476191</v>
      </c>
      <c r="R48" s="901">
        <v>3123.259594670002</v>
      </c>
      <c r="S48" s="902">
        <v>14.87861841809274</v>
      </c>
    </row>
    <row r="49" spans="1:19" s="700" customFormat="1" ht="12.75">
      <c r="A49" s="883" t="s">
        <v>936</v>
      </c>
      <c r="B49" s="896">
        <v>15084.404989364477</v>
      </c>
      <c r="C49" s="897">
        <v>16099.186558280026</v>
      </c>
      <c r="D49" s="897">
        <v>19606.529039563993</v>
      </c>
      <c r="E49" s="897">
        <v>22364.114376299985</v>
      </c>
      <c r="F49" s="886">
        <v>1014.7815689155486</v>
      </c>
      <c r="G49" s="886">
        <v>6.727355634054098</v>
      </c>
      <c r="H49" s="886">
        <v>2757.5853367359923</v>
      </c>
      <c r="I49" s="887">
        <v>14.064627814395214</v>
      </c>
      <c r="K49" s="876" t="s">
        <v>937</v>
      </c>
      <c r="L49" s="880">
        <v>58687.86635401688</v>
      </c>
      <c r="M49" s="881">
        <v>54964.150496775575</v>
      </c>
      <c r="N49" s="881">
        <v>65186.970792073036</v>
      </c>
      <c r="O49" s="881">
        <v>68053.07596017171</v>
      </c>
      <c r="P49" s="881">
        <v>-3723.7158572413027</v>
      </c>
      <c r="Q49" s="903">
        <v>-6.344950138038941</v>
      </c>
      <c r="R49" s="903">
        <v>2866.1051680986784</v>
      </c>
      <c r="S49" s="904">
        <v>4.396745443565245</v>
      </c>
    </row>
    <row r="50" spans="1:19" s="870" customFormat="1" ht="12.75">
      <c r="A50" s="876" t="s">
        <v>938</v>
      </c>
      <c r="B50" s="877">
        <v>16208.358571580195</v>
      </c>
      <c r="C50" s="878">
        <v>16866.8863035072</v>
      </c>
      <c r="D50" s="878">
        <v>19473.464319079496</v>
      </c>
      <c r="E50" s="878">
        <v>22073.912955586504</v>
      </c>
      <c r="F50" s="878">
        <v>658.5277319270044</v>
      </c>
      <c r="G50" s="878">
        <v>4.0628897060660405</v>
      </c>
      <c r="H50" s="878">
        <v>2600.448636507008</v>
      </c>
      <c r="I50" s="879">
        <v>13.353805947918415</v>
      </c>
      <c r="K50" s="883" t="s">
        <v>939</v>
      </c>
      <c r="L50" s="888">
        <v>32646.192379403477</v>
      </c>
      <c r="M50" s="889">
        <v>29305.451234699995</v>
      </c>
      <c r="N50" s="889">
        <v>31271.07226622</v>
      </c>
      <c r="O50" s="889">
        <v>31228.174063228995</v>
      </c>
      <c r="P50" s="890">
        <v>-3340.741144703483</v>
      </c>
      <c r="Q50" s="901">
        <v>-10.23317238922834</v>
      </c>
      <c r="R50" s="901">
        <v>-42.89820299100393</v>
      </c>
      <c r="S50" s="902">
        <v>-0.13718174620236454</v>
      </c>
    </row>
    <row r="51" spans="1:19" s="700" customFormat="1" ht="12.75">
      <c r="A51" s="883" t="s">
        <v>940</v>
      </c>
      <c r="B51" s="884">
        <v>3481.42543444</v>
      </c>
      <c r="C51" s="885">
        <v>3635.8861475400013</v>
      </c>
      <c r="D51" s="885">
        <v>3887.378198669999</v>
      </c>
      <c r="E51" s="885">
        <v>4988.5778632765</v>
      </c>
      <c r="F51" s="886">
        <v>154.46071310000116</v>
      </c>
      <c r="G51" s="886">
        <v>4.436708928819747</v>
      </c>
      <c r="H51" s="886">
        <v>1101.1996646065004</v>
      </c>
      <c r="I51" s="887">
        <v>28.32756702147626</v>
      </c>
      <c r="K51" s="883" t="s">
        <v>941</v>
      </c>
      <c r="L51" s="893">
        <v>7280.060389245924</v>
      </c>
      <c r="M51" s="890">
        <v>6705.963611880001</v>
      </c>
      <c r="N51" s="890">
        <v>7501.0507342409865</v>
      </c>
      <c r="O51" s="890">
        <v>9577.56310966699</v>
      </c>
      <c r="P51" s="893">
        <v>-574.0967773659231</v>
      </c>
      <c r="Q51" s="901">
        <v>-7.885879328885466</v>
      </c>
      <c r="R51" s="901">
        <v>2076.512375426003</v>
      </c>
      <c r="S51" s="902">
        <v>27.68295334875002</v>
      </c>
    </row>
    <row r="52" spans="1:19" s="700" customFormat="1" ht="12.75">
      <c r="A52" s="883" t="s">
        <v>942</v>
      </c>
      <c r="B52" s="892">
        <v>105</v>
      </c>
      <c r="C52" s="886">
        <v>97</v>
      </c>
      <c r="D52" s="886">
        <v>91.5</v>
      </c>
      <c r="E52" s="886">
        <v>113.19999999999999</v>
      </c>
      <c r="F52" s="892">
        <v>-8</v>
      </c>
      <c r="G52" s="886">
        <v>-7.6190476190476195</v>
      </c>
      <c r="H52" s="886">
        <v>21.69999999999999</v>
      </c>
      <c r="I52" s="887">
        <v>23.715846994535504</v>
      </c>
      <c r="K52" s="883" t="s">
        <v>943</v>
      </c>
      <c r="L52" s="893">
        <v>18336.65131876</v>
      </c>
      <c r="M52" s="890">
        <v>18426.106881679996</v>
      </c>
      <c r="N52" s="890">
        <v>25868.472679219867</v>
      </c>
      <c r="O52" s="890">
        <v>26518.547536389862</v>
      </c>
      <c r="P52" s="893">
        <v>89.45556291999674</v>
      </c>
      <c r="Q52" s="901">
        <v>0.48785114231013305</v>
      </c>
      <c r="R52" s="901">
        <v>650.0748571699951</v>
      </c>
      <c r="S52" s="902">
        <v>2.5130005363331707</v>
      </c>
    </row>
    <row r="53" spans="1:19" s="700" customFormat="1" ht="12.75">
      <c r="A53" s="883" t="s">
        <v>944</v>
      </c>
      <c r="B53" s="892">
        <v>1058.8240239400002</v>
      </c>
      <c r="C53" s="886">
        <v>1085.4078931600004</v>
      </c>
      <c r="D53" s="886">
        <v>1009.2920061000003</v>
      </c>
      <c r="E53" s="886">
        <v>917.6701194000007</v>
      </c>
      <c r="F53" s="892">
        <v>26.583869220000224</v>
      </c>
      <c r="G53" s="886">
        <v>2.5106975870342207</v>
      </c>
      <c r="H53" s="886">
        <v>-91.62188669999966</v>
      </c>
      <c r="I53" s="887">
        <v>-9.07783734996924</v>
      </c>
      <c r="K53" s="883" t="s">
        <v>945</v>
      </c>
      <c r="L53" s="894">
        <v>424.9622666074799</v>
      </c>
      <c r="M53" s="895">
        <v>526.6287685155803</v>
      </c>
      <c r="N53" s="895">
        <v>546.3751123921819</v>
      </c>
      <c r="O53" s="895">
        <v>728.7707508858741</v>
      </c>
      <c r="P53" s="890">
        <v>101.66650190810043</v>
      </c>
      <c r="Q53" s="901">
        <v>23.923653909255332</v>
      </c>
      <c r="R53" s="901">
        <v>182.39563849369222</v>
      </c>
      <c r="S53" s="902">
        <v>33.38285993575247</v>
      </c>
    </row>
    <row r="54" spans="1:19" s="700" customFormat="1" ht="12.75">
      <c r="A54" s="883" t="s">
        <v>946</v>
      </c>
      <c r="B54" s="892">
        <v>588.85996013</v>
      </c>
      <c r="C54" s="886">
        <v>639.80546149</v>
      </c>
      <c r="D54" s="886">
        <v>970.1857130400001</v>
      </c>
      <c r="E54" s="886">
        <v>1034.31491767</v>
      </c>
      <c r="F54" s="892">
        <v>50.94550135999998</v>
      </c>
      <c r="G54" s="886">
        <v>8.651547873751337</v>
      </c>
      <c r="H54" s="886">
        <v>64.12920463</v>
      </c>
      <c r="I54" s="887">
        <v>6.609992681613113</v>
      </c>
      <c r="K54" s="876" t="s">
        <v>947</v>
      </c>
      <c r="L54" s="880">
        <v>1715.20585942</v>
      </c>
      <c r="M54" s="881">
        <v>1702.17990071</v>
      </c>
      <c r="N54" s="881">
        <v>1654.9809354899999</v>
      </c>
      <c r="O54" s="881">
        <v>1565.20522441</v>
      </c>
      <c r="P54" s="881">
        <v>-13.02595870999994</v>
      </c>
      <c r="Q54" s="903">
        <v>-0.7594399610088023</v>
      </c>
      <c r="R54" s="903">
        <v>-89.77571107999984</v>
      </c>
      <c r="S54" s="904">
        <v>-5.424576752204062</v>
      </c>
    </row>
    <row r="55" spans="1:19" s="700" customFormat="1" ht="12.75">
      <c r="A55" s="883" t="s">
        <v>948</v>
      </c>
      <c r="B55" s="892">
        <v>398.3091532</v>
      </c>
      <c r="C55" s="886">
        <v>381.92793042</v>
      </c>
      <c r="D55" s="886">
        <v>543.4098541</v>
      </c>
      <c r="E55" s="886">
        <v>693.07184007</v>
      </c>
      <c r="F55" s="892">
        <v>-16.38122278000003</v>
      </c>
      <c r="G55" s="886">
        <v>-4.112690519008647</v>
      </c>
      <c r="H55" s="886">
        <v>149.66198597000005</v>
      </c>
      <c r="I55" s="887">
        <v>27.541271995862402</v>
      </c>
      <c r="K55" s="876" t="s">
        <v>949</v>
      </c>
      <c r="L55" s="880">
        <v>212595.52070235155</v>
      </c>
      <c r="M55" s="880">
        <v>230395.99618254596</v>
      </c>
      <c r="N55" s="880">
        <v>284468.66294568294</v>
      </c>
      <c r="O55" s="880">
        <v>321323.35903207766</v>
      </c>
      <c r="P55" s="881">
        <v>17800.475480194407</v>
      </c>
      <c r="Q55" s="903">
        <v>8.37293063437414</v>
      </c>
      <c r="R55" s="903">
        <v>36854.69608639472</v>
      </c>
      <c r="S55" s="904">
        <v>12.955626009825846</v>
      </c>
    </row>
    <row r="56" spans="1:19" s="700" customFormat="1" ht="13.5" thickBot="1">
      <c r="A56" s="883" t="s">
        <v>950</v>
      </c>
      <c r="B56" s="892">
        <v>1385.9421205899998</v>
      </c>
      <c r="C56" s="886">
        <v>1303.7291546499998</v>
      </c>
      <c r="D56" s="886">
        <v>1475.18554584</v>
      </c>
      <c r="E56" s="886">
        <v>1416.1595712300004</v>
      </c>
      <c r="F56" s="892">
        <v>-82.21296594</v>
      </c>
      <c r="G56" s="886">
        <v>-5.9319191413997645</v>
      </c>
      <c r="H56" s="886">
        <v>-59.025974609999594</v>
      </c>
      <c r="I56" s="887">
        <v>-4.001257657143666</v>
      </c>
      <c r="K56" s="912" t="s">
        <v>951</v>
      </c>
      <c r="L56" s="913">
        <v>1362086.77561972</v>
      </c>
      <c r="M56" s="913">
        <v>1402504.8571059299</v>
      </c>
      <c r="N56" s="913">
        <v>1681852.7269443984</v>
      </c>
      <c r="O56" s="913">
        <v>1837984.8361128483</v>
      </c>
      <c r="P56" s="913">
        <v>40417.981486209785</v>
      </c>
      <c r="Q56" s="914">
        <v>2.9673573086281877</v>
      </c>
      <c r="R56" s="914">
        <v>156132.10916844994</v>
      </c>
      <c r="S56" s="915">
        <v>9.283340132409325</v>
      </c>
    </row>
    <row r="57" spans="1:11" s="700" customFormat="1" ht="13.5" thickTop="1">
      <c r="A57" s="883" t="s">
        <v>952</v>
      </c>
      <c r="B57" s="892">
        <v>3501.7259398301962</v>
      </c>
      <c r="C57" s="886">
        <v>3432.6868218171976</v>
      </c>
      <c r="D57" s="886">
        <v>3634.4989916394998</v>
      </c>
      <c r="E57" s="886">
        <v>4016.3237829400005</v>
      </c>
      <c r="F57" s="892">
        <v>-69.03911801299864</v>
      </c>
      <c r="G57" s="886">
        <v>-1.971573995203818</v>
      </c>
      <c r="H57" s="886">
        <v>381.8247913005007</v>
      </c>
      <c r="I57" s="887">
        <v>10.505568777947628</v>
      </c>
      <c r="K57" s="916" t="s">
        <v>849</v>
      </c>
    </row>
    <row r="58" spans="1:9" s="700" customFormat="1" ht="12.75">
      <c r="A58" s="883" t="s">
        <v>953</v>
      </c>
      <c r="B58" s="892">
        <v>2301.5686457199995</v>
      </c>
      <c r="C58" s="886">
        <v>2586.458459420001</v>
      </c>
      <c r="D58" s="886">
        <v>2955.3369070400004</v>
      </c>
      <c r="E58" s="886">
        <v>3232.07775027</v>
      </c>
      <c r="F58" s="892">
        <v>284.88981370000147</v>
      </c>
      <c r="G58" s="886">
        <v>12.37807154828004</v>
      </c>
      <c r="H58" s="886">
        <v>276.7408432299994</v>
      </c>
      <c r="I58" s="887">
        <v>9.364104734413408</v>
      </c>
    </row>
    <row r="59" spans="1:9" s="700" customFormat="1" ht="12.75">
      <c r="A59" s="883" t="s">
        <v>954</v>
      </c>
      <c r="B59" s="892">
        <v>670.0209974599998</v>
      </c>
      <c r="C59" s="886">
        <v>1309.41242035</v>
      </c>
      <c r="D59" s="886">
        <v>1918.6132841600004</v>
      </c>
      <c r="E59" s="886">
        <v>2578.105938</v>
      </c>
      <c r="F59" s="892">
        <v>639.3914228900003</v>
      </c>
      <c r="G59" s="886">
        <v>95.42856497242416</v>
      </c>
      <c r="H59" s="886">
        <v>659.4926538399998</v>
      </c>
      <c r="I59" s="887">
        <v>34.37340183583354</v>
      </c>
    </row>
    <row r="60" spans="1:9" s="700" customFormat="1" ht="12.75">
      <c r="A60" s="883" t="s">
        <v>955</v>
      </c>
      <c r="B60" s="892">
        <v>1998.9845559299993</v>
      </c>
      <c r="C60" s="886">
        <v>1666.3896839999993</v>
      </c>
      <c r="D60" s="886">
        <v>2239.3474177900002</v>
      </c>
      <c r="E60" s="886">
        <v>2319.6059096100007</v>
      </c>
      <c r="F60" s="892">
        <v>-332.59487192999995</v>
      </c>
      <c r="G60" s="886">
        <v>-16.638191172780967</v>
      </c>
      <c r="H60" s="886">
        <v>80.25849182000047</v>
      </c>
      <c r="I60" s="887">
        <v>3.584012520004919</v>
      </c>
    </row>
    <row r="61" spans="1:9" s="700" customFormat="1" ht="12.75">
      <c r="A61" s="883" t="s">
        <v>956</v>
      </c>
      <c r="B61" s="892">
        <v>611.52664983</v>
      </c>
      <c r="C61" s="886">
        <v>625.5670123700002</v>
      </c>
      <c r="D61" s="886">
        <v>675.6725200899999</v>
      </c>
      <c r="E61" s="886">
        <v>675.79005358</v>
      </c>
      <c r="F61" s="892">
        <v>14.04036254000016</v>
      </c>
      <c r="G61" s="886">
        <v>2.2959526856112125</v>
      </c>
      <c r="H61" s="886">
        <v>0.117533490000028</v>
      </c>
      <c r="I61" s="887">
        <v>0.017395037759471477</v>
      </c>
    </row>
    <row r="62" spans="1:9" s="700" customFormat="1" ht="12.75">
      <c r="A62" s="883" t="s">
        <v>957</v>
      </c>
      <c r="B62" s="892">
        <v>101.79091411</v>
      </c>
      <c r="C62" s="886">
        <v>89.88762202000001</v>
      </c>
      <c r="D62" s="886">
        <v>63.51142248999999</v>
      </c>
      <c r="E62" s="886">
        <v>81.97347862</v>
      </c>
      <c r="F62" s="892">
        <v>-11.903292089999994</v>
      </c>
      <c r="G62" s="886">
        <v>-11.693865011504604</v>
      </c>
      <c r="H62" s="886">
        <v>18.462056130000008</v>
      </c>
      <c r="I62" s="887">
        <v>29.06887518210901</v>
      </c>
    </row>
    <row r="63" spans="1:9" s="700" customFormat="1" ht="13.5" thickBot="1">
      <c r="A63" s="917" t="s">
        <v>958</v>
      </c>
      <c r="B63" s="918">
        <v>4.4153975499999945</v>
      </c>
      <c r="C63" s="918">
        <v>12.777474369999997</v>
      </c>
      <c r="D63" s="918">
        <v>9.564664999999996</v>
      </c>
      <c r="E63" s="918">
        <v>6.993099849999997</v>
      </c>
      <c r="F63" s="918">
        <v>8.362076820000002</v>
      </c>
      <c r="G63" s="918">
        <v>189.38446029621983</v>
      </c>
      <c r="H63" s="918">
        <v>-2.5715651499999996</v>
      </c>
      <c r="I63" s="919">
        <v>-26.886097422126138</v>
      </c>
    </row>
    <row r="64" spans="1:5" ht="13.5" thickTop="1">
      <c r="A64" s="916" t="s">
        <v>849</v>
      </c>
      <c r="B64" s="771"/>
      <c r="C64" s="771"/>
      <c r="D64" s="771"/>
      <c r="E64" s="771"/>
    </row>
    <row r="67" ht="12.75">
      <c r="J67" s="1366" t="s">
        <v>3</v>
      </c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L43" sqref="L43"/>
    </sheetView>
  </sheetViews>
  <sheetFormatPr defaultColWidth="9.140625" defaultRowHeight="15"/>
  <cols>
    <col min="1" max="1" width="34.421875" style="770" bestFit="1" customWidth="1"/>
    <col min="2" max="2" width="12.57421875" style="770" bestFit="1" customWidth="1"/>
    <col min="3" max="4" width="9.421875" style="770" bestFit="1" customWidth="1"/>
    <col min="5" max="6" width="9.140625" style="770" customWidth="1"/>
    <col min="7" max="7" width="7.28125" style="770" bestFit="1" customWidth="1"/>
    <col min="8" max="8" width="9.57421875" style="770" customWidth="1"/>
    <col min="9" max="9" width="7.28125" style="770" bestFit="1" customWidth="1"/>
    <col min="10" max="16384" width="9.140625" style="770" customWidth="1"/>
  </cols>
  <sheetData>
    <row r="1" spans="1:9" ht="12.75">
      <c r="A1" s="1651" t="s">
        <v>1108</v>
      </c>
      <c r="B1" s="1651"/>
      <c r="C1" s="1651"/>
      <c r="D1" s="1651"/>
      <c r="E1" s="1651"/>
      <c r="F1" s="1651"/>
      <c r="G1" s="1651"/>
      <c r="H1" s="1651"/>
      <c r="I1" s="1651"/>
    </row>
    <row r="2" spans="1:9" ht="15.75">
      <c r="A2" s="1650" t="s">
        <v>112</v>
      </c>
      <c r="B2" s="1650"/>
      <c r="C2" s="1650"/>
      <c r="D2" s="1650"/>
      <c r="E2" s="1650"/>
      <c r="F2" s="1650"/>
      <c r="G2" s="1650"/>
      <c r="H2" s="1650"/>
      <c r="I2" s="1650"/>
    </row>
    <row r="3" spans="1:9" ht="13.5" thickBot="1">
      <c r="A3" s="870"/>
      <c r="B3" s="870"/>
      <c r="C3" s="870"/>
      <c r="D3" s="870"/>
      <c r="E3" s="870"/>
      <c r="F3" s="870"/>
      <c r="G3" s="870"/>
      <c r="H3" s="1652" t="s">
        <v>34</v>
      </c>
      <c r="I3" s="1652"/>
    </row>
    <row r="4" spans="1:9" ht="13.5" customHeight="1" thickTop="1">
      <c r="A4" s="871"/>
      <c r="B4" s="920">
        <f>'Sect credit'!B4</f>
        <v>2015</v>
      </c>
      <c r="C4" s="920">
        <f>'Sect credit'!C4</f>
        <v>2015</v>
      </c>
      <c r="D4" s="920">
        <f>'Sect credit'!D4</f>
        <v>2016</v>
      </c>
      <c r="E4" s="922">
        <f>'Sect credit'!E4</f>
        <v>2016</v>
      </c>
      <c r="F4" s="1647" t="str">
        <f>'Sect credit'!F4</f>
        <v>Changes during five months</v>
      </c>
      <c r="G4" s="1648"/>
      <c r="H4" s="1648"/>
      <c r="I4" s="1649"/>
    </row>
    <row r="5" spans="1:9" ht="12.75">
      <c r="A5" s="872" t="s">
        <v>737</v>
      </c>
      <c r="B5" s="1371" t="s">
        <v>698</v>
      </c>
      <c r="C5" s="1371" t="s">
        <v>699</v>
      </c>
      <c r="D5" s="1371" t="s">
        <v>700</v>
      </c>
      <c r="E5" s="708" t="s">
        <v>959</v>
      </c>
      <c r="F5" s="1640" t="str">
        <f>'Sect credit'!F5:G5</f>
        <v>2015/16</v>
      </c>
      <c r="G5" s="1641"/>
      <c r="H5" s="1640" t="str">
        <f>'Sect credit'!H5:I5</f>
        <v>2016/17</v>
      </c>
      <c r="I5" s="1642"/>
    </row>
    <row r="6" spans="1:9" ht="12.75">
      <c r="A6" s="873"/>
      <c r="B6" s="1372"/>
      <c r="C6" s="1372"/>
      <c r="D6" s="1372"/>
      <c r="E6" s="875"/>
      <c r="F6" s="875" t="s">
        <v>12</v>
      </c>
      <c r="G6" s="875" t="s">
        <v>702</v>
      </c>
      <c r="H6" s="875" t="s">
        <v>12</v>
      </c>
      <c r="I6" s="923" t="s">
        <v>702</v>
      </c>
    </row>
    <row r="7" spans="1:9" s="870" customFormat="1" ht="12.75">
      <c r="A7" s="876" t="s">
        <v>960</v>
      </c>
      <c r="B7" s="924">
        <v>31372.37553562899</v>
      </c>
      <c r="C7" s="924">
        <v>28177.005312329995</v>
      </c>
      <c r="D7" s="924">
        <v>30642.24724548</v>
      </c>
      <c r="E7" s="924">
        <v>30380.242356698996</v>
      </c>
      <c r="F7" s="924">
        <v>-3195.3702232989963</v>
      </c>
      <c r="G7" s="924">
        <v>-10.185298909450058</v>
      </c>
      <c r="H7" s="924">
        <v>-262.0048887810044</v>
      </c>
      <c r="I7" s="925">
        <v>-0.8550446273801032</v>
      </c>
    </row>
    <row r="8" spans="1:9" s="870" customFormat="1" ht="12.75">
      <c r="A8" s="876" t="s">
        <v>961</v>
      </c>
      <c r="B8" s="924">
        <v>784.7315755800001</v>
      </c>
      <c r="C8" s="924">
        <v>882.9331129200002</v>
      </c>
      <c r="D8" s="924">
        <v>1014.6742012399998</v>
      </c>
      <c r="E8" s="924">
        <v>1496.4086897099996</v>
      </c>
      <c r="F8" s="924">
        <v>98.20153734000007</v>
      </c>
      <c r="G8" s="924">
        <v>12.514029050942508</v>
      </c>
      <c r="H8" s="924">
        <v>481.73448846999986</v>
      </c>
      <c r="I8" s="925">
        <v>47.47676523964915</v>
      </c>
    </row>
    <row r="9" spans="1:9" s="870" customFormat="1" ht="12.75">
      <c r="A9" s="876" t="s">
        <v>962</v>
      </c>
      <c r="B9" s="924">
        <v>18762.58201681</v>
      </c>
      <c r="C9" s="924">
        <v>20877.86267811</v>
      </c>
      <c r="D9" s="924">
        <v>29668.6973924</v>
      </c>
      <c r="E9" s="924">
        <v>29858.41196854</v>
      </c>
      <c r="F9" s="924">
        <v>2115.2806612999993</v>
      </c>
      <c r="G9" s="924">
        <v>11.273931591104313</v>
      </c>
      <c r="H9" s="924">
        <v>189.71457613999883</v>
      </c>
      <c r="I9" s="925">
        <v>0.639443564477477</v>
      </c>
    </row>
    <row r="10" spans="1:9" s="870" customFormat="1" ht="12.75">
      <c r="A10" s="876" t="s">
        <v>963</v>
      </c>
      <c r="B10" s="924">
        <v>9911.185088269443</v>
      </c>
      <c r="C10" s="924">
        <v>9852.081279450002</v>
      </c>
      <c r="D10" s="924">
        <v>10549.536879520989</v>
      </c>
      <c r="E10" s="924">
        <v>13400.73710288699</v>
      </c>
      <c r="F10" s="924">
        <v>-59.10380881944184</v>
      </c>
      <c r="G10" s="924">
        <v>-0.5963344271452986</v>
      </c>
      <c r="H10" s="924">
        <v>2851.2002233660005</v>
      </c>
      <c r="I10" s="925">
        <v>27.026780947141084</v>
      </c>
    </row>
    <row r="11" spans="1:10" ht="12.75">
      <c r="A11" s="883" t="s">
        <v>964</v>
      </c>
      <c r="B11" s="926">
        <v>9012.167387389443</v>
      </c>
      <c r="C11" s="926">
        <v>8622.934316250003</v>
      </c>
      <c r="D11" s="926">
        <v>9573.28587120099</v>
      </c>
      <c r="E11" s="926">
        <v>12047.410399956989</v>
      </c>
      <c r="F11" s="926">
        <v>-389.23307113944065</v>
      </c>
      <c r="G11" s="926">
        <v>-4.318972944112058</v>
      </c>
      <c r="H11" s="926">
        <v>2474.1245287559996</v>
      </c>
      <c r="I11" s="927">
        <v>25.844047300403194</v>
      </c>
      <c r="J11" s="870"/>
    </row>
    <row r="12" spans="1:10" ht="12.75">
      <c r="A12" s="883" t="s">
        <v>965</v>
      </c>
      <c r="B12" s="926">
        <v>899.0177008799999</v>
      </c>
      <c r="C12" s="926">
        <v>1229.1469631999998</v>
      </c>
      <c r="D12" s="926">
        <v>976.25100832</v>
      </c>
      <c r="E12" s="926">
        <v>1353.3267029300002</v>
      </c>
      <c r="F12" s="926">
        <v>330.12926231999995</v>
      </c>
      <c r="G12" s="926">
        <v>36.72110816025694</v>
      </c>
      <c r="H12" s="926">
        <v>377.07569461000026</v>
      </c>
      <c r="I12" s="927">
        <v>38.62487120591026</v>
      </c>
      <c r="J12" s="870"/>
    </row>
    <row r="13" spans="1:9" s="870" customFormat="1" ht="12.75">
      <c r="A13" s="876" t="s">
        <v>966</v>
      </c>
      <c r="B13" s="924">
        <v>1132441.7169778894</v>
      </c>
      <c r="C13" s="924">
        <v>1170426.1206141238</v>
      </c>
      <c r="D13" s="924">
        <v>1463885.5165692642</v>
      </c>
      <c r="E13" s="924">
        <v>1608378.263220965</v>
      </c>
      <c r="F13" s="924">
        <v>37984.40363623435</v>
      </c>
      <c r="G13" s="924">
        <v>3.354203847029064</v>
      </c>
      <c r="H13" s="924">
        <v>144492.7466517007</v>
      </c>
      <c r="I13" s="925">
        <v>9.870494995423638</v>
      </c>
    </row>
    <row r="14" spans="1:10" ht="12.75">
      <c r="A14" s="883" t="s">
        <v>967</v>
      </c>
      <c r="B14" s="926">
        <v>957843.1807565038</v>
      </c>
      <c r="C14" s="926">
        <v>995293.4317783753</v>
      </c>
      <c r="D14" s="926">
        <v>1207457.4441309331</v>
      </c>
      <c r="E14" s="926">
        <v>1340814.8169488013</v>
      </c>
      <c r="F14" s="926">
        <v>37450.25102187146</v>
      </c>
      <c r="G14" s="926">
        <v>3.9098520273739674</v>
      </c>
      <c r="H14" s="926">
        <v>133357.37281786813</v>
      </c>
      <c r="I14" s="927">
        <v>11.044478086252724</v>
      </c>
      <c r="J14" s="870"/>
    </row>
    <row r="15" spans="1:10" ht="12.75">
      <c r="A15" s="883" t="s">
        <v>968</v>
      </c>
      <c r="B15" s="926">
        <v>811773.974706145</v>
      </c>
      <c r="C15" s="926">
        <v>842535.0610194928</v>
      </c>
      <c r="D15" s="926">
        <v>1021955.0148755575</v>
      </c>
      <c r="E15" s="926">
        <v>1119381.5863309084</v>
      </c>
      <c r="F15" s="926">
        <v>30761.086313347798</v>
      </c>
      <c r="G15" s="926">
        <v>3.789365916107749</v>
      </c>
      <c r="H15" s="926">
        <v>97426.57145535084</v>
      </c>
      <c r="I15" s="927">
        <v>9.533352254963432</v>
      </c>
      <c r="J15" s="870"/>
    </row>
    <row r="16" spans="1:10" ht="12.75">
      <c r="A16" s="883" t="s">
        <v>969</v>
      </c>
      <c r="B16" s="926">
        <v>29897.539750808795</v>
      </c>
      <c r="C16" s="926">
        <v>32401.300198245786</v>
      </c>
      <c r="D16" s="926">
        <v>38739.90966501899</v>
      </c>
      <c r="E16" s="926">
        <v>46422.758410825</v>
      </c>
      <c r="F16" s="926">
        <v>2503.760447436991</v>
      </c>
      <c r="G16" s="926">
        <v>8.37446983365666</v>
      </c>
      <c r="H16" s="926">
        <v>7682.848745806012</v>
      </c>
      <c r="I16" s="927">
        <v>19.831870575432447</v>
      </c>
      <c r="J16" s="870"/>
    </row>
    <row r="17" spans="1:10" ht="12.75">
      <c r="A17" s="883" t="s">
        <v>970</v>
      </c>
      <c r="B17" s="926">
        <v>897.6051129200002</v>
      </c>
      <c r="C17" s="926">
        <v>1033.28079832</v>
      </c>
      <c r="D17" s="926">
        <v>913.7726821233437</v>
      </c>
      <c r="E17" s="926">
        <v>954.5722987133438</v>
      </c>
      <c r="F17" s="926">
        <v>135.6756853999998</v>
      </c>
      <c r="G17" s="926">
        <v>15.115297745868789</v>
      </c>
      <c r="H17" s="926">
        <v>40.79961659000014</v>
      </c>
      <c r="I17" s="927">
        <v>4.464963484703179</v>
      </c>
      <c r="J17" s="870"/>
    </row>
    <row r="18" spans="1:10" ht="12.75">
      <c r="A18" s="883" t="s">
        <v>971</v>
      </c>
      <c r="B18" s="926">
        <v>84902.03660718203</v>
      </c>
      <c r="C18" s="926">
        <v>89087.01956843278</v>
      </c>
      <c r="D18" s="926">
        <v>115407.51848351916</v>
      </c>
      <c r="E18" s="926">
        <v>142246.73699936018</v>
      </c>
      <c r="F18" s="926">
        <v>4184.982961250746</v>
      </c>
      <c r="G18" s="926">
        <v>4.929190309784311</v>
      </c>
      <c r="H18" s="926">
        <v>26839.218515841014</v>
      </c>
      <c r="I18" s="927">
        <v>23.256039873757274</v>
      </c>
      <c r="J18" s="870"/>
    </row>
    <row r="19" spans="1:10" ht="12.75">
      <c r="A19" s="883" t="s">
        <v>972</v>
      </c>
      <c r="B19" s="926">
        <v>30372.02457944801</v>
      </c>
      <c r="C19" s="926">
        <v>30236.770193883993</v>
      </c>
      <c r="D19" s="926">
        <v>30441.228424714</v>
      </c>
      <c r="E19" s="926">
        <v>31809.16290899451</v>
      </c>
      <c r="F19" s="926">
        <v>-135.25438556401787</v>
      </c>
      <c r="G19" s="926">
        <v>-0.44532555019575853</v>
      </c>
      <c r="H19" s="926">
        <v>1367.9344842805076</v>
      </c>
      <c r="I19" s="927">
        <v>4.49369015335116</v>
      </c>
      <c r="J19" s="870"/>
    </row>
    <row r="20" spans="1:10" ht="12.75">
      <c r="A20" s="883" t="s">
        <v>973</v>
      </c>
      <c r="B20" s="926">
        <v>174598.5362213854</v>
      </c>
      <c r="C20" s="926">
        <v>175132.68883574838</v>
      </c>
      <c r="D20" s="926">
        <v>256428.07243833123</v>
      </c>
      <c r="E20" s="926">
        <v>267563.44627216354</v>
      </c>
      <c r="F20" s="926">
        <v>534.1526143629744</v>
      </c>
      <c r="G20" s="926">
        <v>0.3059318972100006</v>
      </c>
      <c r="H20" s="926">
        <v>11135.373833832302</v>
      </c>
      <c r="I20" s="927">
        <v>4.342494067809313</v>
      </c>
      <c r="J20" s="870"/>
    </row>
    <row r="21" spans="1:10" ht="12.75">
      <c r="A21" s="883" t="s">
        <v>974</v>
      </c>
      <c r="B21" s="926">
        <v>14736.283729769999</v>
      </c>
      <c r="C21" s="926">
        <v>13465.5002317</v>
      </c>
      <c r="D21" s="926">
        <v>17327.638864479995</v>
      </c>
      <c r="E21" s="926">
        <v>18406.894992273494</v>
      </c>
      <c r="F21" s="926">
        <v>-1270.783498069999</v>
      </c>
      <c r="G21" s="926">
        <v>-8.623500479315439</v>
      </c>
      <c r="H21" s="926">
        <v>1079.2561277934983</v>
      </c>
      <c r="I21" s="927">
        <v>6.228523898924684</v>
      </c>
      <c r="J21" s="870"/>
    </row>
    <row r="22" spans="1:10" ht="12.75">
      <c r="A22" s="883" t="s">
        <v>975</v>
      </c>
      <c r="B22" s="926">
        <v>6347.36656492</v>
      </c>
      <c r="C22" s="926">
        <v>5294.131498830001</v>
      </c>
      <c r="D22" s="926">
        <v>6520.465008359999</v>
      </c>
      <c r="E22" s="926">
        <v>6707.413902760001</v>
      </c>
      <c r="F22" s="926">
        <v>-1053.2350660899992</v>
      </c>
      <c r="G22" s="926">
        <v>-16.593260454042706</v>
      </c>
      <c r="H22" s="926">
        <v>186.94889440000225</v>
      </c>
      <c r="I22" s="927">
        <v>2.8671098481521162</v>
      </c>
      <c r="J22" s="870"/>
    </row>
    <row r="23" spans="1:10" ht="12.75">
      <c r="A23" s="883" t="s">
        <v>976</v>
      </c>
      <c r="B23" s="926">
        <v>390.41168038</v>
      </c>
      <c r="C23" s="926">
        <v>459.90047308</v>
      </c>
      <c r="D23" s="926">
        <v>287.13090332</v>
      </c>
      <c r="E23" s="926">
        <v>209.8355643000001</v>
      </c>
      <c r="F23" s="926">
        <v>69.48879269999998</v>
      </c>
      <c r="G23" s="926">
        <v>17.79885085209652</v>
      </c>
      <c r="H23" s="926">
        <v>-77.29533901999991</v>
      </c>
      <c r="I23" s="927">
        <v>-26.919895464493504</v>
      </c>
      <c r="J23" s="870"/>
    </row>
    <row r="24" spans="1:10" ht="12.75">
      <c r="A24" s="883" t="s">
        <v>977</v>
      </c>
      <c r="B24" s="926">
        <v>7998.505484470001</v>
      </c>
      <c r="C24" s="926">
        <v>7711.468259789999</v>
      </c>
      <c r="D24" s="926">
        <v>10520.042952799995</v>
      </c>
      <c r="E24" s="926">
        <v>11489.645525213493</v>
      </c>
      <c r="F24" s="926">
        <v>-287.0372246800016</v>
      </c>
      <c r="G24" s="926">
        <v>-3.5886357174764303</v>
      </c>
      <c r="H24" s="926">
        <v>969.6025724134979</v>
      </c>
      <c r="I24" s="927">
        <v>9.216716859083075</v>
      </c>
      <c r="J24" s="870"/>
    </row>
    <row r="25" spans="1:10" ht="12.75">
      <c r="A25" s="883" t="s">
        <v>978</v>
      </c>
      <c r="B25" s="926">
        <v>159862.2524916154</v>
      </c>
      <c r="C25" s="926">
        <v>161667.1886040484</v>
      </c>
      <c r="D25" s="926">
        <v>239100.43357385125</v>
      </c>
      <c r="E25" s="926">
        <v>249156.55127989006</v>
      </c>
      <c r="F25" s="926">
        <v>1804.9361124330026</v>
      </c>
      <c r="G25" s="926">
        <v>1.1290571002855534</v>
      </c>
      <c r="H25" s="926">
        <v>10056.117706038815</v>
      </c>
      <c r="I25" s="927">
        <v>4.205813245810267</v>
      </c>
      <c r="J25" s="870"/>
    </row>
    <row r="26" spans="1:10" ht="12.75">
      <c r="A26" s="883" t="s">
        <v>979</v>
      </c>
      <c r="B26" s="926">
        <v>17614.07052342538</v>
      </c>
      <c r="C26" s="926">
        <v>20142.120432191885</v>
      </c>
      <c r="D26" s="926">
        <v>21244.037959647005</v>
      </c>
      <c r="E26" s="926">
        <v>21729.644990695</v>
      </c>
      <c r="F26" s="926">
        <v>2528.049908766505</v>
      </c>
      <c r="G26" s="926">
        <v>14.352445707563108</v>
      </c>
      <c r="H26" s="926">
        <v>485.6070310479954</v>
      </c>
      <c r="I26" s="927">
        <v>2.285850891296677</v>
      </c>
      <c r="J26" s="870"/>
    </row>
    <row r="27" spans="1:10" ht="12.75">
      <c r="A27" s="883" t="s">
        <v>980</v>
      </c>
      <c r="B27" s="926">
        <v>3638.109822330001</v>
      </c>
      <c r="C27" s="926">
        <v>3380.087473260007</v>
      </c>
      <c r="D27" s="926">
        <v>4896.81935687</v>
      </c>
      <c r="E27" s="926">
        <v>5291.225620600001</v>
      </c>
      <c r="F27" s="926">
        <v>-258.0223490699941</v>
      </c>
      <c r="G27" s="926">
        <v>-7.092208912614561</v>
      </c>
      <c r="H27" s="926">
        <v>394.4062637300012</v>
      </c>
      <c r="I27" s="927">
        <v>8.05433557961799</v>
      </c>
      <c r="J27" s="870"/>
    </row>
    <row r="28" spans="1:9" ht="12.75">
      <c r="A28" s="883" t="s">
        <v>981</v>
      </c>
      <c r="B28" s="926">
        <v>138610.07214586</v>
      </c>
      <c r="C28" s="926">
        <v>138144.9806985965</v>
      </c>
      <c r="D28" s="926">
        <v>212959.57625733424</v>
      </c>
      <c r="E28" s="926">
        <v>222135.68066859504</v>
      </c>
      <c r="F28" s="926">
        <v>-465.0914472634904</v>
      </c>
      <c r="G28" s="926">
        <v>-0.3355394309109605</v>
      </c>
      <c r="H28" s="926">
        <v>9176.104411260807</v>
      </c>
      <c r="I28" s="927">
        <v>4.3088479853907415</v>
      </c>
    </row>
    <row r="29" spans="1:9" ht="12.75">
      <c r="A29" s="883" t="s">
        <v>982</v>
      </c>
      <c r="B29" s="926">
        <v>6111.564597540002</v>
      </c>
      <c r="C29" s="926">
        <v>5193.273312520001</v>
      </c>
      <c r="D29" s="926">
        <v>5278.961100070001</v>
      </c>
      <c r="E29" s="926">
        <v>6861.921564150001</v>
      </c>
      <c r="F29" s="926">
        <v>-918.2912850200009</v>
      </c>
      <c r="G29" s="926">
        <v>-15.025469670886357</v>
      </c>
      <c r="H29" s="926">
        <v>1582.9604640800007</v>
      </c>
      <c r="I29" s="927">
        <v>29.986211947252468</v>
      </c>
    </row>
    <row r="30" spans="1:9" ht="12.75">
      <c r="A30" s="883" t="s">
        <v>983</v>
      </c>
      <c r="B30" s="926">
        <v>4633.831004360001</v>
      </c>
      <c r="C30" s="926">
        <v>4880.36462578</v>
      </c>
      <c r="D30" s="926">
        <v>6049.5126459699995</v>
      </c>
      <c r="E30" s="926">
        <v>6334.492708209999</v>
      </c>
      <c r="F30" s="926">
        <v>246.53362141999878</v>
      </c>
      <c r="G30" s="926">
        <v>5.320298068445606</v>
      </c>
      <c r="H30" s="926">
        <v>284.9800622399998</v>
      </c>
      <c r="I30" s="927">
        <v>4.710793726992947</v>
      </c>
    </row>
    <row r="31" spans="1:9" ht="12.75">
      <c r="A31" s="883" t="s">
        <v>984</v>
      </c>
      <c r="B31" s="926">
        <v>127864.67654396</v>
      </c>
      <c r="C31" s="926">
        <v>128071.34276029652</v>
      </c>
      <c r="D31" s="926">
        <v>201631.10251129424</v>
      </c>
      <c r="E31" s="926">
        <v>208939.26639623503</v>
      </c>
      <c r="F31" s="926">
        <v>206.6662163365254</v>
      </c>
      <c r="G31" s="926">
        <v>0.16162885788513556</v>
      </c>
      <c r="H31" s="926">
        <v>7308.16388494079</v>
      </c>
      <c r="I31" s="927">
        <v>3.624522106916232</v>
      </c>
    </row>
    <row r="32" spans="1:9" s="870" customFormat="1" ht="12.75">
      <c r="A32" s="876" t="s">
        <v>985</v>
      </c>
      <c r="B32" s="924">
        <v>13965.210994323697</v>
      </c>
      <c r="C32" s="924">
        <v>13669.105390036295</v>
      </c>
      <c r="D32" s="924">
        <v>15710.44876648047</v>
      </c>
      <c r="E32" s="924">
        <v>16176.112241029668</v>
      </c>
      <c r="F32" s="924">
        <v>-296.10560428740246</v>
      </c>
      <c r="G32" s="924">
        <v>-2.120308847519437</v>
      </c>
      <c r="H32" s="924">
        <v>465.66347454919924</v>
      </c>
      <c r="I32" s="925">
        <v>2.964036746949778</v>
      </c>
    </row>
    <row r="33" spans="1:10" ht="12.75">
      <c r="A33" s="883" t="s">
        <v>986</v>
      </c>
      <c r="B33" s="926">
        <v>3529.000557676497</v>
      </c>
      <c r="C33" s="926">
        <v>4036.258083399002</v>
      </c>
      <c r="D33" s="926">
        <v>3525.866136957453</v>
      </c>
      <c r="E33" s="926">
        <v>1611.3082687000035</v>
      </c>
      <c r="F33" s="926">
        <v>507.25752572250485</v>
      </c>
      <c r="G33" s="926">
        <v>14.373971254243283</v>
      </c>
      <c r="H33" s="926">
        <v>-1914.5578682574494</v>
      </c>
      <c r="I33" s="927">
        <v>-54.300356107948076</v>
      </c>
      <c r="J33" s="870"/>
    </row>
    <row r="34" spans="1:10" ht="12.75">
      <c r="A34" s="883" t="s">
        <v>987</v>
      </c>
      <c r="B34" s="926">
        <v>10436.210436647201</v>
      </c>
      <c r="C34" s="926">
        <v>9632.847306637292</v>
      </c>
      <c r="D34" s="926">
        <v>12184.582629523016</v>
      </c>
      <c r="E34" s="926">
        <v>14564.803972329662</v>
      </c>
      <c r="F34" s="926">
        <v>-803.3631300099096</v>
      </c>
      <c r="G34" s="926">
        <v>-7.697843339655795</v>
      </c>
      <c r="H34" s="926">
        <v>2380.221342806646</v>
      </c>
      <c r="I34" s="927">
        <v>19.534697372722594</v>
      </c>
      <c r="J34" s="870"/>
    </row>
    <row r="35" spans="1:10" ht="12.75">
      <c r="A35" s="883" t="s">
        <v>988</v>
      </c>
      <c r="B35" s="926">
        <v>9867.0592467172</v>
      </c>
      <c r="C35" s="926">
        <v>9148.901431074293</v>
      </c>
      <c r="D35" s="926">
        <v>11320.202087583017</v>
      </c>
      <c r="E35" s="926">
        <v>13452.382541754663</v>
      </c>
      <c r="F35" s="926">
        <v>-718.1578156429059</v>
      </c>
      <c r="G35" s="926">
        <v>-7.278336915650316</v>
      </c>
      <c r="H35" s="926">
        <v>2132.1804541716465</v>
      </c>
      <c r="I35" s="927">
        <v>18.83518012907568</v>
      </c>
      <c r="J35" s="870"/>
    </row>
    <row r="36" spans="1:10" ht="12.75">
      <c r="A36" s="883" t="s">
        <v>989</v>
      </c>
      <c r="B36" s="926">
        <v>314.94784489</v>
      </c>
      <c r="C36" s="926">
        <v>263.033068748</v>
      </c>
      <c r="D36" s="926">
        <v>265.39942653</v>
      </c>
      <c r="E36" s="926">
        <v>368.43190707</v>
      </c>
      <c r="F36" s="926">
        <v>-51.914776141999994</v>
      </c>
      <c r="G36" s="926">
        <v>-16.483610535621214</v>
      </c>
      <c r="H36" s="926">
        <v>103.03248054</v>
      </c>
      <c r="I36" s="927">
        <v>38.821666605354736</v>
      </c>
      <c r="J36" s="870"/>
    </row>
    <row r="37" spans="1:10" ht="12.75">
      <c r="A37" s="883" t="s">
        <v>990</v>
      </c>
      <c r="B37" s="926">
        <v>132.45744493999985</v>
      </c>
      <c r="C37" s="926">
        <v>104.27455120999986</v>
      </c>
      <c r="D37" s="926">
        <v>384.82057557999997</v>
      </c>
      <c r="E37" s="926">
        <v>305.3115000000001</v>
      </c>
      <c r="F37" s="926">
        <v>-28.18289372999999</v>
      </c>
      <c r="G37" s="926">
        <v>-21.276941996553074</v>
      </c>
      <c r="H37" s="926">
        <v>-79.50907557999989</v>
      </c>
      <c r="I37" s="927">
        <v>-20.661336899713366</v>
      </c>
      <c r="J37" s="870"/>
    </row>
    <row r="38" spans="1:10" ht="12.75">
      <c r="A38" s="883" t="s">
        <v>991</v>
      </c>
      <c r="B38" s="926">
        <v>121.74590009999999</v>
      </c>
      <c r="C38" s="926">
        <v>116.63825560499998</v>
      </c>
      <c r="D38" s="926">
        <v>214.16053982999998</v>
      </c>
      <c r="E38" s="926">
        <v>438.67802350500006</v>
      </c>
      <c r="F38" s="926">
        <v>-5.107644495000002</v>
      </c>
      <c r="G38" s="926">
        <v>-4.195331827030455</v>
      </c>
      <c r="H38" s="926">
        <v>224.51748367500008</v>
      </c>
      <c r="I38" s="927">
        <v>104.83606543634107</v>
      </c>
      <c r="J38" s="870"/>
    </row>
    <row r="39" spans="1:9" s="870" customFormat="1" ht="12.75">
      <c r="A39" s="876" t="s">
        <v>992</v>
      </c>
      <c r="B39" s="928">
        <v>40499.24487677</v>
      </c>
      <c r="C39" s="928">
        <v>40977.254623409906</v>
      </c>
      <c r="D39" s="928">
        <v>52982.20217808001</v>
      </c>
      <c r="E39" s="928">
        <v>54504.01722803998</v>
      </c>
      <c r="F39" s="928">
        <v>478.0097466399093</v>
      </c>
      <c r="G39" s="928">
        <v>1.180292985941798</v>
      </c>
      <c r="H39" s="928">
        <v>1521.815049959965</v>
      </c>
      <c r="I39" s="929">
        <v>2.8723136966729856</v>
      </c>
    </row>
    <row r="40" spans="1:10" ht="12.75">
      <c r="A40" s="883" t="s">
        <v>993</v>
      </c>
      <c r="B40" s="926">
        <v>2385.5424673799994</v>
      </c>
      <c r="C40" s="926">
        <v>2310.8916510499994</v>
      </c>
      <c r="D40" s="926">
        <v>2364.1932916099995</v>
      </c>
      <c r="E40" s="926">
        <v>2722.82448475</v>
      </c>
      <c r="F40" s="926">
        <v>-74.65081633</v>
      </c>
      <c r="G40" s="926">
        <v>-3.129301504826603</v>
      </c>
      <c r="H40" s="926">
        <v>358.6311931400005</v>
      </c>
      <c r="I40" s="927">
        <v>15.16928393345432</v>
      </c>
      <c r="J40" s="870"/>
    </row>
    <row r="41" spans="1:10" ht="12.75">
      <c r="A41" s="883" t="s">
        <v>994</v>
      </c>
      <c r="B41" s="926">
        <v>27840.505172060002</v>
      </c>
      <c r="C41" s="926">
        <v>25976.992456169904</v>
      </c>
      <c r="D41" s="926">
        <v>33199.25556479</v>
      </c>
      <c r="E41" s="926">
        <v>33218.50542678</v>
      </c>
      <c r="F41" s="926">
        <v>-1863.5127158900978</v>
      </c>
      <c r="G41" s="926">
        <v>-6.693530538951103</v>
      </c>
      <c r="H41" s="926">
        <v>19.249861989999772</v>
      </c>
      <c r="I41" s="927">
        <v>0.0579828121520156</v>
      </c>
      <c r="J41" s="870"/>
    </row>
    <row r="42" spans="1:10" ht="12.75">
      <c r="A42" s="883" t="s">
        <v>995</v>
      </c>
      <c r="B42" s="926">
        <v>2363.42399965</v>
      </c>
      <c r="C42" s="926">
        <v>3367.1153496400043</v>
      </c>
      <c r="D42" s="926">
        <v>4053.484134090002</v>
      </c>
      <c r="E42" s="926">
        <v>5327.7377658099895</v>
      </c>
      <c r="F42" s="926">
        <v>1003.6913499900043</v>
      </c>
      <c r="G42" s="926">
        <v>42.46768037130202</v>
      </c>
      <c r="H42" s="926">
        <v>1274.2536317199874</v>
      </c>
      <c r="I42" s="927">
        <v>31.43600886465674</v>
      </c>
      <c r="J42" s="870"/>
    </row>
    <row r="43" spans="1:10" ht="12.75">
      <c r="A43" s="883" t="s">
        <v>996</v>
      </c>
      <c r="B43" s="926">
        <v>3581.0110196199985</v>
      </c>
      <c r="C43" s="926">
        <v>4693.631748709993</v>
      </c>
      <c r="D43" s="926">
        <v>4855.554739270001</v>
      </c>
      <c r="E43" s="926">
        <v>5547.712947890003</v>
      </c>
      <c r="F43" s="926">
        <v>1112.6207290899947</v>
      </c>
      <c r="G43" s="926">
        <v>31.070016902881836</v>
      </c>
      <c r="H43" s="926">
        <v>692.1582086200024</v>
      </c>
      <c r="I43" s="927">
        <v>14.254976944695377</v>
      </c>
      <c r="J43" s="870"/>
    </row>
    <row r="44" spans="1:10" ht="12.75">
      <c r="A44" s="883" t="s">
        <v>997</v>
      </c>
      <c r="B44" s="926">
        <v>4328.76517678</v>
      </c>
      <c r="C44" s="926">
        <v>4628.59</v>
      </c>
      <c r="D44" s="926">
        <v>8509.69</v>
      </c>
      <c r="E44" s="926">
        <v>7687.27</v>
      </c>
      <c r="F44" s="926">
        <v>299.8248232200003</v>
      </c>
      <c r="G44" s="926">
        <v>6.926336056025758</v>
      </c>
      <c r="H44" s="926">
        <v>-822.4200000000001</v>
      </c>
      <c r="I44" s="927">
        <v>-9.664511868234918</v>
      </c>
      <c r="J44" s="870"/>
    </row>
    <row r="45" spans="1:9" s="870" customFormat="1" ht="12.75">
      <c r="A45" s="876" t="s">
        <v>998</v>
      </c>
      <c r="B45" s="924">
        <v>424.96186282739984</v>
      </c>
      <c r="C45" s="924">
        <v>526.5919619655003</v>
      </c>
      <c r="D45" s="924">
        <v>546.3279405821893</v>
      </c>
      <c r="E45" s="924">
        <v>728.767139765904</v>
      </c>
      <c r="F45" s="924">
        <v>101.63009913810049</v>
      </c>
      <c r="G45" s="924">
        <v>23.915110514135243</v>
      </c>
      <c r="H45" s="924">
        <v>182.43919918371466</v>
      </c>
      <c r="I45" s="925">
        <v>33.39371568463074</v>
      </c>
    </row>
    <row r="46" spans="1:9" s="870" customFormat="1" ht="12.75">
      <c r="A46" s="876" t="s">
        <v>999</v>
      </c>
      <c r="B46" s="924">
        <v>0</v>
      </c>
      <c r="C46" s="924">
        <v>0</v>
      </c>
      <c r="D46" s="924">
        <v>0</v>
      </c>
      <c r="E46" s="924">
        <v>0</v>
      </c>
      <c r="F46" s="924">
        <v>0</v>
      </c>
      <c r="G46" s="930" t="s">
        <v>3</v>
      </c>
      <c r="H46" s="930">
        <v>0</v>
      </c>
      <c r="I46" s="931" t="s">
        <v>3</v>
      </c>
    </row>
    <row r="47" spans="1:9" s="870" customFormat="1" ht="12.75">
      <c r="A47" s="876" t="s">
        <v>1000</v>
      </c>
      <c r="B47" s="924">
        <v>113924.7790809148</v>
      </c>
      <c r="C47" s="924">
        <v>117115.8970481922</v>
      </c>
      <c r="D47" s="924">
        <v>76853.00975438085</v>
      </c>
      <c r="E47" s="924">
        <v>83061.87933812352</v>
      </c>
      <c r="F47" s="924">
        <v>3191.1179672774015</v>
      </c>
      <c r="G47" s="924">
        <v>2.801074527439652</v>
      </c>
      <c r="H47" s="924">
        <v>6208.869583742664</v>
      </c>
      <c r="I47" s="925">
        <v>8.078889302560775</v>
      </c>
    </row>
    <row r="48" spans="1:10" ht="13.5" thickBot="1">
      <c r="A48" s="932" t="s">
        <v>266</v>
      </c>
      <c r="B48" s="933">
        <v>1362086.7880090137</v>
      </c>
      <c r="C48" s="933">
        <v>1402504.8520205377</v>
      </c>
      <c r="D48" s="933">
        <v>1681852.6609274289</v>
      </c>
      <c r="E48" s="933">
        <v>1837984.83928576</v>
      </c>
      <c r="F48" s="933">
        <v>40418.064011523915</v>
      </c>
      <c r="G48" s="933">
        <v>2.967363340378898</v>
      </c>
      <c r="H48" s="933">
        <v>156132.17835833124</v>
      </c>
      <c r="I48" s="934">
        <v>9.283344610712499</v>
      </c>
      <c r="J48" s="870"/>
    </row>
    <row r="49" spans="1:8" ht="13.5" thickTop="1">
      <c r="A49" s="916" t="s">
        <v>849</v>
      </c>
      <c r="B49" s="771"/>
      <c r="C49" s="771"/>
      <c r="D49" s="771"/>
      <c r="E49" s="771"/>
      <c r="F49" s="771"/>
      <c r="H49" s="771"/>
    </row>
    <row r="54" spans="2:5" ht="12.75">
      <c r="B54" s="771"/>
      <c r="C54" s="771"/>
      <c r="D54" s="771"/>
      <c r="E54" s="771"/>
    </row>
    <row r="55" spans="2:5" ht="12.75">
      <c r="B55" s="771"/>
      <c r="C55" s="771"/>
      <c r="D55" s="771"/>
      <c r="E55" s="77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3.140625" style="830" bestFit="1" customWidth="1"/>
    <col min="2" max="2" width="7.421875" style="830" bestFit="1" customWidth="1"/>
    <col min="3" max="3" width="7.421875" style="935" bestFit="1" customWidth="1"/>
    <col min="4" max="5" width="7.421875" style="830" bestFit="1" customWidth="1"/>
    <col min="6" max="9" width="7.140625" style="830" bestFit="1" customWidth="1"/>
    <col min="10" max="16384" width="9.140625" style="830" customWidth="1"/>
  </cols>
  <sheetData>
    <row r="1" spans="1:9" ht="12.75">
      <c r="A1" s="1653" t="s">
        <v>1109</v>
      </c>
      <c r="B1" s="1653"/>
      <c r="C1" s="1653"/>
      <c r="D1" s="1653"/>
      <c r="E1" s="1653"/>
      <c r="F1" s="1653"/>
      <c r="G1" s="1653"/>
      <c r="H1" s="1653"/>
      <c r="I1" s="1653"/>
    </row>
    <row r="2" spans="1:10" ht="15.75" customHeight="1">
      <c r="A2" s="1654" t="s">
        <v>1001</v>
      </c>
      <c r="B2" s="1654"/>
      <c r="C2" s="1654"/>
      <c r="D2" s="1654"/>
      <c r="E2" s="1654"/>
      <c r="F2" s="1654"/>
      <c r="G2" s="1654"/>
      <c r="H2" s="1654"/>
      <c r="I2" s="1654"/>
      <c r="J2" s="862"/>
    </row>
    <row r="3" spans="8:9" ht="13.5" thickBot="1">
      <c r="H3" s="1645" t="s">
        <v>34</v>
      </c>
      <c r="I3" s="1645"/>
    </row>
    <row r="4" spans="1:9" s="937" customFormat="1" ht="13.5" customHeight="1" thickTop="1">
      <c r="A4" s="936"/>
      <c r="B4" s="920">
        <v>2015</v>
      </c>
      <c r="C4" s="921">
        <v>2015</v>
      </c>
      <c r="D4" s="922">
        <v>2016</v>
      </c>
      <c r="E4" s="922">
        <v>2016</v>
      </c>
      <c r="F4" s="1647" t="str">
        <f>'Secu Credit'!F4</f>
        <v>Changes during five months</v>
      </c>
      <c r="G4" s="1648"/>
      <c r="H4" s="1648"/>
      <c r="I4" s="1649"/>
    </row>
    <row r="5" spans="1:9" s="937" customFormat="1" ht="14.25" customHeight="1">
      <c r="A5" s="838" t="s">
        <v>737</v>
      </c>
      <c r="B5" s="1371" t="s">
        <v>1002</v>
      </c>
      <c r="C5" s="1371" t="s">
        <v>699</v>
      </c>
      <c r="D5" s="1371" t="s">
        <v>1003</v>
      </c>
      <c r="E5" s="1371" t="s">
        <v>959</v>
      </c>
      <c r="F5" s="1640" t="str">
        <f>'Secu Credit'!F5:G5</f>
        <v>2015/16</v>
      </c>
      <c r="G5" s="1641"/>
      <c r="H5" s="1640" t="str">
        <f>'Secu Credit'!H5:I5</f>
        <v>2016/17</v>
      </c>
      <c r="I5" s="1642"/>
    </row>
    <row r="6" spans="1:9" s="937" customFormat="1" ht="12.75">
      <c r="A6" s="938"/>
      <c r="B6" s="939"/>
      <c r="C6" s="939"/>
      <c r="D6" s="939"/>
      <c r="E6" s="939"/>
      <c r="F6" s="940" t="s">
        <v>12</v>
      </c>
      <c r="G6" s="940" t="s">
        <v>702</v>
      </c>
      <c r="H6" s="940" t="s">
        <v>12</v>
      </c>
      <c r="I6" s="941" t="s">
        <v>702</v>
      </c>
    </row>
    <row r="7" spans="1:9" s="937" customFormat="1" ht="12.75">
      <c r="A7" s="942" t="s">
        <v>1004</v>
      </c>
      <c r="B7" s="943">
        <v>11521.307362674499</v>
      </c>
      <c r="C7" s="943">
        <v>9970.79509621</v>
      </c>
      <c r="D7" s="943">
        <v>8119.3569748</v>
      </c>
      <c r="E7" s="943">
        <v>10091.378618459481</v>
      </c>
      <c r="F7" s="943">
        <v>-1550.5122664644987</v>
      </c>
      <c r="G7" s="943">
        <v>-13.457780594307229</v>
      </c>
      <c r="H7" s="943">
        <v>1972.021643659481</v>
      </c>
      <c r="I7" s="944">
        <v>24.287904199557094</v>
      </c>
    </row>
    <row r="8" spans="1:9" s="937" customFormat="1" ht="12.75">
      <c r="A8" s="909" t="s">
        <v>1005</v>
      </c>
      <c r="B8" s="945">
        <v>11272.152784284499</v>
      </c>
      <c r="C8" s="945">
        <v>9693.245096210001</v>
      </c>
      <c r="D8" s="945">
        <v>7875.8269748</v>
      </c>
      <c r="E8" s="945">
        <v>9754.38645288</v>
      </c>
      <c r="F8" s="945">
        <v>-1578.9076880744979</v>
      </c>
      <c r="G8" s="945">
        <v>-14.007153010521575</v>
      </c>
      <c r="H8" s="945">
        <v>1878.5594780800002</v>
      </c>
      <c r="I8" s="946">
        <v>23.852218745926738</v>
      </c>
    </row>
    <row r="9" spans="1:12" ht="12.75">
      <c r="A9" s="909" t="s">
        <v>1006</v>
      </c>
      <c r="B9" s="945">
        <v>439.98387076</v>
      </c>
      <c r="C9" s="945">
        <v>346.92854402</v>
      </c>
      <c r="D9" s="945">
        <v>119.87685779</v>
      </c>
      <c r="E9" s="945">
        <v>199.27106317999997</v>
      </c>
      <c r="F9" s="945">
        <v>-93.05532674</v>
      </c>
      <c r="G9" s="945">
        <v>-21.14971318818169</v>
      </c>
      <c r="H9" s="945">
        <v>79.39420538999997</v>
      </c>
      <c r="I9" s="946">
        <v>66.22980185974056</v>
      </c>
      <c r="K9" s="937"/>
      <c r="L9" s="937"/>
    </row>
    <row r="10" spans="1:12" ht="12.75">
      <c r="A10" s="909" t="s">
        <v>1007</v>
      </c>
      <c r="B10" s="945">
        <v>7211.27353776</v>
      </c>
      <c r="C10" s="945">
        <v>6051.001276620002</v>
      </c>
      <c r="D10" s="945">
        <v>4833.12730404</v>
      </c>
      <c r="E10" s="945">
        <v>5358.548156340001</v>
      </c>
      <c r="F10" s="945">
        <v>-1160.2722611399986</v>
      </c>
      <c r="G10" s="945">
        <v>-16.08969976058359</v>
      </c>
      <c r="H10" s="945">
        <v>525.4208523000007</v>
      </c>
      <c r="I10" s="946">
        <v>10.871239660101702</v>
      </c>
      <c r="K10" s="937"/>
      <c r="L10" s="937"/>
    </row>
    <row r="11" spans="1:12" ht="12.75">
      <c r="A11" s="909" t="s">
        <v>1008</v>
      </c>
      <c r="B11" s="945">
        <v>1232.8289471245</v>
      </c>
      <c r="C11" s="945">
        <v>1706.7773346200001</v>
      </c>
      <c r="D11" s="945">
        <v>1493.8370169099999</v>
      </c>
      <c r="E11" s="945">
        <v>2057.60772414</v>
      </c>
      <c r="F11" s="945">
        <v>473.9483874955001</v>
      </c>
      <c r="G11" s="945">
        <v>38.4439697494901</v>
      </c>
      <c r="H11" s="945">
        <v>563.77070723</v>
      </c>
      <c r="I11" s="946">
        <v>37.73977353942929</v>
      </c>
      <c r="K11" s="937"/>
      <c r="L11" s="937"/>
    </row>
    <row r="12" spans="1:12" ht="12.75">
      <c r="A12" s="909" t="s">
        <v>1009</v>
      </c>
      <c r="B12" s="945">
        <v>2388.0664286399997</v>
      </c>
      <c r="C12" s="945">
        <v>1588.5379409500001</v>
      </c>
      <c r="D12" s="945">
        <v>1428.98579606</v>
      </c>
      <c r="E12" s="945">
        <v>2138.9595092199997</v>
      </c>
      <c r="F12" s="945">
        <v>-799.5284876899996</v>
      </c>
      <c r="G12" s="945">
        <v>-33.48016110863926</v>
      </c>
      <c r="H12" s="945">
        <v>709.9737131599998</v>
      </c>
      <c r="I12" s="946">
        <v>49.68374879005372</v>
      </c>
      <c r="K12" s="937"/>
      <c r="L12" s="937"/>
    </row>
    <row r="13" spans="1:12" ht="12.75">
      <c r="A13" s="909" t="s">
        <v>1010</v>
      </c>
      <c r="B13" s="945">
        <v>0</v>
      </c>
      <c r="C13" s="945">
        <v>0</v>
      </c>
      <c r="D13" s="945">
        <v>0</v>
      </c>
      <c r="E13" s="945">
        <v>0</v>
      </c>
      <c r="F13" s="945">
        <v>0</v>
      </c>
      <c r="G13" s="1373" t="s">
        <v>3</v>
      </c>
      <c r="H13" s="945">
        <v>0</v>
      </c>
      <c r="I13" s="1374" t="s">
        <v>3</v>
      </c>
      <c r="K13" s="937"/>
      <c r="L13" s="937"/>
    </row>
    <row r="14" spans="1:12" ht="12.75">
      <c r="A14" s="909" t="s">
        <v>1011</v>
      </c>
      <c r="B14" s="945">
        <v>2388.0664286399997</v>
      </c>
      <c r="C14" s="945">
        <v>1588.5379409500001</v>
      </c>
      <c r="D14" s="945">
        <v>1428.98579606</v>
      </c>
      <c r="E14" s="945">
        <v>2138.9595092199997</v>
      </c>
      <c r="F14" s="945">
        <v>-799.5284876899996</v>
      </c>
      <c r="G14" s="945">
        <v>-33.48016110863926</v>
      </c>
      <c r="H14" s="945">
        <v>709.9737131599998</v>
      </c>
      <c r="I14" s="946">
        <v>49.68374879005372</v>
      </c>
      <c r="K14" s="937"/>
      <c r="L14" s="937"/>
    </row>
    <row r="15" spans="1:9" s="937" customFormat="1" ht="12.75">
      <c r="A15" s="909" t="s">
        <v>1012</v>
      </c>
      <c r="B15" s="945">
        <v>249.15457839000004</v>
      </c>
      <c r="C15" s="945">
        <v>277.54999999999995</v>
      </c>
      <c r="D15" s="945">
        <v>243.53</v>
      </c>
      <c r="E15" s="945">
        <v>336.9921655794801</v>
      </c>
      <c r="F15" s="945">
        <v>28.395421609999914</v>
      </c>
      <c r="G15" s="945">
        <v>11.39670873940464</v>
      </c>
      <c r="H15" s="945">
        <v>93.46216557948011</v>
      </c>
      <c r="I15" s="946">
        <v>38.378091232899486</v>
      </c>
    </row>
    <row r="16" spans="1:12" ht="12.75">
      <c r="A16" s="942" t="s">
        <v>1013</v>
      </c>
      <c r="B16" s="943">
        <v>1079.82878677</v>
      </c>
      <c r="C16" s="943">
        <v>1007.2488990200001</v>
      </c>
      <c r="D16" s="943">
        <v>1006.56234124</v>
      </c>
      <c r="E16" s="943">
        <v>1008.9855788400001</v>
      </c>
      <c r="F16" s="943">
        <v>-72.57988775000001</v>
      </c>
      <c r="G16" s="943">
        <v>-6.7214255296066</v>
      </c>
      <c r="H16" s="943">
        <v>2.423237600000107</v>
      </c>
      <c r="I16" s="944">
        <v>0.24074391626999297</v>
      </c>
      <c r="K16" s="937"/>
      <c r="L16" s="937"/>
    </row>
    <row r="17" spans="1:12" ht="12.75">
      <c r="A17" s="909" t="s">
        <v>1005</v>
      </c>
      <c r="B17" s="945">
        <v>1078.2287867700002</v>
      </c>
      <c r="C17" s="945">
        <v>1006.2488990200001</v>
      </c>
      <c r="D17" s="945">
        <v>1006.56234124</v>
      </c>
      <c r="E17" s="945">
        <v>1006.0830198000001</v>
      </c>
      <c r="F17" s="945">
        <v>-71.9798877500001</v>
      </c>
      <c r="G17" s="945">
        <v>-6.675752737563881</v>
      </c>
      <c r="H17" s="945">
        <v>-0.4793214399999215</v>
      </c>
      <c r="I17" s="946">
        <v>-0.04761964762256433</v>
      </c>
      <c r="K17" s="937"/>
      <c r="L17" s="937"/>
    </row>
    <row r="18" spans="1:12" ht="12.75">
      <c r="A18" s="909" t="s">
        <v>1012</v>
      </c>
      <c r="B18" s="945">
        <v>1.6</v>
      </c>
      <c r="C18" s="945">
        <v>1</v>
      </c>
      <c r="D18" s="945">
        <v>0</v>
      </c>
      <c r="E18" s="945">
        <v>2.90255904</v>
      </c>
      <c r="F18" s="945">
        <v>-0.6000000000000001</v>
      </c>
      <c r="G18" s="945">
        <v>-37.50000000000001</v>
      </c>
      <c r="H18" s="945">
        <v>2.90255904</v>
      </c>
      <c r="I18" s="1374" t="s">
        <v>3</v>
      </c>
      <c r="K18" s="937"/>
      <c r="L18" s="937"/>
    </row>
    <row r="19" spans="1:12" ht="12.75">
      <c r="A19" s="942" t="s">
        <v>1014</v>
      </c>
      <c r="B19" s="943">
        <v>12601.1361494445</v>
      </c>
      <c r="C19" s="943">
        <v>10978.04399523</v>
      </c>
      <c r="D19" s="943">
        <v>9125.91931604</v>
      </c>
      <c r="E19" s="943">
        <v>11100.364197299481</v>
      </c>
      <c r="F19" s="943">
        <v>-1623.0921542144988</v>
      </c>
      <c r="G19" s="943">
        <v>-12.880522319299361</v>
      </c>
      <c r="H19" s="943">
        <v>1974.444881259482</v>
      </c>
      <c r="I19" s="944">
        <v>21.635572405172773</v>
      </c>
      <c r="K19" s="937"/>
      <c r="L19" s="937"/>
    </row>
    <row r="20" spans="1:12" ht="12.75">
      <c r="A20" s="909" t="s">
        <v>1005</v>
      </c>
      <c r="B20" s="945">
        <v>12350.381571054499</v>
      </c>
      <c r="C20" s="945">
        <v>10699.493995230001</v>
      </c>
      <c r="D20" s="945">
        <v>8882.38931604</v>
      </c>
      <c r="E20" s="945">
        <v>10760.46947268</v>
      </c>
      <c r="F20" s="945">
        <v>-1650.8875758244976</v>
      </c>
      <c r="G20" s="945">
        <v>-13.36709773966556</v>
      </c>
      <c r="H20" s="945">
        <v>1878.0801566400005</v>
      </c>
      <c r="I20" s="946">
        <v>21.143862195372645</v>
      </c>
      <c r="K20" s="937"/>
      <c r="L20" s="937"/>
    </row>
    <row r="21" spans="1:10" s="937" customFormat="1" ht="13.5" thickBot="1">
      <c r="A21" s="947" t="s">
        <v>1012</v>
      </c>
      <c r="B21" s="948">
        <v>250.75457839000003</v>
      </c>
      <c r="C21" s="948">
        <v>278.54999999999995</v>
      </c>
      <c r="D21" s="948">
        <v>243.53</v>
      </c>
      <c r="E21" s="948">
        <v>339.89472461948014</v>
      </c>
      <c r="F21" s="948">
        <v>27.79542160999992</v>
      </c>
      <c r="G21" s="948">
        <v>11.084711508943833</v>
      </c>
      <c r="H21" s="948">
        <v>96.36472461948014</v>
      </c>
      <c r="I21" s="949">
        <v>39.569960423553624</v>
      </c>
      <c r="J21" s="830"/>
    </row>
    <row r="22" spans="1:11" ht="13.5" thickTop="1">
      <c r="A22" s="916" t="s">
        <v>849</v>
      </c>
      <c r="D22" s="935"/>
      <c r="K22" s="937"/>
    </row>
    <row r="23" spans="3:5" ht="12.75">
      <c r="C23" s="830"/>
      <c r="D23" s="935"/>
      <c r="E23" s="935"/>
    </row>
    <row r="24" ht="12.75">
      <c r="C24" s="830"/>
    </row>
    <row r="25" ht="12.75">
      <c r="C25" s="830"/>
    </row>
    <row r="26" ht="12.75">
      <c r="C26" s="83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zoomScalePageLayoutView="0" workbookViewId="0" topLeftCell="A37">
      <selection activeCell="L39" sqref="L39"/>
    </sheetView>
  </sheetViews>
  <sheetFormatPr defaultColWidth="9.140625" defaultRowHeight="15"/>
  <cols>
    <col min="1" max="2" width="9.140625" style="950" customWidth="1"/>
    <col min="3" max="3" width="9.7109375" style="950" customWidth="1"/>
    <col min="4" max="4" width="10.00390625" style="950" customWidth="1"/>
    <col min="5" max="7" width="9.140625" style="950" customWidth="1"/>
    <col min="8" max="8" width="9.28125" style="950" customWidth="1"/>
    <col min="9" max="16384" width="9.140625" style="950" customWidth="1"/>
  </cols>
  <sheetData>
    <row r="1" spans="2:11" ht="12.75">
      <c r="B1" s="1655" t="s">
        <v>1015</v>
      </c>
      <c r="C1" s="1655"/>
      <c r="D1" s="1655"/>
      <c r="E1" s="1655"/>
      <c r="F1" s="1655"/>
      <c r="G1" s="1655"/>
      <c r="H1" s="1655"/>
      <c r="I1" s="1655"/>
      <c r="J1" s="1655"/>
      <c r="K1" s="1655"/>
    </row>
    <row r="2" spans="2:11" ht="15.75">
      <c r="B2" s="1656" t="s">
        <v>114</v>
      </c>
      <c r="C2" s="1656"/>
      <c r="D2" s="1656"/>
      <c r="E2" s="1656"/>
      <c r="F2" s="1656"/>
      <c r="G2" s="1656"/>
      <c r="H2" s="1656"/>
      <c r="I2" s="1656"/>
      <c r="J2" s="1656"/>
      <c r="K2" s="1656"/>
    </row>
    <row r="3" spans="2:11" ht="13.5" thickBot="1">
      <c r="B3" s="952"/>
      <c r="K3" s="953" t="s">
        <v>34</v>
      </c>
    </row>
    <row r="4" spans="2:11" ht="14.25" thickBot="1" thickTop="1">
      <c r="B4" s="954"/>
      <c r="C4" s="1657" t="s">
        <v>1016</v>
      </c>
      <c r="D4" s="1657"/>
      <c r="E4" s="1657"/>
      <c r="F4" s="1657"/>
      <c r="G4" s="1657"/>
      <c r="H4" s="1657"/>
      <c r="I4" s="1658" t="s">
        <v>1017</v>
      </c>
      <c r="J4" s="1659"/>
      <c r="K4" s="1660"/>
    </row>
    <row r="5" spans="2:11" ht="13.5" thickTop="1">
      <c r="B5" s="1661" t="s">
        <v>268</v>
      </c>
      <c r="C5" s="1663" t="s">
        <v>16</v>
      </c>
      <c r="D5" s="1664"/>
      <c r="E5" s="1665" t="s">
        <v>18</v>
      </c>
      <c r="F5" s="1666"/>
      <c r="G5" s="1667" t="s">
        <v>35</v>
      </c>
      <c r="H5" s="1668"/>
      <c r="I5" s="955" t="s">
        <v>16</v>
      </c>
      <c r="J5" s="956" t="s">
        <v>18</v>
      </c>
      <c r="K5" s="957" t="s">
        <v>35</v>
      </c>
    </row>
    <row r="6" spans="2:11" ht="38.25">
      <c r="B6" s="1662"/>
      <c r="C6" s="958" t="s">
        <v>12</v>
      </c>
      <c r="D6" s="959" t="s">
        <v>1018</v>
      </c>
      <c r="E6" s="960" t="s">
        <v>12</v>
      </c>
      <c r="F6" s="961" t="s">
        <v>1018</v>
      </c>
      <c r="G6" s="962" t="s">
        <v>12</v>
      </c>
      <c r="H6" s="961" t="s">
        <v>1018</v>
      </c>
      <c r="I6" s="963" t="s">
        <v>12</v>
      </c>
      <c r="J6" s="960" t="s">
        <v>12</v>
      </c>
      <c r="K6" s="964" t="s">
        <v>12</v>
      </c>
    </row>
    <row r="7" spans="2:11" ht="12.75">
      <c r="B7" s="965" t="s">
        <v>173</v>
      </c>
      <c r="C7" s="966">
        <v>0</v>
      </c>
      <c r="D7" s="967">
        <v>0</v>
      </c>
      <c r="E7" s="968">
        <v>5900</v>
      </c>
      <c r="F7" s="969">
        <v>1.06</v>
      </c>
      <c r="G7" s="970">
        <v>0</v>
      </c>
      <c r="H7" s="969">
        <v>0</v>
      </c>
      <c r="I7" s="971">
        <v>0</v>
      </c>
      <c r="J7" s="972">
        <v>0</v>
      </c>
      <c r="K7" s="973">
        <v>0</v>
      </c>
    </row>
    <row r="8" spans="2:11" ht="12.75">
      <c r="B8" s="965" t="s">
        <v>174</v>
      </c>
      <c r="C8" s="966">
        <v>0</v>
      </c>
      <c r="D8" s="967">
        <v>0</v>
      </c>
      <c r="E8" s="968">
        <v>3200</v>
      </c>
      <c r="F8" s="969">
        <v>2.88</v>
      </c>
      <c r="G8" s="970">
        <v>0</v>
      </c>
      <c r="H8" s="969">
        <v>0</v>
      </c>
      <c r="I8" s="971">
        <v>0</v>
      </c>
      <c r="J8" s="972">
        <v>0</v>
      </c>
      <c r="K8" s="973">
        <v>0</v>
      </c>
    </row>
    <row r="9" spans="2:11" ht="12.75">
      <c r="B9" s="965" t="s">
        <v>175</v>
      </c>
      <c r="C9" s="966">
        <v>0</v>
      </c>
      <c r="D9" s="967">
        <v>0</v>
      </c>
      <c r="E9" s="968">
        <v>0</v>
      </c>
      <c r="F9" s="969">
        <v>0</v>
      </c>
      <c r="G9" s="969">
        <v>0</v>
      </c>
      <c r="H9" s="974">
        <v>0</v>
      </c>
      <c r="I9" s="971">
        <v>0</v>
      </c>
      <c r="J9" s="972">
        <v>0</v>
      </c>
      <c r="K9" s="973">
        <v>7750</v>
      </c>
    </row>
    <row r="10" spans="2:11" ht="12.75">
      <c r="B10" s="965" t="s">
        <v>176</v>
      </c>
      <c r="C10" s="966">
        <v>0</v>
      </c>
      <c r="D10" s="967">
        <v>0</v>
      </c>
      <c r="E10" s="967">
        <v>0</v>
      </c>
      <c r="F10" s="969">
        <v>0</v>
      </c>
      <c r="G10" s="969">
        <v>0</v>
      </c>
      <c r="H10" s="974">
        <v>0</v>
      </c>
      <c r="I10" s="971">
        <v>0</v>
      </c>
      <c r="J10" s="972">
        <v>0</v>
      </c>
      <c r="K10" s="973">
        <v>2300</v>
      </c>
    </row>
    <row r="11" spans="2:11" ht="12.75">
      <c r="B11" s="965" t="s">
        <v>177</v>
      </c>
      <c r="C11" s="975">
        <v>0</v>
      </c>
      <c r="D11" s="967">
        <v>0</v>
      </c>
      <c r="E11" s="969">
        <v>0</v>
      </c>
      <c r="F11" s="969">
        <v>0</v>
      </c>
      <c r="G11" s="969">
        <v>0</v>
      </c>
      <c r="H11" s="974">
        <v>0</v>
      </c>
      <c r="I11" s="976">
        <v>0</v>
      </c>
      <c r="J11" s="972">
        <v>0</v>
      </c>
      <c r="K11" s="973">
        <v>0</v>
      </c>
    </row>
    <row r="12" spans="2:11" ht="12.75">
      <c r="B12" s="965" t="s">
        <v>178</v>
      </c>
      <c r="C12" s="975">
        <v>0</v>
      </c>
      <c r="D12" s="967">
        <v>0</v>
      </c>
      <c r="E12" s="969">
        <v>0</v>
      </c>
      <c r="F12" s="969">
        <v>0</v>
      </c>
      <c r="G12" s="969"/>
      <c r="H12" s="974"/>
      <c r="I12" s="971">
        <v>0</v>
      </c>
      <c r="J12" s="977">
        <v>0</v>
      </c>
      <c r="K12" s="973"/>
    </row>
    <row r="13" spans="2:11" ht="12.75">
      <c r="B13" s="965" t="s">
        <v>179</v>
      </c>
      <c r="C13" s="975">
        <v>0</v>
      </c>
      <c r="D13" s="967">
        <v>0</v>
      </c>
      <c r="E13" s="969">
        <v>0</v>
      </c>
      <c r="F13" s="969">
        <v>0</v>
      </c>
      <c r="G13" s="969"/>
      <c r="H13" s="974"/>
      <c r="I13" s="971">
        <v>210</v>
      </c>
      <c r="J13" s="977">
        <v>0</v>
      </c>
      <c r="K13" s="973"/>
    </row>
    <row r="14" spans="2:11" ht="12.75">
      <c r="B14" s="965" t="s">
        <v>180</v>
      </c>
      <c r="C14" s="975">
        <v>0</v>
      </c>
      <c r="D14" s="967">
        <v>0</v>
      </c>
      <c r="E14" s="969">
        <v>0</v>
      </c>
      <c r="F14" s="969">
        <v>0</v>
      </c>
      <c r="G14" s="969"/>
      <c r="H14" s="974"/>
      <c r="I14" s="971">
        <v>1510</v>
      </c>
      <c r="J14" s="977">
        <v>0</v>
      </c>
      <c r="K14" s="973"/>
    </row>
    <row r="15" spans="2:11" ht="12.75">
      <c r="B15" s="965" t="s">
        <v>181</v>
      </c>
      <c r="C15" s="975">
        <v>0</v>
      </c>
      <c r="D15" s="967">
        <v>0</v>
      </c>
      <c r="E15" s="969">
        <v>0</v>
      </c>
      <c r="F15" s="969">
        <v>0</v>
      </c>
      <c r="G15" s="969"/>
      <c r="H15" s="974"/>
      <c r="I15" s="971">
        <v>4900</v>
      </c>
      <c r="J15" s="977">
        <v>2650</v>
      </c>
      <c r="K15" s="978"/>
    </row>
    <row r="16" spans="2:11" ht="12.75">
      <c r="B16" s="965" t="s">
        <v>182</v>
      </c>
      <c r="C16" s="966">
        <v>6000</v>
      </c>
      <c r="D16" s="967">
        <v>0.7854</v>
      </c>
      <c r="E16" s="968">
        <v>0</v>
      </c>
      <c r="F16" s="969">
        <v>0</v>
      </c>
      <c r="G16" s="969"/>
      <c r="H16" s="974"/>
      <c r="I16" s="971">
        <v>1250</v>
      </c>
      <c r="J16" s="977">
        <v>5900</v>
      </c>
      <c r="K16" s="978"/>
    </row>
    <row r="17" spans="2:11" ht="12.75">
      <c r="B17" s="965" t="s">
        <v>183</v>
      </c>
      <c r="C17" s="966">
        <v>0</v>
      </c>
      <c r="D17" s="967">
        <v>0</v>
      </c>
      <c r="E17" s="968">
        <v>0</v>
      </c>
      <c r="F17" s="969">
        <v>0</v>
      </c>
      <c r="G17" s="969"/>
      <c r="H17" s="974"/>
      <c r="I17" s="971">
        <v>2340</v>
      </c>
      <c r="J17" s="977">
        <v>0</v>
      </c>
      <c r="K17" s="973"/>
    </row>
    <row r="18" spans="2:11" ht="12.75">
      <c r="B18" s="979" t="s">
        <v>184</v>
      </c>
      <c r="C18" s="966">
        <v>0</v>
      </c>
      <c r="D18" s="967">
        <v>0</v>
      </c>
      <c r="E18" s="980"/>
      <c r="F18" s="981"/>
      <c r="G18" s="966"/>
      <c r="H18" s="969"/>
      <c r="I18" s="982">
        <v>100</v>
      </c>
      <c r="J18" s="983">
        <v>5480</v>
      </c>
      <c r="K18" s="978"/>
    </row>
    <row r="19" spans="2:11" ht="13.5" thickBot="1">
      <c r="B19" s="984" t="s">
        <v>263</v>
      </c>
      <c r="C19" s="985">
        <f>SUM(C7:C18)</f>
        <v>6000</v>
      </c>
      <c r="D19" s="986">
        <v>0.7854</v>
      </c>
      <c r="E19" s="987">
        <f>SUM(E7:E18)</f>
        <v>9100</v>
      </c>
      <c r="F19" s="988">
        <v>1.7</v>
      </c>
      <c r="G19" s="985">
        <f>SUM(G7:G18)</f>
        <v>0</v>
      </c>
      <c r="H19" s="989" t="s">
        <v>3</v>
      </c>
      <c r="I19" s="990">
        <f>SUM(I7:I18)</f>
        <v>10310</v>
      </c>
      <c r="J19" s="991">
        <f>SUM(J7:J18)</f>
        <v>14030</v>
      </c>
      <c r="K19" s="992">
        <f>SUM(K7:K18)</f>
        <v>10050</v>
      </c>
    </row>
    <row r="20" spans="2:10" ht="13.5" thickTop="1">
      <c r="B20" s="993"/>
      <c r="C20" s="1672" t="s">
        <v>1019</v>
      </c>
      <c r="D20" s="1673"/>
      <c r="E20" s="1673"/>
      <c r="F20" s="1673"/>
      <c r="G20" s="1673"/>
      <c r="H20" s="1674"/>
      <c r="I20" s="1675" t="s">
        <v>1020</v>
      </c>
      <c r="J20" s="1676"/>
    </row>
    <row r="21" spans="2:10" ht="12.75">
      <c r="B21" s="1661" t="s">
        <v>268</v>
      </c>
      <c r="C21" s="1663" t="s">
        <v>16</v>
      </c>
      <c r="D21" s="1664"/>
      <c r="E21" s="1677" t="s">
        <v>18</v>
      </c>
      <c r="F21" s="1677"/>
      <c r="G21" s="1675" t="s">
        <v>35</v>
      </c>
      <c r="H21" s="1676"/>
      <c r="I21" s="1675" t="s">
        <v>35</v>
      </c>
      <c r="J21" s="1676"/>
    </row>
    <row r="22" spans="2:10" ht="39" thickBot="1">
      <c r="B22" s="1662"/>
      <c r="C22" s="958" t="s">
        <v>12</v>
      </c>
      <c r="D22" s="962" t="s">
        <v>1018</v>
      </c>
      <c r="E22" s="958" t="s">
        <v>12</v>
      </c>
      <c r="F22" s="962" t="s">
        <v>1018</v>
      </c>
      <c r="G22" s="962" t="s">
        <v>12</v>
      </c>
      <c r="H22" s="994" t="s">
        <v>1018</v>
      </c>
      <c r="I22" s="995" t="s">
        <v>12</v>
      </c>
      <c r="J22" s="996" t="s">
        <v>1018</v>
      </c>
    </row>
    <row r="23" spans="2:10" ht="13.5" thickTop="1">
      <c r="B23" s="965" t="s">
        <v>173</v>
      </c>
      <c r="C23" s="997">
        <v>99500</v>
      </c>
      <c r="D23" s="998">
        <v>0.0009</v>
      </c>
      <c r="E23" s="999">
        <v>13000</v>
      </c>
      <c r="F23" s="1000">
        <v>0.72</v>
      </c>
      <c r="G23" s="1001">
        <v>27450</v>
      </c>
      <c r="H23" s="1002">
        <v>0.4329</v>
      </c>
      <c r="I23" s="1003">
        <v>0</v>
      </c>
      <c r="J23" s="1004">
        <v>0</v>
      </c>
    </row>
    <row r="24" spans="2:10" ht="12.75">
      <c r="B24" s="965" t="s">
        <v>174</v>
      </c>
      <c r="C24" s="1005">
        <v>68500</v>
      </c>
      <c r="D24" s="998">
        <v>0.0513</v>
      </c>
      <c r="E24" s="999">
        <v>8300</v>
      </c>
      <c r="F24" s="1000">
        <v>1.3</v>
      </c>
      <c r="G24" s="1001">
        <v>26100</v>
      </c>
      <c r="H24" s="1006">
        <v>2.488</v>
      </c>
      <c r="I24" s="1007">
        <v>0</v>
      </c>
      <c r="J24" s="1008">
        <v>0</v>
      </c>
    </row>
    <row r="25" spans="2:10" ht="12.75">
      <c r="B25" s="965" t="s">
        <v>175</v>
      </c>
      <c r="C25" s="1005">
        <v>19000</v>
      </c>
      <c r="D25" s="998">
        <v>0.1107</v>
      </c>
      <c r="E25" s="999">
        <v>35000</v>
      </c>
      <c r="F25" s="1000">
        <v>0.22</v>
      </c>
      <c r="G25" s="1001">
        <v>5200</v>
      </c>
      <c r="H25" s="1006">
        <v>2.454053846153846</v>
      </c>
      <c r="I25" s="1009">
        <v>10000</v>
      </c>
      <c r="J25" s="1010">
        <v>3.06215</v>
      </c>
    </row>
    <row r="26" spans="2:10" ht="12.75">
      <c r="B26" s="965" t="s">
        <v>176</v>
      </c>
      <c r="C26" s="1005">
        <v>11000</v>
      </c>
      <c r="D26" s="998">
        <v>0.0292</v>
      </c>
      <c r="E26" s="999">
        <v>20000</v>
      </c>
      <c r="F26" s="1000">
        <v>0.21</v>
      </c>
      <c r="G26" s="1001">
        <v>2000</v>
      </c>
      <c r="H26" s="1006">
        <v>2.4081</v>
      </c>
      <c r="I26" s="1007">
        <v>0</v>
      </c>
      <c r="J26" s="1008">
        <v>0</v>
      </c>
    </row>
    <row r="27" spans="2:10" ht="12.75">
      <c r="B27" s="965" t="s">
        <v>177</v>
      </c>
      <c r="C27" s="1005">
        <v>22500</v>
      </c>
      <c r="D27" s="998">
        <v>0.053</v>
      </c>
      <c r="E27" s="999">
        <v>9000</v>
      </c>
      <c r="F27" s="1000">
        <v>0.1269</v>
      </c>
      <c r="G27" s="1001">
        <v>2000</v>
      </c>
      <c r="H27" s="1006">
        <v>2.2056</v>
      </c>
      <c r="I27" s="1007">
        <v>0</v>
      </c>
      <c r="J27" s="1008">
        <v>0</v>
      </c>
    </row>
    <row r="28" spans="2:10" ht="12.75">
      <c r="B28" s="965" t="s">
        <v>178</v>
      </c>
      <c r="C28" s="1005">
        <v>40000</v>
      </c>
      <c r="D28" s="998">
        <v>0.0114</v>
      </c>
      <c r="E28" s="999">
        <v>12050</v>
      </c>
      <c r="F28" s="1000">
        <v>0.0448</v>
      </c>
      <c r="G28" s="1001"/>
      <c r="H28" s="1011"/>
      <c r="I28" s="1009"/>
      <c r="J28" s="1012"/>
    </row>
    <row r="29" spans="2:10" ht="12.75">
      <c r="B29" s="965" t="s">
        <v>179</v>
      </c>
      <c r="C29" s="1005">
        <v>9750</v>
      </c>
      <c r="D29" s="998">
        <v>0.1726</v>
      </c>
      <c r="E29" s="999">
        <v>40000</v>
      </c>
      <c r="F29" s="1000">
        <v>0.1103</v>
      </c>
      <c r="G29" s="1001"/>
      <c r="H29" s="1006"/>
      <c r="I29" s="1009"/>
      <c r="J29" s="1012"/>
    </row>
    <row r="30" spans="2:10" ht="12.75">
      <c r="B30" s="965" t="s">
        <v>180</v>
      </c>
      <c r="C30" s="1005">
        <v>850</v>
      </c>
      <c r="D30" s="998">
        <v>0.3983</v>
      </c>
      <c r="E30" s="999">
        <v>25420</v>
      </c>
      <c r="F30" s="1000">
        <v>0.1657</v>
      </c>
      <c r="G30" s="1001"/>
      <c r="H30" s="1006"/>
      <c r="I30" s="1009"/>
      <c r="J30" s="1012"/>
    </row>
    <row r="31" spans="2:10" ht="12.75">
      <c r="B31" s="965" t="s">
        <v>181</v>
      </c>
      <c r="C31" s="1005">
        <v>2700</v>
      </c>
      <c r="D31" s="998">
        <v>0.0424</v>
      </c>
      <c r="E31" s="999">
        <v>2270</v>
      </c>
      <c r="F31" s="1000">
        <v>1.08</v>
      </c>
      <c r="G31" s="1001"/>
      <c r="H31" s="1006"/>
      <c r="I31" s="1009"/>
      <c r="J31" s="1012"/>
    </row>
    <row r="32" spans="2:10" ht="12.75">
      <c r="B32" s="965" t="s">
        <v>182</v>
      </c>
      <c r="C32" s="1005">
        <v>6000</v>
      </c>
      <c r="D32" s="998">
        <v>0.3192</v>
      </c>
      <c r="E32" s="999">
        <v>5910</v>
      </c>
      <c r="F32" s="1000">
        <v>0.4146</v>
      </c>
      <c r="G32" s="1001"/>
      <c r="H32" s="1006"/>
      <c r="I32" s="1009"/>
      <c r="J32" s="1012"/>
    </row>
    <row r="33" spans="2:10" ht="12.75">
      <c r="B33" s="965" t="s">
        <v>183</v>
      </c>
      <c r="C33" s="1005">
        <v>11000</v>
      </c>
      <c r="D33" s="998">
        <v>0.2581</v>
      </c>
      <c r="E33" s="999">
        <v>40000</v>
      </c>
      <c r="F33" s="1000">
        <v>0.07</v>
      </c>
      <c r="G33" s="1013"/>
      <c r="H33" s="1006"/>
      <c r="I33" s="1009"/>
      <c r="J33" s="1012"/>
    </row>
    <row r="34" spans="2:10" ht="12.75">
      <c r="B34" s="979" t="s">
        <v>184</v>
      </c>
      <c r="C34" s="1014">
        <v>25000</v>
      </c>
      <c r="D34" s="1015">
        <v>0.0184</v>
      </c>
      <c r="E34" s="1016">
        <v>25000</v>
      </c>
      <c r="F34" s="1017">
        <v>0.0001</v>
      </c>
      <c r="G34" s="1018"/>
      <c r="H34" s="1019"/>
      <c r="I34" s="1009"/>
      <c r="J34" s="1012"/>
    </row>
    <row r="35" spans="2:10" ht="13.5" thickBot="1">
      <c r="B35" s="1020" t="s">
        <v>263</v>
      </c>
      <c r="C35" s="1021">
        <f>SUM(C23:C34)</f>
        <v>315800</v>
      </c>
      <c r="D35" s="1022">
        <v>0.05</v>
      </c>
      <c r="E35" s="1023">
        <f>SUM(E23:E34)</f>
        <v>235950</v>
      </c>
      <c r="F35" s="1024">
        <v>0.21</v>
      </c>
      <c r="G35" s="1025">
        <f>SUM(G23:G34)</f>
        <v>62750</v>
      </c>
      <c r="H35" s="1026"/>
      <c r="I35" s="1027">
        <f>SUM(I23:I34)</f>
        <v>10000</v>
      </c>
      <c r="J35" s="1028"/>
    </row>
    <row r="36" spans="2:8" ht="13.5" thickTop="1">
      <c r="B36" s="1682" t="s">
        <v>268</v>
      </c>
      <c r="C36" s="1684" t="s">
        <v>1021</v>
      </c>
      <c r="D36" s="1685"/>
      <c r="E36" s="1685"/>
      <c r="F36" s="1685"/>
      <c r="G36" s="1685"/>
      <c r="H36" s="1686"/>
    </row>
    <row r="37" spans="2:8" ht="12.75">
      <c r="B37" s="1683"/>
      <c r="C37" s="1669" t="s">
        <v>16</v>
      </c>
      <c r="D37" s="1687"/>
      <c r="E37" s="1688" t="s">
        <v>18</v>
      </c>
      <c r="F37" s="1689"/>
      <c r="G37" s="1688" t="s">
        <v>35</v>
      </c>
      <c r="H37" s="1690"/>
    </row>
    <row r="38" spans="2:8" ht="38.25">
      <c r="B38" s="1683"/>
      <c r="C38" s="1029" t="s">
        <v>12</v>
      </c>
      <c r="D38" s="1029" t="s">
        <v>1113</v>
      </c>
      <c r="E38" s="1030" t="s">
        <v>12</v>
      </c>
      <c r="F38" s="1354" t="s">
        <v>1113</v>
      </c>
      <c r="G38" s="1029" t="s">
        <v>12</v>
      </c>
      <c r="H38" s="994" t="s">
        <v>1113</v>
      </c>
    </row>
    <row r="39" spans="2:8" ht="12.75">
      <c r="B39" s="965" t="s">
        <v>173</v>
      </c>
      <c r="C39" s="1031" t="s">
        <v>3</v>
      </c>
      <c r="D39" s="1032" t="s">
        <v>3</v>
      </c>
      <c r="E39" s="1033">
        <v>57250</v>
      </c>
      <c r="F39" s="1034">
        <v>1.39</v>
      </c>
      <c r="G39" s="1031">
        <v>5000</v>
      </c>
      <c r="H39" s="1035">
        <v>1.39</v>
      </c>
    </row>
    <row r="40" spans="2:8" ht="12.75">
      <c r="B40" s="965" t="s">
        <v>174</v>
      </c>
      <c r="C40" s="1036">
        <v>20000</v>
      </c>
      <c r="D40" s="1037">
        <v>0.6911</v>
      </c>
      <c r="E40" s="1038">
        <v>0</v>
      </c>
      <c r="F40" s="1039" t="s">
        <v>3</v>
      </c>
      <c r="G40" s="1040">
        <v>50</v>
      </c>
      <c r="H40" s="1041">
        <v>2.6</v>
      </c>
    </row>
    <row r="41" spans="2:8" ht="12.75">
      <c r="B41" s="965" t="s">
        <v>175</v>
      </c>
      <c r="C41" s="1036">
        <v>20000</v>
      </c>
      <c r="D41" s="1037">
        <v>0.67</v>
      </c>
      <c r="E41" s="1038">
        <v>0</v>
      </c>
      <c r="F41" s="1039" t="s">
        <v>3</v>
      </c>
      <c r="G41" s="1042" t="s">
        <v>3</v>
      </c>
      <c r="H41" s="1043" t="s">
        <v>3</v>
      </c>
    </row>
    <row r="42" spans="2:8" ht="12.75">
      <c r="B42" s="965" t="s">
        <v>176</v>
      </c>
      <c r="C42" s="1044" t="s">
        <v>3</v>
      </c>
      <c r="D42" s="1032" t="s">
        <v>3</v>
      </c>
      <c r="E42" s="1045">
        <v>100000</v>
      </c>
      <c r="F42" s="1034">
        <v>0.87</v>
      </c>
      <c r="G42" s="1042" t="s">
        <v>3</v>
      </c>
      <c r="H42" s="1043" t="s">
        <v>3</v>
      </c>
    </row>
    <row r="43" spans="2:8" ht="12.75">
      <c r="B43" s="965" t="s">
        <v>177</v>
      </c>
      <c r="C43" s="1036">
        <v>15000</v>
      </c>
      <c r="D43" s="1037">
        <v>0.21</v>
      </c>
      <c r="E43" s="1046">
        <v>26150</v>
      </c>
      <c r="F43" s="1039">
        <v>1.08</v>
      </c>
      <c r="G43" s="1042" t="s">
        <v>3</v>
      </c>
      <c r="H43" s="1043" t="s">
        <v>3</v>
      </c>
    </row>
    <row r="44" spans="2:8" ht="12.75">
      <c r="B44" s="965" t="s">
        <v>178</v>
      </c>
      <c r="C44" s="1036">
        <v>20000</v>
      </c>
      <c r="D44" s="1037">
        <v>0.2</v>
      </c>
      <c r="E44" s="1046">
        <v>15000</v>
      </c>
      <c r="F44" s="1039">
        <v>0.81</v>
      </c>
      <c r="G44" s="1042"/>
      <c r="H44" s="1047"/>
    </row>
    <row r="45" spans="2:8" ht="12.75">
      <c r="B45" s="965" t="s">
        <v>179</v>
      </c>
      <c r="C45" s="1036">
        <v>5000</v>
      </c>
      <c r="D45" s="1037">
        <v>0.69</v>
      </c>
      <c r="E45" s="1038">
        <v>60000</v>
      </c>
      <c r="F45" s="1039">
        <v>0.48</v>
      </c>
      <c r="G45" s="1042"/>
      <c r="H45" s="1041"/>
    </row>
    <row r="46" spans="2:8" ht="12.75">
      <c r="B46" s="965" t="s">
        <v>180</v>
      </c>
      <c r="C46" s="1036">
        <v>5000</v>
      </c>
      <c r="D46" s="1037">
        <v>0.86</v>
      </c>
      <c r="E46" s="1046">
        <v>39100</v>
      </c>
      <c r="F46" s="1039">
        <v>0.39</v>
      </c>
      <c r="G46" s="1042"/>
      <c r="H46" s="1047"/>
    </row>
    <row r="47" spans="2:8" ht="12.75">
      <c r="B47" s="965" t="s">
        <v>181</v>
      </c>
      <c r="C47" s="1036">
        <v>10000</v>
      </c>
      <c r="D47" s="1037">
        <v>0.72</v>
      </c>
      <c r="E47" s="1046">
        <v>0</v>
      </c>
      <c r="F47" s="1039" t="s">
        <v>3</v>
      </c>
      <c r="G47" s="1042"/>
      <c r="H47" s="1047"/>
    </row>
    <row r="48" spans="2:8" ht="12.75">
      <c r="B48" s="965" t="s">
        <v>182</v>
      </c>
      <c r="C48" s="1036">
        <v>10000</v>
      </c>
      <c r="D48" s="1037">
        <v>0.79</v>
      </c>
      <c r="E48" s="1046">
        <v>0</v>
      </c>
      <c r="F48" s="1039" t="s">
        <v>3</v>
      </c>
      <c r="G48" s="1042"/>
      <c r="H48" s="1047"/>
    </row>
    <row r="49" spans="2:8" ht="12.75">
      <c r="B49" s="965" t="s">
        <v>183</v>
      </c>
      <c r="C49" s="1044" t="s">
        <v>3</v>
      </c>
      <c r="D49" s="1032" t="s">
        <v>3</v>
      </c>
      <c r="E49" s="1046">
        <v>0</v>
      </c>
      <c r="F49" s="1039" t="s">
        <v>3</v>
      </c>
      <c r="G49" s="1042"/>
      <c r="H49" s="1047"/>
    </row>
    <row r="50" spans="2:8" ht="13.5" thickBot="1">
      <c r="B50" s="1048" t="s">
        <v>184</v>
      </c>
      <c r="C50" s="1049">
        <v>50000</v>
      </c>
      <c r="D50" s="1050">
        <v>0.24</v>
      </c>
      <c r="E50" s="1051">
        <v>0</v>
      </c>
      <c r="F50" s="1052" t="s">
        <v>3</v>
      </c>
      <c r="G50" s="1053"/>
      <c r="H50" s="1054"/>
    </row>
    <row r="51" spans="2:8" ht="14.25" thickBot="1" thickTop="1">
      <c r="B51" s="1055" t="s">
        <v>263</v>
      </c>
      <c r="C51" s="1056">
        <f>SUM(C39:C50)</f>
        <v>155000</v>
      </c>
      <c r="D51" s="1056">
        <v>0.45</v>
      </c>
      <c r="E51" s="1056">
        <f>SUM(E39:E50)</f>
        <v>297500</v>
      </c>
      <c r="F51" s="1056">
        <v>0.85</v>
      </c>
      <c r="G51" s="1056">
        <f>SUM(G39:G50)</f>
        <v>5050</v>
      </c>
      <c r="H51" s="1057"/>
    </row>
    <row r="52" spans="2:8" ht="13.5" thickTop="1">
      <c r="B52" s="1691" t="s">
        <v>268</v>
      </c>
      <c r="C52" s="1684" t="s">
        <v>1023</v>
      </c>
      <c r="D52" s="1685"/>
      <c r="E52" s="1685"/>
      <c r="F52" s="1686"/>
      <c r="G52" s="1058"/>
      <c r="H52" s="1058"/>
    </row>
    <row r="53" spans="2:8" ht="12.75">
      <c r="B53" s="1692"/>
      <c r="C53" s="1669" t="s">
        <v>1024</v>
      </c>
      <c r="D53" s="1687"/>
      <c r="E53" s="1669" t="s">
        <v>1025</v>
      </c>
      <c r="F53" s="1670"/>
      <c r="G53" s="1671"/>
      <c r="H53" s="1671"/>
    </row>
    <row r="54" spans="2:8" ht="12.75">
      <c r="B54" s="1692"/>
      <c r="C54" s="1678" t="s">
        <v>35</v>
      </c>
      <c r="D54" s="1679"/>
      <c r="E54" s="1680" t="s">
        <v>35</v>
      </c>
      <c r="F54" s="1681"/>
      <c r="G54" s="1059"/>
      <c r="H54" s="1060"/>
    </row>
    <row r="55" spans="2:8" ht="25.5">
      <c r="B55" s="1693"/>
      <c r="C55" s="1029" t="s">
        <v>12</v>
      </c>
      <c r="D55" s="1029" t="s">
        <v>1022</v>
      </c>
      <c r="E55" s="1030" t="s">
        <v>12</v>
      </c>
      <c r="F55" s="1061" t="s">
        <v>1026</v>
      </c>
      <c r="G55" s="1059"/>
      <c r="H55" s="1060"/>
    </row>
    <row r="56" spans="2:8" ht="12.75">
      <c r="B56" s="965" t="s">
        <v>173</v>
      </c>
      <c r="C56" s="1042">
        <v>16450</v>
      </c>
      <c r="D56" s="1037">
        <v>0.30331276595744683</v>
      </c>
      <c r="E56" s="1038" t="s">
        <v>3</v>
      </c>
      <c r="F56" s="1062" t="s">
        <v>3</v>
      </c>
      <c r="G56" s="1063"/>
      <c r="H56" s="1064"/>
    </row>
    <row r="57" spans="2:8" ht="12.75">
      <c r="B57" s="965" t="s">
        <v>174</v>
      </c>
      <c r="C57" s="1042">
        <v>10000</v>
      </c>
      <c r="D57" s="1037">
        <v>2.1015</v>
      </c>
      <c r="E57" s="1038">
        <v>10</v>
      </c>
      <c r="F57" s="1065">
        <v>3.7223</v>
      </c>
      <c r="G57" s="1066"/>
      <c r="H57" s="1067"/>
    </row>
    <row r="58" spans="2:8" ht="12.75">
      <c r="B58" s="965" t="s">
        <v>175</v>
      </c>
      <c r="C58" s="1042" t="s">
        <v>3</v>
      </c>
      <c r="D58" s="1037" t="s">
        <v>3</v>
      </c>
      <c r="E58" s="1045" t="s">
        <v>3</v>
      </c>
      <c r="F58" s="1065" t="s">
        <v>3</v>
      </c>
      <c r="G58" s="1068"/>
      <c r="H58" s="1067"/>
    </row>
    <row r="59" spans="2:8" ht="12.75">
      <c r="B59" s="965" t="s">
        <v>176</v>
      </c>
      <c r="C59" s="1042" t="s">
        <v>3</v>
      </c>
      <c r="D59" s="1037" t="s">
        <v>3</v>
      </c>
      <c r="E59" s="1045" t="s">
        <v>3</v>
      </c>
      <c r="F59" s="1065" t="s">
        <v>3</v>
      </c>
      <c r="G59" s="1063"/>
      <c r="H59" s="1069"/>
    </row>
    <row r="60" spans="2:8" ht="12.75">
      <c r="B60" s="965" t="s">
        <v>177</v>
      </c>
      <c r="C60" s="1042" t="s">
        <v>3</v>
      </c>
      <c r="D60" s="1037" t="s">
        <v>3</v>
      </c>
      <c r="E60" s="1045" t="s">
        <v>3</v>
      </c>
      <c r="F60" s="1065" t="s">
        <v>3</v>
      </c>
      <c r="G60" s="1068"/>
      <c r="H60" s="1070"/>
    </row>
    <row r="61" spans="2:8" ht="12.75">
      <c r="B61" s="965" t="s">
        <v>178</v>
      </c>
      <c r="C61" s="1042"/>
      <c r="D61" s="1037"/>
      <c r="E61" s="1046"/>
      <c r="F61" s="1065"/>
      <c r="G61" s="1068"/>
      <c r="H61" s="1070"/>
    </row>
    <row r="62" spans="2:9" ht="12.75">
      <c r="B62" s="965" t="s">
        <v>179</v>
      </c>
      <c r="C62" s="1042"/>
      <c r="D62" s="1037"/>
      <c r="E62" s="1038"/>
      <c r="F62" s="1065"/>
      <c r="G62" s="1068"/>
      <c r="H62" s="1067"/>
      <c r="I62" s="1071"/>
    </row>
    <row r="63" spans="2:9" ht="12.75">
      <c r="B63" s="965" t="s">
        <v>180</v>
      </c>
      <c r="C63" s="1042"/>
      <c r="D63" s="1037"/>
      <c r="E63" s="1046"/>
      <c r="F63" s="1065"/>
      <c r="G63" s="1068"/>
      <c r="H63" s="1070"/>
      <c r="I63" s="1071"/>
    </row>
    <row r="64" spans="2:8" ht="12.75">
      <c r="B64" s="965" t="s">
        <v>181</v>
      </c>
      <c r="C64" s="1042"/>
      <c r="D64" s="1037"/>
      <c r="E64" s="1046"/>
      <c r="F64" s="1065"/>
      <c r="G64" s="1068"/>
      <c r="H64" s="1070"/>
    </row>
    <row r="65" spans="2:8" ht="12.75">
      <c r="B65" s="965" t="s">
        <v>182</v>
      </c>
      <c r="C65" s="1042"/>
      <c r="D65" s="1037"/>
      <c r="E65" s="1046"/>
      <c r="F65" s="1065"/>
      <c r="G65" s="1068"/>
      <c r="H65" s="1070"/>
    </row>
    <row r="66" spans="2:8" ht="12.75">
      <c r="B66" s="965" t="s">
        <v>183</v>
      </c>
      <c r="C66" s="1072"/>
      <c r="D66" s="1032"/>
      <c r="E66" s="1046"/>
      <c r="F66" s="1065"/>
      <c r="G66" s="1068"/>
      <c r="H66" s="1070"/>
    </row>
    <row r="67" spans="2:8" ht="13.5" thickBot="1">
      <c r="B67" s="1048" t="s">
        <v>184</v>
      </c>
      <c r="C67" s="1053"/>
      <c r="D67" s="1050"/>
      <c r="E67" s="1051"/>
      <c r="F67" s="1073"/>
      <c r="G67" s="1068"/>
      <c r="H67" s="1069"/>
    </row>
    <row r="68" spans="2:8" ht="14.25" thickBot="1" thickTop="1">
      <c r="B68" s="1055" t="s">
        <v>263</v>
      </c>
      <c r="C68" s="1056">
        <f>SUM(C56:C67)</f>
        <v>26450</v>
      </c>
      <c r="D68" s="1056"/>
      <c r="E68" s="1056">
        <f>SUM(E56:E67)</f>
        <v>10</v>
      </c>
      <c r="F68" s="1074"/>
      <c r="G68" s="1075"/>
      <c r="H68" s="1076"/>
    </row>
    <row r="69" ht="13.5" thickTop="1">
      <c r="B69" s="1077" t="s">
        <v>1027</v>
      </c>
    </row>
  </sheetData>
  <sheetProtection/>
  <mergeCells count="27">
    <mergeCell ref="C54:D54"/>
    <mergeCell ref="E54:F54"/>
    <mergeCell ref="B36:B38"/>
    <mergeCell ref="C36:H36"/>
    <mergeCell ref="C37:D37"/>
    <mergeCell ref="E37:F37"/>
    <mergeCell ref="G37:H37"/>
    <mergeCell ref="B52:B55"/>
    <mergeCell ref="C52:F52"/>
    <mergeCell ref="C53:D53"/>
    <mergeCell ref="E53:F53"/>
    <mergeCell ref="G53:H53"/>
    <mergeCell ref="C20:H20"/>
    <mergeCell ref="I20:J20"/>
    <mergeCell ref="B21:B22"/>
    <mergeCell ref="C21:D21"/>
    <mergeCell ref="E21:F21"/>
    <mergeCell ref="G21:H21"/>
    <mergeCell ref="I21:J21"/>
    <mergeCell ref="B1:K1"/>
    <mergeCell ref="B2:K2"/>
    <mergeCell ref="C4:H4"/>
    <mergeCell ref="I4:K4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O24" sqref="O24"/>
    </sheetView>
  </sheetViews>
  <sheetFormatPr defaultColWidth="9.140625" defaultRowHeight="15"/>
  <cols>
    <col min="1" max="2" width="9.140625" style="952" customWidth="1"/>
    <col min="3" max="3" width="10.00390625" style="952" bestFit="1" customWidth="1"/>
    <col min="4" max="6" width="9.140625" style="952" customWidth="1"/>
    <col min="7" max="7" width="10.00390625" style="952" bestFit="1" customWidth="1"/>
    <col min="8" max="8" width="9.140625" style="952" customWidth="1"/>
    <col min="9" max="9" width="10.00390625" style="952" bestFit="1" customWidth="1"/>
    <col min="10" max="12" width="9.140625" style="952" customWidth="1"/>
    <col min="13" max="13" width="10.00390625" style="952" bestFit="1" customWidth="1"/>
    <col min="14" max="14" width="10.7109375" style="952" bestFit="1" customWidth="1"/>
    <col min="15" max="15" width="9.8515625" style="952" bestFit="1" customWidth="1"/>
    <col min="16" max="16" width="10.7109375" style="952" bestFit="1" customWidth="1"/>
    <col min="17" max="16384" width="9.140625" style="952" customWidth="1"/>
  </cols>
  <sheetData>
    <row r="1" spans="1:17" ht="12.75">
      <c r="A1" s="1655" t="s">
        <v>1037</v>
      </c>
      <c r="B1" s="1655"/>
      <c r="C1" s="1655"/>
      <c r="D1" s="1655"/>
      <c r="E1" s="1655"/>
      <c r="F1" s="1655"/>
      <c r="G1" s="1655"/>
      <c r="H1" s="1655"/>
      <c r="I1" s="1655"/>
      <c r="J1" s="1655"/>
      <c r="K1" s="1655"/>
      <c r="L1" s="1655"/>
      <c r="M1" s="1655"/>
      <c r="N1" s="1655"/>
      <c r="O1" s="1655"/>
      <c r="P1" s="1655"/>
      <c r="Q1" s="1655"/>
    </row>
    <row r="2" spans="1:17" ht="15.75">
      <c r="A2" s="1656" t="s">
        <v>115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</row>
    <row r="3" spans="1:17" ht="13.5" thickBot="1">
      <c r="A3" s="1132"/>
      <c r="Q3" s="1131" t="s">
        <v>1036</v>
      </c>
    </row>
    <row r="4" spans="1:17" s="1082" customFormat="1" ht="13.5" thickTop="1">
      <c r="A4" s="1694" t="s">
        <v>268</v>
      </c>
      <c r="B4" s="1696" t="s">
        <v>1035</v>
      </c>
      <c r="C4" s="1697"/>
      <c r="D4" s="1697"/>
      <c r="E4" s="1697"/>
      <c r="F4" s="1697"/>
      <c r="G4" s="1697"/>
      <c r="H4" s="1697"/>
      <c r="I4" s="1697"/>
      <c r="J4" s="1697"/>
      <c r="K4" s="1697"/>
      <c r="L4" s="1697"/>
      <c r="M4" s="1698"/>
      <c r="N4" s="1699" t="s">
        <v>1029</v>
      </c>
      <c r="O4" s="1697"/>
      <c r="P4" s="1697"/>
      <c r="Q4" s="1698"/>
    </row>
    <row r="5" spans="1:17" s="1082" customFormat="1" ht="12.75">
      <c r="A5" s="1695"/>
      <c r="B5" s="1700" t="s">
        <v>18</v>
      </c>
      <c r="C5" s="1701"/>
      <c r="D5" s="1701"/>
      <c r="E5" s="1701"/>
      <c r="F5" s="1701"/>
      <c r="G5" s="1701"/>
      <c r="H5" s="1700" t="s">
        <v>35</v>
      </c>
      <c r="I5" s="1701"/>
      <c r="J5" s="1701"/>
      <c r="K5" s="1701"/>
      <c r="L5" s="1701"/>
      <c r="M5" s="1701"/>
      <c r="N5" s="1702" t="s">
        <v>18</v>
      </c>
      <c r="O5" s="1703"/>
      <c r="P5" s="1706" t="s">
        <v>35</v>
      </c>
      <c r="Q5" s="1707"/>
    </row>
    <row r="6" spans="1:17" s="1082" customFormat="1" ht="12.75">
      <c r="A6" s="1695"/>
      <c r="B6" s="1710" t="s">
        <v>1034</v>
      </c>
      <c r="C6" s="1711"/>
      <c r="D6" s="1710" t="s">
        <v>1033</v>
      </c>
      <c r="E6" s="1711"/>
      <c r="F6" s="1712" t="s">
        <v>1032</v>
      </c>
      <c r="G6" s="1712"/>
      <c r="H6" s="1710" t="s">
        <v>1034</v>
      </c>
      <c r="I6" s="1711"/>
      <c r="J6" s="1710" t="s">
        <v>1033</v>
      </c>
      <c r="K6" s="1711"/>
      <c r="L6" s="1712" t="s">
        <v>1032</v>
      </c>
      <c r="M6" s="1712"/>
      <c r="N6" s="1704"/>
      <c r="O6" s="1705"/>
      <c r="P6" s="1708"/>
      <c r="Q6" s="1709"/>
    </row>
    <row r="7" spans="1:17" s="1082" customFormat="1" ht="12.75">
      <c r="A7" s="1695"/>
      <c r="B7" s="1129" t="s">
        <v>1031</v>
      </c>
      <c r="C7" s="1129" t="s">
        <v>1030</v>
      </c>
      <c r="D7" s="1129" t="s">
        <v>1031</v>
      </c>
      <c r="E7" s="1129" t="s">
        <v>1030</v>
      </c>
      <c r="F7" s="1129" t="s">
        <v>1031</v>
      </c>
      <c r="G7" s="1130" t="s">
        <v>1030</v>
      </c>
      <c r="H7" s="1129" t="s">
        <v>1031</v>
      </c>
      <c r="I7" s="1129" t="s">
        <v>1030</v>
      </c>
      <c r="J7" s="1129" t="s">
        <v>1031</v>
      </c>
      <c r="K7" s="1129" t="s">
        <v>1030</v>
      </c>
      <c r="L7" s="1129" t="s">
        <v>1031</v>
      </c>
      <c r="M7" s="1128" t="s">
        <v>1030</v>
      </c>
      <c r="N7" s="1127" t="s">
        <v>1029</v>
      </c>
      <c r="O7" s="1126" t="s">
        <v>1028</v>
      </c>
      <c r="P7" s="1125" t="s">
        <v>1029</v>
      </c>
      <c r="Q7" s="1124" t="s">
        <v>1028</v>
      </c>
    </row>
    <row r="8" spans="1:20" s="1082" customFormat="1" ht="12.75">
      <c r="A8" s="965" t="s">
        <v>173</v>
      </c>
      <c r="B8" s="1098">
        <v>332.5</v>
      </c>
      <c r="C8" s="1108">
        <v>34039.025</v>
      </c>
      <c r="D8" s="1123">
        <v>0</v>
      </c>
      <c r="E8" s="1116">
        <v>0</v>
      </c>
      <c r="F8" s="1098">
        <v>332.5</v>
      </c>
      <c r="G8" s="1108">
        <v>34039.025</v>
      </c>
      <c r="H8" s="1108">
        <v>220.8</v>
      </c>
      <c r="I8" s="1122">
        <v>23629.293</v>
      </c>
      <c r="J8" s="1098">
        <v>0</v>
      </c>
      <c r="K8" s="1098">
        <v>0</v>
      </c>
      <c r="L8" s="1116">
        <f aca="true" t="shared" si="0" ref="L8:M12">H8-J8</f>
        <v>220.8</v>
      </c>
      <c r="M8" s="1097">
        <f t="shared" si="0"/>
        <v>23629.293</v>
      </c>
      <c r="N8" s="1121">
        <v>20502.489999999998</v>
      </c>
      <c r="O8" s="1120">
        <v>320</v>
      </c>
      <c r="P8" s="1119">
        <v>17436.95</v>
      </c>
      <c r="Q8" s="1118">
        <v>260</v>
      </c>
      <c r="S8" s="1117"/>
      <c r="T8" s="1117"/>
    </row>
    <row r="9" spans="1:19" s="1082" customFormat="1" ht="12.75">
      <c r="A9" s="965" t="s">
        <v>174</v>
      </c>
      <c r="B9" s="1098">
        <v>376.9</v>
      </c>
      <c r="C9" s="1108">
        <v>39886.57000000001</v>
      </c>
      <c r="D9" s="1109">
        <v>0</v>
      </c>
      <c r="E9" s="1102">
        <v>0</v>
      </c>
      <c r="F9" s="1098">
        <v>376.9</v>
      </c>
      <c r="G9" s="1108">
        <v>39886.57000000001</v>
      </c>
      <c r="H9" s="1108">
        <v>316.7</v>
      </c>
      <c r="I9" s="1098">
        <v>33874</v>
      </c>
      <c r="J9" s="1098">
        <v>0</v>
      </c>
      <c r="K9" s="1098">
        <v>0</v>
      </c>
      <c r="L9" s="1116">
        <f t="shared" si="0"/>
        <v>316.7</v>
      </c>
      <c r="M9" s="1097">
        <f t="shared" si="0"/>
        <v>33874</v>
      </c>
      <c r="N9" s="1121">
        <v>14577.730000000001</v>
      </c>
      <c r="O9" s="1120">
        <v>220</v>
      </c>
      <c r="P9" s="1119">
        <v>25398.68</v>
      </c>
      <c r="Q9" s="1118">
        <v>380</v>
      </c>
      <c r="S9" s="1117"/>
    </row>
    <row r="10" spans="1:19" s="1082" customFormat="1" ht="12.75">
      <c r="A10" s="965" t="s">
        <v>175</v>
      </c>
      <c r="B10" s="1098">
        <v>416.5</v>
      </c>
      <c r="C10" s="1108">
        <v>43534.91575</v>
      </c>
      <c r="D10" s="1109">
        <v>0</v>
      </c>
      <c r="E10" s="1102">
        <v>0</v>
      </c>
      <c r="F10" s="1098">
        <v>416.5</v>
      </c>
      <c r="G10" s="1108">
        <v>43534.91575</v>
      </c>
      <c r="H10" s="1108">
        <v>388.40000000000003</v>
      </c>
      <c r="I10" s="1098">
        <v>41431.7385</v>
      </c>
      <c r="J10" s="1098">
        <v>0</v>
      </c>
      <c r="K10" s="1098">
        <v>0</v>
      </c>
      <c r="L10" s="1116">
        <f t="shared" si="0"/>
        <v>388.40000000000003</v>
      </c>
      <c r="M10" s="1097">
        <f t="shared" si="0"/>
        <v>41431.7385</v>
      </c>
      <c r="N10" s="1107">
        <v>3920.35</v>
      </c>
      <c r="O10" s="1106">
        <v>60</v>
      </c>
      <c r="P10" s="1105">
        <v>17327.564</v>
      </c>
      <c r="Q10" s="1104">
        <v>260</v>
      </c>
      <c r="S10" s="1117"/>
    </row>
    <row r="11" spans="1:17" s="1082" customFormat="1" ht="12.75">
      <c r="A11" s="965" t="s">
        <v>176</v>
      </c>
      <c r="B11" s="1098">
        <v>350.5</v>
      </c>
      <c r="C11" s="1108">
        <v>36816.6</v>
      </c>
      <c r="D11" s="1109">
        <v>0</v>
      </c>
      <c r="E11" s="1102">
        <v>0</v>
      </c>
      <c r="F11" s="1098">
        <v>350.5</v>
      </c>
      <c r="G11" s="1108">
        <v>36816.6</v>
      </c>
      <c r="H11" s="1108">
        <v>364.4</v>
      </c>
      <c r="I11" s="1098">
        <v>38936.5</v>
      </c>
      <c r="J11" s="1098">
        <v>0</v>
      </c>
      <c r="K11" s="1098">
        <v>0</v>
      </c>
      <c r="L11" s="1116">
        <f t="shared" si="0"/>
        <v>364.4</v>
      </c>
      <c r="M11" s="1097">
        <f t="shared" si="0"/>
        <v>38936.5</v>
      </c>
      <c r="N11" s="1107">
        <v>10494.960000000001</v>
      </c>
      <c r="O11" s="1106">
        <v>160</v>
      </c>
      <c r="P11" s="1105">
        <v>26715.894</v>
      </c>
      <c r="Q11" s="1104">
        <v>400</v>
      </c>
    </row>
    <row r="12" spans="1:17" s="1082" customFormat="1" ht="12.75">
      <c r="A12" s="965" t="s">
        <v>177</v>
      </c>
      <c r="B12" s="1098">
        <v>399.75</v>
      </c>
      <c r="C12" s="1108">
        <v>42556.17225</v>
      </c>
      <c r="D12" s="1109">
        <v>0</v>
      </c>
      <c r="E12" s="1102">
        <v>0</v>
      </c>
      <c r="F12" s="1098">
        <v>399.75</v>
      </c>
      <c r="G12" s="1108">
        <v>42556.17225</v>
      </c>
      <c r="H12" s="1108">
        <v>348.3625</v>
      </c>
      <c r="I12" s="1098">
        <v>37894.31125</v>
      </c>
      <c r="J12" s="1098">
        <v>0</v>
      </c>
      <c r="K12" s="1098">
        <v>0</v>
      </c>
      <c r="L12" s="1116">
        <f t="shared" si="0"/>
        <v>348.3625</v>
      </c>
      <c r="M12" s="1097">
        <f t="shared" si="0"/>
        <v>37894.31125</v>
      </c>
      <c r="N12" s="1107">
        <v>19977.3</v>
      </c>
      <c r="O12" s="1106">
        <v>300</v>
      </c>
      <c r="P12" s="1105">
        <v>17714.03</v>
      </c>
      <c r="Q12" s="1104">
        <v>260</v>
      </c>
    </row>
    <row r="13" spans="1:17" s="1082" customFormat="1" ht="12.75">
      <c r="A13" s="965" t="s">
        <v>178</v>
      </c>
      <c r="B13" s="1098">
        <v>349.925</v>
      </c>
      <c r="C13" s="1108">
        <v>37301.54475</v>
      </c>
      <c r="D13" s="1109">
        <v>0</v>
      </c>
      <c r="E13" s="1102">
        <v>0</v>
      </c>
      <c r="F13" s="1098">
        <v>349.925</v>
      </c>
      <c r="G13" s="1108">
        <v>37301.54475</v>
      </c>
      <c r="H13" s="1108"/>
      <c r="I13" s="1098"/>
      <c r="J13" s="1098"/>
      <c r="K13" s="1108"/>
      <c r="L13" s="1098"/>
      <c r="M13" s="1097"/>
      <c r="N13" s="1107">
        <v>18644.694000000003</v>
      </c>
      <c r="O13" s="1106">
        <v>280</v>
      </c>
      <c r="P13" s="1105"/>
      <c r="Q13" s="1104"/>
    </row>
    <row r="14" spans="1:17" s="1082" customFormat="1" ht="12.75">
      <c r="A14" s="965" t="s">
        <v>179</v>
      </c>
      <c r="B14" s="1115">
        <v>318.02500000000003</v>
      </c>
      <c r="C14" s="1108">
        <v>34486.87075</v>
      </c>
      <c r="D14" s="1109">
        <v>0</v>
      </c>
      <c r="E14" s="1102">
        <v>0</v>
      </c>
      <c r="F14" s="1098">
        <v>318.02500000000003</v>
      </c>
      <c r="G14" s="1108">
        <v>34486.87075</v>
      </c>
      <c r="H14" s="1108"/>
      <c r="I14" s="1098"/>
      <c r="J14" s="1098"/>
      <c r="K14" s="1108"/>
      <c r="L14" s="1098"/>
      <c r="M14" s="1097"/>
      <c r="N14" s="1107">
        <v>24380.4</v>
      </c>
      <c r="O14" s="1106">
        <v>380</v>
      </c>
      <c r="P14" s="1105"/>
      <c r="Q14" s="1104"/>
    </row>
    <row r="15" spans="1:17" s="1082" customFormat="1" ht="12.75">
      <c r="A15" s="965" t="s">
        <v>180</v>
      </c>
      <c r="B15" s="1115">
        <v>346.25</v>
      </c>
      <c r="C15" s="1108">
        <v>37711.87299999999</v>
      </c>
      <c r="D15" s="1109">
        <v>0</v>
      </c>
      <c r="E15" s="1102">
        <v>0</v>
      </c>
      <c r="F15" s="1098">
        <v>346.25</v>
      </c>
      <c r="G15" s="1108">
        <v>37711.87299999999</v>
      </c>
      <c r="H15" s="1098"/>
      <c r="I15" s="1098"/>
      <c r="J15" s="1098"/>
      <c r="K15" s="1108"/>
      <c r="L15" s="1098"/>
      <c r="M15" s="1097"/>
      <c r="N15" s="1107">
        <v>17732.1</v>
      </c>
      <c r="O15" s="1106">
        <v>260</v>
      </c>
      <c r="P15" s="1105"/>
      <c r="Q15" s="1104"/>
    </row>
    <row r="16" spans="1:17" s="1082" customFormat="1" ht="12.75">
      <c r="A16" s="965" t="s">
        <v>181</v>
      </c>
      <c r="B16" s="1113">
        <v>406.59999999999997</v>
      </c>
      <c r="C16" s="1112">
        <v>43327.5275</v>
      </c>
      <c r="D16" s="1109">
        <v>0</v>
      </c>
      <c r="E16" s="1102">
        <v>0</v>
      </c>
      <c r="F16" s="1098">
        <v>406.59999999999997</v>
      </c>
      <c r="G16" s="1108">
        <v>43327.5275</v>
      </c>
      <c r="H16" s="1114"/>
      <c r="I16" s="1114"/>
      <c r="J16" s="1098"/>
      <c r="K16" s="1108"/>
      <c r="L16" s="1098"/>
      <c r="M16" s="1097"/>
      <c r="N16" s="1111">
        <v>33357.2</v>
      </c>
      <c r="O16" s="1110">
        <v>500</v>
      </c>
      <c r="P16" s="1105"/>
      <c r="Q16" s="1104"/>
    </row>
    <row r="17" spans="1:17" s="1082" customFormat="1" ht="12.75">
      <c r="A17" s="965" t="s">
        <v>182</v>
      </c>
      <c r="B17" s="1113">
        <v>416.59999999999997</v>
      </c>
      <c r="C17" s="1112">
        <v>42584.382000000005</v>
      </c>
      <c r="D17" s="1109">
        <v>0</v>
      </c>
      <c r="E17" s="1102">
        <v>0</v>
      </c>
      <c r="F17" s="1098">
        <v>416.59999999999997</v>
      </c>
      <c r="G17" s="1108">
        <v>42584.382000000005</v>
      </c>
      <c r="H17" s="1108"/>
      <c r="I17" s="1098"/>
      <c r="J17" s="1098"/>
      <c r="K17" s="1108"/>
      <c r="L17" s="1098"/>
      <c r="M17" s="1097"/>
      <c r="N17" s="1111">
        <v>21290.109999999997</v>
      </c>
      <c r="O17" s="1110">
        <v>320</v>
      </c>
      <c r="P17" s="1105"/>
      <c r="Q17" s="1104"/>
    </row>
    <row r="18" spans="1:17" s="1082" customFormat="1" ht="12.75">
      <c r="A18" s="965" t="s">
        <v>183</v>
      </c>
      <c r="B18" s="1098">
        <v>295.2825</v>
      </c>
      <c r="C18" s="1108">
        <v>31654.406974999998</v>
      </c>
      <c r="D18" s="1109">
        <v>0</v>
      </c>
      <c r="E18" s="1102">
        <v>0</v>
      </c>
      <c r="F18" s="1098">
        <v>295.2825</v>
      </c>
      <c r="G18" s="1108">
        <v>31654.406974999998</v>
      </c>
      <c r="H18" s="1108"/>
      <c r="I18" s="1098"/>
      <c r="J18" s="1098"/>
      <c r="K18" s="1108"/>
      <c r="L18" s="1098"/>
      <c r="M18" s="1097"/>
      <c r="N18" s="1107">
        <v>21470.559999999998</v>
      </c>
      <c r="O18" s="1106">
        <v>320</v>
      </c>
      <c r="P18" s="1105"/>
      <c r="Q18" s="1104"/>
    </row>
    <row r="19" spans="1:19" s="1082" customFormat="1" ht="12.75">
      <c r="A19" s="979" t="s">
        <v>184</v>
      </c>
      <c r="B19" s="1099">
        <v>440.438</v>
      </c>
      <c r="C19" s="1100">
        <v>47450.159</v>
      </c>
      <c r="D19" s="1103"/>
      <c r="E19" s="1102"/>
      <c r="F19" s="1099">
        <v>440.438</v>
      </c>
      <c r="G19" s="1101">
        <v>47450.159</v>
      </c>
      <c r="H19" s="1100"/>
      <c r="I19" s="1099"/>
      <c r="J19" s="1098"/>
      <c r="K19" s="1098"/>
      <c r="L19" s="1098"/>
      <c r="M19" s="1097"/>
      <c r="N19" s="1096">
        <v>18896.420000000002</v>
      </c>
      <c r="O19" s="1095">
        <v>280</v>
      </c>
      <c r="P19" s="1094"/>
      <c r="Q19" s="1093"/>
      <c r="S19" s="1083"/>
    </row>
    <row r="20" spans="1:19" s="1082" customFormat="1" ht="13.5" thickBot="1">
      <c r="A20" s="1092" t="s">
        <v>263</v>
      </c>
      <c r="B20" s="1088">
        <f aca="true" t="shared" si="1" ref="B20:Q20">SUM(B8:B19)</f>
        <v>4449.2705000000005</v>
      </c>
      <c r="C20" s="1088">
        <f t="shared" si="1"/>
        <v>471350.0469749999</v>
      </c>
      <c r="D20" s="1089">
        <f t="shared" si="1"/>
        <v>0</v>
      </c>
      <c r="E20" s="1089">
        <f t="shared" si="1"/>
        <v>0</v>
      </c>
      <c r="F20" s="1091">
        <f t="shared" si="1"/>
        <v>4449.2705000000005</v>
      </c>
      <c r="G20" s="1090">
        <f t="shared" si="1"/>
        <v>471350.0469749999</v>
      </c>
      <c r="H20" s="1088">
        <f t="shared" si="1"/>
        <v>1638.6625000000001</v>
      </c>
      <c r="I20" s="1089">
        <f t="shared" si="1"/>
        <v>175765.84275</v>
      </c>
      <c r="J20" s="1089">
        <f t="shared" si="1"/>
        <v>0</v>
      </c>
      <c r="K20" s="1089">
        <f t="shared" si="1"/>
        <v>0</v>
      </c>
      <c r="L20" s="1088">
        <f t="shared" si="1"/>
        <v>1638.6625000000001</v>
      </c>
      <c r="M20" s="1376">
        <f t="shared" si="1"/>
        <v>175765.84275</v>
      </c>
      <c r="N20" s="1375">
        <f t="shared" si="1"/>
        <v>225244.31399999998</v>
      </c>
      <c r="O20" s="1087">
        <f t="shared" si="1"/>
        <v>3400</v>
      </c>
      <c r="P20" s="1087">
        <f t="shared" si="1"/>
        <v>104593.118</v>
      </c>
      <c r="Q20" s="1086">
        <f t="shared" si="1"/>
        <v>1560</v>
      </c>
      <c r="S20" s="1083"/>
    </row>
    <row r="21" s="1082" customFormat="1" ht="13.5" thickTop="1">
      <c r="S21" s="1083"/>
    </row>
    <row r="22" spans="6:19" s="1082" customFormat="1" ht="12.75">
      <c r="F22" s="1084"/>
      <c r="G22" s="1084"/>
      <c r="H22" s="1085"/>
      <c r="I22" s="1085"/>
      <c r="J22" s="1084"/>
      <c r="K22" s="1084"/>
      <c r="L22" s="1084"/>
      <c r="M22" s="1084"/>
      <c r="N22" s="1084"/>
      <c r="O22" s="1084"/>
      <c r="P22" s="1083"/>
      <c r="S22" s="1083"/>
    </row>
    <row r="23" spans="8:16" ht="12.75">
      <c r="H23" s="1081"/>
      <c r="I23" s="1081"/>
      <c r="N23" s="1080"/>
      <c r="P23" s="1080"/>
    </row>
    <row r="24" ht="12.75">
      <c r="P24" s="1080"/>
    </row>
    <row r="25" ht="12.75">
      <c r="N25" s="1079"/>
    </row>
    <row r="26" ht="12.75">
      <c r="N26" s="1078"/>
    </row>
  </sheetData>
  <sheetProtection/>
  <mergeCells count="15">
    <mergeCell ref="D6:E6"/>
    <mergeCell ref="F6:G6"/>
    <mergeCell ref="H6:I6"/>
    <mergeCell ref="J6:K6"/>
    <mergeCell ref="L6:M6"/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9.140625" style="2" customWidth="1"/>
    <col min="2" max="2" width="10.00390625" style="2" bestFit="1" customWidth="1"/>
    <col min="3" max="3" width="10.7109375" style="2" bestFit="1" customWidth="1"/>
    <col min="4" max="4" width="10.00390625" style="2" bestFit="1" customWidth="1"/>
    <col min="5" max="5" width="10.7109375" style="2" bestFit="1" customWidth="1"/>
    <col min="6" max="6" width="10.00390625" style="2" bestFit="1" customWidth="1"/>
    <col min="7" max="7" width="10.7109375" style="2" bestFit="1" customWidth="1"/>
    <col min="8" max="8" width="10.00390625" style="2" bestFit="1" customWidth="1"/>
    <col min="9" max="9" width="10.7109375" style="2" bestFit="1" customWidth="1"/>
    <col min="10" max="16384" width="9.140625" style="2" customWidth="1"/>
  </cols>
  <sheetData>
    <row r="1" spans="1:13" ht="12.75">
      <c r="A1" s="1655" t="s">
        <v>1042</v>
      </c>
      <c r="B1" s="1655"/>
      <c r="C1" s="1655"/>
      <c r="D1" s="1655"/>
      <c r="E1" s="1655"/>
      <c r="F1" s="1655"/>
      <c r="G1" s="1655"/>
      <c r="H1" s="1655"/>
      <c r="I1" s="1655"/>
      <c r="J1" s="1166"/>
      <c r="K1" s="1166"/>
      <c r="L1" s="1655"/>
      <c r="M1" s="1655"/>
    </row>
    <row r="2" spans="1:13" ht="15.75">
      <c r="A2" s="1718" t="s">
        <v>117</v>
      </c>
      <c r="B2" s="1718"/>
      <c r="C2" s="1718"/>
      <c r="D2" s="1718"/>
      <c r="E2" s="1718"/>
      <c r="F2" s="1718"/>
      <c r="G2" s="1718"/>
      <c r="H2" s="1718"/>
      <c r="I2" s="1718"/>
      <c r="J2" s="1166"/>
      <c r="K2" s="1166"/>
      <c r="L2" s="951"/>
      <c r="M2" s="951"/>
    </row>
    <row r="3" spans="1:9" ht="13.5" thickBot="1">
      <c r="A3" s="1165"/>
      <c r="B3" s="1165"/>
      <c r="C3" s="1165"/>
      <c r="D3" s="1165"/>
      <c r="E3" s="1165"/>
      <c r="F3" s="1165"/>
      <c r="G3" s="1165"/>
      <c r="H3" s="1719" t="s">
        <v>34</v>
      </c>
      <c r="I3" s="1719"/>
    </row>
    <row r="4" spans="1:9" ht="16.5" thickTop="1">
      <c r="A4" s="1720" t="s">
        <v>268</v>
      </c>
      <c r="B4" s="1721" t="s">
        <v>1041</v>
      </c>
      <c r="C4" s="1721"/>
      <c r="D4" s="1721"/>
      <c r="E4" s="1722"/>
      <c r="F4" s="1721" t="s">
        <v>1040</v>
      </c>
      <c r="G4" s="1721"/>
      <c r="H4" s="1721"/>
      <c r="I4" s="1722"/>
    </row>
    <row r="5" spans="1:9" ht="12.75">
      <c r="A5" s="1661"/>
      <c r="B5" s="1663" t="s">
        <v>18</v>
      </c>
      <c r="C5" s="1664"/>
      <c r="D5" s="1667" t="s">
        <v>35</v>
      </c>
      <c r="E5" s="1713"/>
      <c r="F5" s="1714" t="s">
        <v>18</v>
      </c>
      <c r="G5" s="1715"/>
      <c r="H5" s="1716" t="s">
        <v>35</v>
      </c>
      <c r="I5" s="1717"/>
    </row>
    <row r="6" spans="1:10" ht="12.75">
      <c r="A6" s="1662"/>
      <c r="B6" s="1161" t="s">
        <v>12</v>
      </c>
      <c r="C6" s="1164" t="s">
        <v>1039</v>
      </c>
      <c r="D6" s="1163" t="s">
        <v>12</v>
      </c>
      <c r="E6" s="1160" t="s">
        <v>1039</v>
      </c>
      <c r="F6" s="1161" t="s">
        <v>12</v>
      </c>
      <c r="G6" s="1162" t="s">
        <v>1039</v>
      </c>
      <c r="H6" s="1161" t="s">
        <v>12</v>
      </c>
      <c r="I6" s="1160" t="s">
        <v>1039</v>
      </c>
      <c r="J6" s="61"/>
    </row>
    <row r="7" spans="1:10" ht="12.75">
      <c r="A7" s="1155" t="s">
        <v>173</v>
      </c>
      <c r="B7" s="1153">
        <v>54163.06</v>
      </c>
      <c r="C7" s="1154">
        <v>0.7392803128066334</v>
      </c>
      <c r="D7" s="1153">
        <v>74532.06</v>
      </c>
      <c r="E7" s="1152">
        <v>0.8235</v>
      </c>
      <c r="F7" s="1159">
        <v>10386.87</v>
      </c>
      <c r="G7" s="1156">
        <v>3.09</v>
      </c>
      <c r="H7" s="1114">
        <v>26350.12</v>
      </c>
      <c r="I7" s="1142">
        <v>3.1572</v>
      </c>
      <c r="J7" s="43"/>
    </row>
    <row r="8" spans="1:10" ht="12.75">
      <c r="A8" s="1155" t="s">
        <v>174</v>
      </c>
      <c r="B8" s="1153">
        <v>87216.62</v>
      </c>
      <c r="C8" s="1154">
        <v>1.45</v>
      </c>
      <c r="D8" s="1153">
        <v>93260.44</v>
      </c>
      <c r="E8" s="1152">
        <v>2.56</v>
      </c>
      <c r="F8" s="1159">
        <v>3614.8099999999995</v>
      </c>
      <c r="G8" s="1156">
        <v>2.71</v>
      </c>
      <c r="H8" s="1114">
        <v>19240.13</v>
      </c>
      <c r="I8" s="1142">
        <v>3.5777</v>
      </c>
      <c r="J8" s="43"/>
    </row>
    <row r="9" spans="1:10" ht="12.75">
      <c r="A9" s="1155" t="s">
        <v>175</v>
      </c>
      <c r="B9" s="1157">
        <v>44212.16</v>
      </c>
      <c r="C9" s="1154">
        <v>0.64</v>
      </c>
      <c r="D9" s="1153">
        <v>112777.51000000001</v>
      </c>
      <c r="E9" s="1152">
        <v>3.2654353261213163</v>
      </c>
      <c r="F9" s="1158">
        <v>4310.22</v>
      </c>
      <c r="G9" s="1156">
        <v>2.1</v>
      </c>
      <c r="H9" s="1114">
        <v>42780.54</v>
      </c>
      <c r="I9" s="1142">
        <v>4.127692972225222</v>
      </c>
      <c r="J9" s="43"/>
    </row>
    <row r="10" spans="1:9" ht="12.75">
      <c r="A10" s="1155" t="s">
        <v>176</v>
      </c>
      <c r="B10" s="1157">
        <v>45909.37</v>
      </c>
      <c r="C10" s="1154">
        <v>0.36</v>
      </c>
      <c r="D10" s="1153">
        <v>119761.42000000001</v>
      </c>
      <c r="E10" s="1152">
        <v>3.589799225401636</v>
      </c>
      <c r="F10" s="1158">
        <v>5389.099999999999</v>
      </c>
      <c r="G10" s="1156">
        <v>1.49</v>
      </c>
      <c r="H10" s="1114">
        <v>32375.370000000003</v>
      </c>
      <c r="I10" s="1142">
        <v>5.084007451436077</v>
      </c>
    </row>
    <row r="11" spans="1:9" ht="12.75">
      <c r="A11" s="1155" t="s">
        <v>177</v>
      </c>
      <c r="B11" s="1157">
        <v>86020.75</v>
      </c>
      <c r="C11" s="1154">
        <v>0.82</v>
      </c>
      <c r="D11" s="1153">
        <v>86370.65</v>
      </c>
      <c r="E11" s="1152">
        <v>2.672718214439743</v>
      </c>
      <c r="F11" s="1157">
        <v>7079.22</v>
      </c>
      <c r="G11" s="1156">
        <v>1.5</v>
      </c>
      <c r="H11" s="1114">
        <v>31129.22</v>
      </c>
      <c r="I11" s="1142">
        <v>5.2248389755991305</v>
      </c>
    </row>
    <row r="12" spans="1:9" ht="12.75">
      <c r="A12" s="1155" t="s">
        <v>178</v>
      </c>
      <c r="B12" s="1157">
        <v>93480.62</v>
      </c>
      <c r="C12" s="1154">
        <v>0.26</v>
      </c>
      <c r="D12" s="1153"/>
      <c r="E12" s="1152"/>
      <c r="F12" s="1157">
        <v>3969.74</v>
      </c>
      <c r="G12" s="1156">
        <v>1.21</v>
      </c>
      <c r="H12" s="1114"/>
      <c r="I12" s="1142"/>
    </row>
    <row r="13" spans="1:9" ht="12.75">
      <c r="A13" s="1155" t="s">
        <v>179</v>
      </c>
      <c r="B13" s="1157">
        <v>37572.03</v>
      </c>
      <c r="C13" s="1154">
        <v>0.22</v>
      </c>
      <c r="D13" s="1153"/>
      <c r="E13" s="1152"/>
      <c r="F13" s="1157">
        <v>3770.02</v>
      </c>
      <c r="G13" s="1156">
        <v>1.01</v>
      </c>
      <c r="H13" s="1143"/>
      <c r="I13" s="1142"/>
    </row>
    <row r="14" spans="1:9" ht="12.75">
      <c r="A14" s="1155" t="s">
        <v>180</v>
      </c>
      <c r="B14" s="1151">
        <v>75260.85</v>
      </c>
      <c r="C14" s="1154">
        <v>0.42</v>
      </c>
      <c r="D14" s="1153"/>
      <c r="E14" s="1152"/>
      <c r="F14" s="1157">
        <v>6680.02</v>
      </c>
      <c r="G14" s="1156">
        <v>0.98</v>
      </c>
      <c r="H14" s="1143"/>
      <c r="I14" s="1142"/>
    </row>
    <row r="15" spans="1:9" ht="12.75">
      <c r="A15" s="1155" t="s">
        <v>181</v>
      </c>
      <c r="B15" s="1151">
        <v>116403.53</v>
      </c>
      <c r="C15" s="1154">
        <v>1.59</v>
      </c>
      <c r="D15" s="1153"/>
      <c r="E15" s="1152"/>
      <c r="F15" s="1151">
        <v>16270</v>
      </c>
      <c r="G15" s="1150">
        <v>1.52</v>
      </c>
      <c r="H15" s="1143"/>
      <c r="I15" s="1142"/>
    </row>
    <row r="16" spans="1:9" ht="12.75">
      <c r="A16" s="1155" t="s">
        <v>182</v>
      </c>
      <c r="B16" s="1151">
        <v>137484.17</v>
      </c>
      <c r="C16" s="1154">
        <v>3.44</v>
      </c>
      <c r="D16" s="1153"/>
      <c r="E16" s="1152"/>
      <c r="F16" s="1151">
        <v>11660.02</v>
      </c>
      <c r="G16" s="1150">
        <v>2.75</v>
      </c>
      <c r="H16" s="1143"/>
      <c r="I16" s="1142"/>
    </row>
    <row r="17" spans="1:9" ht="12.75">
      <c r="A17" s="1155" t="s">
        <v>183</v>
      </c>
      <c r="B17" s="1151">
        <v>84443.89</v>
      </c>
      <c r="C17" s="1154">
        <v>0.36</v>
      </c>
      <c r="D17" s="1153"/>
      <c r="E17" s="1152"/>
      <c r="F17" s="1151">
        <v>21690.04</v>
      </c>
      <c r="G17" s="1150">
        <v>2.55</v>
      </c>
      <c r="H17" s="1143"/>
      <c r="I17" s="1142"/>
    </row>
    <row r="18" spans="1:9" ht="12.75">
      <c r="A18" s="1149" t="s">
        <v>184</v>
      </c>
      <c r="B18" s="1145">
        <v>99550.12</v>
      </c>
      <c r="C18" s="1148">
        <v>0.69</v>
      </c>
      <c r="D18" s="1147"/>
      <c r="E18" s="1146"/>
      <c r="F18" s="1145">
        <v>34244.23</v>
      </c>
      <c r="G18" s="1144">
        <v>3.25</v>
      </c>
      <c r="H18" s="1143"/>
      <c r="I18" s="1142"/>
    </row>
    <row r="19" spans="1:9" ht="13.5" thickBot="1">
      <c r="A19" s="1141" t="s">
        <v>263</v>
      </c>
      <c r="B19" s="1140">
        <f>SUM(B7:B18)</f>
        <v>961717.17</v>
      </c>
      <c r="C19" s="1139">
        <v>1.15</v>
      </c>
      <c r="D19" s="1138">
        <f>SUM(D7:D18)</f>
        <v>486702.0800000001</v>
      </c>
      <c r="E19" s="1134"/>
      <c r="F19" s="1137">
        <f>SUM(F7:F18)</f>
        <v>129064.29000000001</v>
      </c>
      <c r="G19" s="1136">
        <v>2.39</v>
      </c>
      <c r="H19" s="1135">
        <f>SUM(H7:H18)</f>
        <v>151875.38</v>
      </c>
      <c r="I19" s="1134"/>
    </row>
    <row r="20" ht="13.5" thickTop="1">
      <c r="A20" s="209" t="s">
        <v>1038</v>
      </c>
    </row>
    <row r="21" ht="12.75">
      <c r="A21" s="209"/>
    </row>
    <row r="25" ht="12.75">
      <c r="B25" s="1133"/>
    </row>
  </sheetData>
  <sheetProtection/>
  <mergeCells count="11">
    <mergeCell ref="F4:I4"/>
    <mergeCell ref="B5:C5"/>
    <mergeCell ref="D5:E5"/>
    <mergeCell ref="F5:G5"/>
    <mergeCell ref="H5:I5"/>
    <mergeCell ref="A1:I1"/>
    <mergeCell ref="L1:M1"/>
    <mergeCell ref="A2:I2"/>
    <mergeCell ref="H3:I3"/>
    <mergeCell ref="A4:A6"/>
    <mergeCell ref="B4:E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W69"/>
  <sheetViews>
    <sheetView zoomScalePageLayoutView="0" workbookViewId="0" topLeftCell="A7">
      <selection activeCell="AY14" sqref="AY14"/>
    </sheetView>
  </sheetViews>
  <sheetFormatPr defaultColWidth="9.140625" defaultRowHeight="15"/>
  <cols>
    <col min="1" max="2" width="9.140625" style="35" customWidth="1"/>
    <col min="3" max="3" width="27.00390625" style="35" bestFit="1" customWidth="1"/>
    <col min="4" max="7" width="0" style="35" hidden="1" customWidth="1"/>
    <col min="8" max="8" width="9.140625" style="35" customWidth="1"/>
    <col min="9" max="19" width="0" style="35" hidden="1" customWidth="1"/>
    <col min="20" max="20" width="9.140625" style="35" customWidth="1"/>
    <col min="21" max="31" width="0" style="35" hidden="1" customWidth="1"/>
    <col min="32" max="32" width="9.140625" style="35" customWidth="1"/>
    <col min="33" max="33" width="0" style="35" hidden="1" customWidth="1"/>
    <col min="34" max="36" width="9.140625" style="35" hidden="1" customWidth="1"/>
    <col min="37" max="37" width="9.140625" style="35" customWidth="1"/>
    <col min="38" max="43" width="9.140625" style="35" hidden="1" customWidth="1"/>
    <col min="44" max="45" width="9.140625" style="35" customWidth="1"/>
    <col min="46" max="49" width="12.00390625" style="35" customWidth="1"/>
    <col min="50" max="16384" width="9.140625" style="35" customWidth="1"/>
  </cols>
  <sheetData>
    <row r="1" spans="1:49" ht="15.75">
      <c r="A1" s="1723" t="s">
        <v>1093</v>
      </c>
      <c r="B1" s="1723"/>
      <c r="C1" s="1723"/>
      <c r="D1" s="1723"/>
      <c r="E1" s="1723"/>
      <c r="F1" s="1723"/>
      <c r="G1" s="1723"/>
      <c r="H1" s="1723"/>
      <c r="I1" s="1723"/>
      <c r="J1" s="1723"/>
      <c r="K1" s="1723"/>
      <c r="L1" s="1723"/>
      <c r="M1" s="1723"/>
      <c r="N1" s="1723"/>
      <c r="O1" s="1723"/>
      <c r="P1" s="1723"/>
      <c r="Q1" s="1723"/>
      <c r="R1" s="1723"/>
      <c r="S1" s="1723"/>
      <c r="T1" s="1723"/>
      <c r="U1" s="1723"/>
      <c r="V1" s="1723"/>
      <c r="W1" s="1723"/>
      <c r="X1" s="1723"/>
      <c r="Y1" s="1723"/>
      <c r="Z1" s="1723"/>
      <c r="AA1" s="1723"/>
      <c r="AB1" s="1723"/>
      <c r="AC1" s="1723"/>
      <c r="AD1" s="1723"/>
      <c r="AE1" s="1723"/>
      <c r="AF1" s="1723"/>
      <c r="AG1" s="1723"/>
      <c r="AH1" s="1723"/>
      <c r="AI1" s="1723"/>
      <c r="AJ1" s="1723"/>
      <c r="AK1" s="1723"/>
      <c r="AL1" s="1723"/>
      <c r="AM1" s="1723"/>
      <c r="AN1" s="1723"/>
      <c r="AO1" s="1723"/>
      <c r="AP1" s="1723"/>
      <c r="AQ1" s="1723"/>
      <c r="AR1" s="1723"/>
      <c r="AS1" s="1723"/>
      <c r="AT1" s="1723"/>
      <c r="AU1" s="1723"/>
      <c r="AV1" s="1723"/>
      <c r="AW1" s="1723"/>
    </row>
    <row r="2" spans="1:49" ht="15.75">
      <c r="A2" s="1723" t="s">
        <v>1092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1723"/>
      <c r="Q2" s="1723"/>
      <c r="R2" s="1723"/>
      <c r="S2" s="1723"/>
      <c r="T2" s="1723"/>
      <c r="U2" s="1723"/>
      <c r="V2" s="1723"/>
      <c r="W2" s="1723"/>
      <c r="X2" s="1723"/>
      <c r="Y2" s="1723"/>
      <c r="Z2" s="1723"/>
      <c r="AA2" s="1723"/>
      <c r="AB2" s="1723"/>
      <c r="AC2" s="1723"/>
      <c r="AD2" s="1723"/>
      <c r="AE2" s="1723"/>
      <c r="AF2" s="1723"/>
      <c r="AG2" s="1723"/>
      <c r="AH2" s="1723"/>
      <c r="AI2" s="1723"/>
      <c r="AJ2" s="1723"/>
      <c r="AK2" s="1723"/>
      <c r="AL2" s="1723"/>
      <c r="AM2" s="1723"/>
      <c r="AN2" s="1723"/>
      <c r="AO2" s="1723"/>
      <c r="AP2" s="1723"/>
      <c r="AQ2" s="1723"/>
      <c r="AR2" s="1723"/>
      <c r="AS2" s="1723"/>
      <c r="AT2" s="1723"/>
      <c r="AU2" s="1723"/>
      <c r="AV2" s="1723"/>
      <c r="AW2" s="1723"/>
    </row>
    <row r="3" spans="1:49" ht="15.75" customHeight="1" thickBot="1">
      <c r="A3" s="1729" t="s">
        <v>1091</v>
      </c>
      <c r="B3" s="1729"/>
      <c r="C3" s="1729"/>
      <c r="D3" s="1729"/>
      <c r="E3" s="1729"/>
      <c r="F3" s="1729"/>
      <c r="G3" s="1729"/>
      <c r="H3" s="1729"/>
      <c r="I3" s="1729"/>
      <c r="J3" s="1729"/>
      <c r="K3" s="1729"/>
      <c r="L3" s="1729"/>
      <c r="M3" s="1729"/>
      <c r="N3" s="1729"/>
      <c r="O3" s="1729"/>
      <c r="P3" s="1729"/>
      <c r="Q3" s="1729"/>
      <c r="R3" s="1729"/>
      <c r="S3" s="1729"/>
      <c r="T3" s="1729"/>
      <c r="U3" s="1729"/>
      <c r="V3" s="1729"/>
      <c r="W3" s="1729"/>
      <c r="X3" s="1729"/>
      <c r="Y3" s="1729"/>
      <c r="Z3" s="1729"/>
      <c r="AA3" s="1729"/>
      <c r="AB3" s="1729"/>
      <c r="AC3" s="1729"/>
      <c r="AD3" s="1729"/>
      <c r="AE3" s="1729"/>
      <c r="AF3" s="1729"/>
      <c r="AG3" s="1729"/>
      <c r="AH3" s="1729"/>
      <c r="AI3" s="1729"/>
      <c r="AJ3" s="1729"/>
      <c r="AK3" s="1729"/>
      <c r="AL3" s="1729"/>
      <c r="AM3" s="1729"/>
      <c r="AN3" s="1729"/>
      <c r="AO3" s="1729"/>
      <c r="AP3" s="1729"/>
      <c r="AQ3" s="1729"/>
      <c r="AR3" s="1729"/>
      <c r="AS3" s="1729"/>
      <c r="AT3" s="1729"/>
      <c r="AU3" s="1729"/>
      <c r="AV3" s="1729"/>
      <c r="AW3" s="1729"/>
    </row>
    <row r="4" spans="1:49" ht="13.5" thickTop="1">
      <c r="A4" s="1725" t="s">
        <v>1090</v>
      </c>
      <c r="B4" s="1726"/>
      <c r="C4" s="1726"/>
      <c r="D4" s="1217">
        <v>2010</v>
      </c>
      <c r="E4" s="1217">
        <v>2011</v>
      </c>
      <c r="F4" s="1217">
        <v>2012</v>
      </c>
      <c r="G4" s="1216">
        <v>2013</v>
      </c>
      <c r="H4" s="1216">
        <v>2013</v>
      </c>
      <c r="I4" s="1216">
        <v>2013</v>
      </c>
      <c r="J4" s="1216">
        <v>2013</v>
      </c>
      <c r="K4" s="1216">
        <v>2013</v>
      </c>
      <c r="L4" s="1216">
        <v>2013</v>
      </c>
      <c r="M4" s="1216">
        <v>2013</v>
      </c>
      <c r="N4" s="1216">
        <v>2014</v>
      </c>
      <c r="O4" s="1216">
        <v>2014</v>
      </c>
      <c r="P4" s="1216">
        <v>2014</v>
      </c>
      <c r="Q4" s="1216">
        <v>2014</v>
      </c>
      <c r="R4" s="1216">
        <v>2014</v>
      </c>
      <c r="S4" s="1216">
        <v>2014</v>
      </c>
      <c r="T4" s="1216">
        <v>2014</v>
      </c>
      <c r="U4" s="1216">
        <v>2014</v>
      </c>
      <c r="V4" s="1216">
        <v>2014</v>
      </c>
      <c r="W4" s="1216">
        <v>2014</v>
      </c>
      <c r="X4" s="1216">
        <v>2014</v>
      </c>
      <c r="Y4" s="1216">
        <v>2014</v>
      </c>
      <c r="Z4" s="1216">
        <v>2015</v>
      </c>
      <c r="AA4" s="1216">
        <v>2015</v>
      </c>
      <c r="AB4" s="1216">
        <v>2015</v>
      </c>
      <c r="AC4" s="1216">
        <v>2015</v>
      </c>
      <c r="AD4" s="1216">
        <v>2015</v>
      </c>
      <c r="AE4" s="1216">
        <v>2015</v>
      </c>
      <c r="AF4" s="1216">
        <v>2015</v>
      </c>
      <c r="AG4" s="1216">
        <v>2015</v>
      </c>
      <c r="AH4" s="1216">
        <v>2015</v>
      </c>
      <c r="AI4" s="1216">
        <v>2015</v>
      </c>
      <c r="AJ4" s="1216">
        <v>2015</v>
      </c>
      <c r="AK4" s="1216">
        <v>2015</v>
      </c>
      <c r="AL4" s="1216">
        <v>2016</v>
      </c>
      <c r="AM4" s="1216">
        <v>2016</v>
      </c>
      <c r="AN4" s="1216">
        <v>2016</v>
      </c>
      <c r="AO4" s="1216">
        <v>2016</v>
      </c>
      <c r="AP4" s="1216">
        <v>2016</v>
      </c>
      <c r="AQ4" s="1216">
        <v>2016</v>
      </c>
      <c r="AR4" s="1216">
        <v>2016</v>
      </c>
      <c r="AS4" s="1216">
        <v>2016</v>
      </c>
      <c r="AT4" s="1216">
        <v>2016</v>
      </c>
      <c r="AU4" s="1216">
        <v>2016</v>
      </c>
      <c r="AV4" s="1216">
        <v>2016</v>
      </c>
      <c r="AW4" s="1215">
        <v>2016</v>
      </c>
    </row>
    <row r="5" spans="1:49" ht="12.75">
      <c r="A5" s="1727" t="s">
        <v>268</v>
      </c>
      <c r="B5" s="1728"/>
      <c r="C5" s="1728"/>
      <c r="D5" s="1214" t="s">
        <v>1002</v>
      </c>
      <c r="E5" s="1214" t="s">
        <v>1002</v>
      </c>
      <c r="F5" s="1214" t="s">
        <v>1002</v>
      </c>
      <c r="G5" s="1214" t="s">
        <v>1084</v>
      </c>
      <c r="H5" s="1214" t="s">
        <v>1002</v>
      </c>
      <c r="I5" s="1214" t="s">
        <v>1083</v>
      </c>
      <c r="J5" s="1214" t="s">
        <v>1089</v>
      </c>
      <c r="K5" s="1214" t="s">
        <v>1081</v>
      </c>
      <c r="L5" s="1214" t="s">
        <v>1080</v>
      </c>
      <c r="M5" s="1214" t="s">
        <v>699</v>
      </c>
      <c r="N5" s="1214" t="s">
        <v>1088</v>
      </c>
      <c r="O5" s="1214" t="s">
        <v>1087</v>
      </c>
      <c r="P5" s="1214" t="s">
        <v>1086</v>
      </c>
      <c r="Q5" s="1214" t="s">
        <v>1085</v>
      </c>
      <c r="R5" s="1214" t="s">
        <v>269</v>
      </c>
      <c r="S5" s="1214" t="s">
        <v>1084</v>
      </c>
      <c r="T5" s="1214" t="s">
        <v>1002</v>
      </c>
      <c r="U5" s="1214" t="s">
        <v>1083</v>
      </c>
      <c r="V5" s="1214" t="s">
        <v>1089</v>
      </c>
      <c r="W5" s="1214" t="s">
        <v>1081</v>
      </c>
      <c r="X5" s="1214" t="s">
        <v>1080</v>
      </c>
      <c r="Y5" s="1214" t="s">
        <v>699</v>
      </c>
      <c r="Z5" s="1214" t="s">
        <v>1088</v>
      </c>
      <c r="AA5" s="1214" t="s">
        <v>1087</v>
      </c>
      <c r="AB5" s="1214" t="s">
        <v>1086</v>
      </c>
      <c r="AC5" s="1214" t="s">
        <v>1085</v>
      </c>
      <c r="AD5" s="1214" t="s">
        <v>269</v>
      </c>
      <c r="AE5" s="1214" t="s">
        <v>1084</v>
      </c>
      <c r="AF5" s="1214" t="s">
        <v>1002</v>
      </c>
      <c r="AG5" s="1214" t="s">
        <v>1083</v>
      </c>
      <c r="AH5" s="1214" t="s">
        <v>1089</v>
      </c>
      <c r="AI5" s="1214" t="s">
        <v>1081</v>
      </c>
      <c r="AJ5" s="1214" t="s">
        <v>1080</v>
      </c>
      <c r="AK5" s="1214" t="s">
        <v>699</v>
      </c>
      <c r="AL5" s="1214" t="s">
        <v>1088</v>
      </c>
      <c r="AM5" s="1214" t="s">
        <v>1087</v>
      </c>
      <c r="AN5" s="1214" t="s">
        <v>1086</v>
      </c>
      <c r="AO5" s="1214" t="s">
        <v>1085</v>
      </c>
      <c r="AP5" s="1214" t="s">
        <v>269</v>
      </c>
      <c r="AQ5" s="1214" t="s">
        <v>1084</v>
      </c>
      <c r="AR5" s="1214" t="s">
        <v>1002</v>
      </c>
      <c r="AS5" s="1214" t="s">
        <v>1083</v>
      </c>
      <c r="AT5" s="1214" t="s">
        <v>1082</v>
      </c>
      <c r="AU5" s="1214" t="s">
        <v>1081</v>
      </c>
      <c r="AV5" s="1214" t="s">
        <v>1080</v>
      </c>
      <c r="AW5" s="1213" t="s">
        <v>699</v>
      </c>
    </row>
    <row r="6" spans="1:49" ht="12.75">
      <c r="A6" s="1201" t="s">
        <v>1079</v>
      </c>
      <c r="B6" s="209"/>
      <c r="C6" s="209"/>
      <c r="D6" s="1177"/>
      <c r="E6" s="1177"/>
      <c r="F6" s="1177"/>
      <c r="G6" s="1177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1211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1"/>
    </row>
    <row r="7" spans="1:49" ht="12.75">
      <c r="A7" s="1201"/>
      <c r="B7" s="209" t="s">
        <v>1078</v>
      </c>
      <c r="C7" s="209"/>
      <c r="D7" s="210"/>
      <c r="E7" s="210"/>
      <c r="F7" s="210"/>
      <c r="G7" s="1177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1"/>
    </row>
    <row r="8" spans="1:49" ht="12.75">
      <c r="A8" s="1201"/>
      <c r="B8" s="1212" t="s">
        <v>1077</v>
      </c>
      <c r="C8" s="1212"/>
      <c r="D8" s="1177" t="s">
        <v>109</v>
      </c>
      <c r="E8" s="1177">
        <v>5.5</v>
      </c>
      <c r="F8" s="1211">
        <v>5</v>
      </c>
      <c r="G8" s="1211">
        <v>6</v>
      </c>
      <c r="H8" s="1211">
        <v>6</v>
      </c>
      <c r="I8" s="1211">
        <v>5</v>
      </c>
      <c r="J8" s="1211">
        <v>5</v>
      </c>
      <c r="K8" s="1211">
        <v>5</v>
      </c>
      <c r="L8" s="1211">
        <v>5</v>
      </c>
      <c r="M8" s="1211">
        <v>5</v>
      </c>
      <c r="N8" s="1211">
        <v>5</v>
      </c>
      <c r="O8" s="1211">
        <v>5</v>
      </c>
      <c r="P8" s="1211">
        <v>5</v>
      </c>
      <c r="Q8" s="1211">
        <v>5</v>
      </c>
      <c r="R8" s="1211">
        <v>5</v>
      </c>
      <c r="S8" s="1211">
        <v>5</v>
      </c>
      <c r="T8" s="1211">
        <v>5</v>
      </c>
      <c r="U8" s="1211">
        <v>6</v>
      </c>
      <c r="V8" s="1211">
        <v>6</v>
      </c>
      <c r="W8" s="1211">
        <v>6</v>
      </c>
      <c r="X8" s="1211">
        <v>6</v>
      </c>
      <c r="Y8" s="1211">
        <v>6</v>
      </c>
      <c r="Z8" s="1211">
        <v>6</v>
      </c>
      <c r="AA8" s="1211">
        <v>6</v>
      </c>
      <c r="AB8" s="1211">
        <v>6</v>
      </c>
      <c r="AC8" s="1211">
        <v>6</v>
      </c>
      <c r="AD8" s="1211">
        <v>6</v>
      </c>
      <c r="AE8" s="1211">
        <v>6</v>
      </c>
      <c r="AF8" s="1211">
        <v>6</v>
      </c>
      <c r="AG8" s="1211">
        <v>6</v>
      </c>
      <c r="AH8" s="1211">
        <v>6</v>
      </c>
      <c r="AI8" s="1211">
        <v>6</v>
      </c>
      <c r="AJ8" s="1211">
        <v>6</v>
      </c>
      <c r="AK8" s="1211">
        <v>6</v>
      </c>
      <c r="AL8" s="1211">
        <v>6</v>
      </c>
      <c r="AM8" s="1211">
        <v>6</v>
      </c>
      <c r="AN8" s="1211">
        <v>6</v>
      </c>
      <c r="AO8" s="1211">
        <v>6</v>
      </c>
      <c r="AP8" s="1211">
        <v>6</v>
      </c>
      <c r="AQ8" s="1211">
        <v>6</v>
      </c>
      <c r="AR8" s="1211">
        <v>6</v>
      </c>
      <c r="AS8" s="1211">
        <v>6</v>
      </c>
      <c r="AT8" s="1211">
        <v>6</v>
      </c>
      <c r="AU8" s="1211">
        <v>6</v>
      </c>
      <c r="AV8" s="1211">
        <v>6</v>
      </c>
      <c r="AW8" s="1208">
        <v>6</v>
      </c>
    </row>
    <row r="9" spans="1:49" ht="12.75">
      <c r="A9" s="1201"/>
      <c r="B9" s="1212" t="s">
        <v>1076</v>
      </c>
      <c r="C9" s="1212"/>
      <c r="D9" s="1177">
        <v>5.5</v>
      </c>
      <c r="E9" s="1177">
        <v>5.5</v>
      </c>
      <c r="F9" s="1211">
        <v>5</v>
      </c>
      <c r="G9" s="1211">
        <v>5.5</v>
      </c>
      <c r="H9" s="1211">
        <v>5.5</v>
      </c>
      <c r="I9" s="1211">
        <v>4.5</v>
      </c>
      <c r="J9" s="1211">
        <v>4.5</v>
      </c>
      <c r="K9" s="1211">
        <v>4.5</v>
      </c>
      <c r="L9" s="1211">
        <v>4.5</v>
      </c>
      <c r="M9" s="1211">
        <v>4.5</v>
      </c>
      <c r="N9" s="1211">
        <v>4.5</v>
      </c>
      <c r="O9" s="1211">
        <v>4.5</v>
      </c>
      <c r="P9" s="1211">
        <v>4.5</v>
      </c>
      <c r="Q9" s="1211">
        <v>4.5</v>
      </c>
      <c r="R9" s="1211">
        <v>4.5</v>
      </c>
      <c r="S9" s="1211">
        <v>4.5</v>
      </c>
      <c r="T9" s="1211">
        <v>4.5</v>
      </c>
      <c r="U9" s="1211">
        <v>5</v>
      </c>
      <c r="V9" s="1211">
        <v>5</v>
      </c>
      <c r="W9" s="1211">
        <v>5</v>
      </c>
      <c r="X9" s="1211">
        <v>5</v>
      </c>
      <c r="Y9" s="1211">
        <v>5</v>
      </c>
      <c r="Z9" s="1211">
        <v>5</v>
      </c>
      <c r="AA9" s="1211">
        <v>5</v>
      </c>
      <c r="AB9" s="1211">
        <v>5</v>
      </c>
      <c r="AC9" s="1211">
        <v>5</v>
      </c>
      <c r="AD9" s="1211">
        <v>5</v>
      </c>
      <c r="AE9" s="1211">
        <v>5</v>
      </c>
      <c r="AF9" s="1211">
        <v>5</v>
      </c>
      <c r="AG9" s="1211">
        <v>5</v>
      </c>
      <c r="AH9" s="1211">
        <v>5</v>
      </c>
      <c r="AI9" s="1211">
        <v>5</v>
      </c>
      <c r="AJ9" s="1211">
        <v>5</v>
      </c>
      <c r="AK9" s="1211">
        <v>5</v>
      </c>
      <c r="AL9" s="1211">
        <v>5</v>
      </c>
      <c r="AM9" s="1211">
        <v>5</v>
      </c>
      <c r="AN9" s="1211">
        <v>5</v>
      </c>
      <c r="AO9" s="1211">
        <v>5</v>
      </c>
      <c r="AP9" s="1211">
        <v>5</v>
      </c>
      <c r="AQ9" s="1211">
        <v>5</v>
      </c>
      <c r="AR9" s="1211">
        <v>5</v>
      </c>
      <c r="AS9" s="1211">
        <v>5</v>
      </c>
      <c r="AT9" s="1211">
        <v>5</v>
      </c>
      <c r="AU9" s="1211">
        <v>5</v>
      </c>
      <c r="AV9" s="1211">
        <v>5</v>
      </c>
      <c r="AW9" s="1208">
        <v>5</v>
      </c>
    </row>
    <row r="10" spans="1:49" ht="12.75">
      <c r="A10" s="1201"/>
      <c r="B10" s="1212" t="s">
        <v>1075</v>
      </c>
      <c r="C10" s="1212"/>
      <c r="D10" s="1177">
        <v>5.5</v>
      </c>
      <c r="E10" s="1177">
        <v>5.5</v>
      </c>
      <c r="F10" s="1211">
        <v>5</v>
      </c>
      <c r="G10" s="1211">
        <v>5</v>
      </c>
      <c r="H10" s="1211">
        <v>5</v>
      </c>
      <c r="I10" s="1211">
        <v>4</v>
      </c>
      <c r="J10" s="1211">
        <v>4</v>
      </c>
      <c r="K10" s="1211">
        <v>4</v>
      </c>
      <c r="L10" s="1211">
        <v>4</v>
      </c>
      <c r="M10" s="1211">
        <v>4</v>
      </c>
      <c r="N10" s="1211">
        <v>4</v>
      </c>
      <c r="O10" s="1211">
        <v>4</v>
      </c>
      <c r="P10" s="1211">
        <v>4</v>
      </c>
      <c r="Q10" s="1211">
        <v>4</v>
      </c>
      <c r="R10" s="1211">
        <v>4</v>
      </c>
      <c r="S10" s="1211">
        <v>4</v>
      </c>
      <c r="T10" s="1211">
        <v>4</v>
      </c>
      <c r="U10" s="1211">
        <v>4</v>
      </c>
      <c r="V10" s="1211">
        <v>4</v>
      </c>
      <c r="W10" s="1211">
        <v>4</v>
      </c>
      <c r="X10" s="1211">
        <v>4</v>
      </c>
      <c r="Y10" s="1211">
        <v>4</v>
      </c>
      <c r="Z10" s="1211">
        <v>4</v>
      </c>
      <c r="AA10" s="1211">
        <v>4</v>
      </c>
      <c r="AB10" s="1211">
        <v>4</v>
      </c>
      <c r="AC10" s="1211">
        <v>4</v>
      </c>
      <c r="AD10" s="1211">
        <v>4</v>
      </c>
      <c r="AE10" s="1211">
        <v>4</v>
      </c>
      <c r="AF10" s="1211">
        <v>4</v>
      </c>
      <c r="AG10" s="1211">
        <v>4</v>
      </c>
      <c r="AH10" s="1211">
        <v>4</v>
      </c>
      <c r="AI10" s="1211">
        <v>4</v>
      </c>
      <c r="AJ10" s="1211">
        <v>4</v>
      </c>
      <c r="AK10" s="1211">
        <v>4</v>
      </c>
      <c r="AL10" s="1211">
        <v>4</v>
      </c>
      <c r="AM10" s="1211">
        <v>4</v>
      </c>
      <c r="AN10" s="1211">
        <v>4</v>
      </c>
      <c r="AO10" s="1211">
        <v>4</v>
      </c>
      <c r="AP10" s="1211">
        <v>4</v>
      </c>
      <c r="AQ10" s="1211">
        <v>4</v>
      </c>
      <c r="AR10" s="1211">
        <v>4</v>
      </c>
      <c r="AS10" s="1211">
        <v>4</v>
      </c>
      <c r="AT10" s="1211">
        <v>4</v>
      </c>
      <c r="AU10" s="1211">
        <v>4</v>
      </c>
      <c r="AV10" s="1211">
        <v>4</v>
      </c>
      <c r="AW10" s="1208">
        <v>4</v>
      </c>
    </row>
    <row r="11" spans="1:49" ht="12.75">
      <c r="A11" s="212"/>
      <c r="B11" s="209" t="s">
        <v>1074</v>
      </c>
      <c r="C11" s="209"/>
      <c r="D11" s="1177">
        <v>6.5</v>
      </c>
      <c r="E11" s="1211">
        <v>7</v>
      </c>
      <c r="F11" s="1211">
        <v>7</v>
      </c>
      <c r="G11" s="1211">
        <v>8</v>
      </c>
      <c r="H11" s="1211">
        <v>8</v>
      </c>
      <c r="I11" s="1211">
        <v>8</v>
      </c>
      <c r="J11" s="1211">
        <v>8</v>
      </c>
      <c r="K11" s="1211">
        <v>8</v>
      </c>
      <c r="L11" s="1211">
        <v>8</v>
      </c>
      <c r="M11" s="1211">
        <v>8</v>
      </c>
      <c r="N11" s="1211">
        <v>8</v>
      </c>
      <c r="O11" s="1211">
        <v>8</v>
      </c>
      <c r="P11" s="1211">
        <v>8</v>
      </c>
      <c r="Q11" s="1211">
        <v>8</v>
      </c>
      <c r="R11" s="1211">
        <v>8</v>
      </c>
      <c r="S11" s="1211">
        <v>8</v>
      </c>
      <c r="T11" s="1211">
        <v>8</v>
      </c>
      <c r="U11" s="1211">
        <v>8</v>
      </c>
      <c r="V11" s="1211">
        <v>8</v>
      </c>
      <c r="W11" s="1211">
        <v>8</v>
      </c>
      <c r="X11" s="1211">
        <v>8</v>
      </c>
      <c r="Y11" s="1211">
        <v>8</v>
      </c>
      <c r="Z11" s="1211">
        <v>8</v>
      </c>
      <c r="AA11" s="1211">
        <v>8</v>
      </c>
      <c r="AB11" s="1211">
        <v>8</v>
      </c>
      <c r="AC11" s="1211">
        <v>8</v>
      </c>
      <c r="AD11" s="1211">
        <v>8</v>
      </c>
      <c r="AE11" s="1211">
        <v>8</v>
      </c>
      <c r="AF11" s="1211">
        <v>8</v>
      </c>
      <c r="AG11" s="1211">
        <v>7</v>
      </c>
      <c r="AH11" s="1211">
        <v>7</v>
      </c>
      <c r="AI11" s="1211">
        <v>7</v>
      </c>
      <c r="AJ11" s="1211">
        <v>7</v>
      </c>
      <c r="AK11" s="1211">
        <v>7</v>
      </c>
      <c r="AL11" s="1211">
        <v>7</v>
      </c>
      <c r="AM11" s="1211">
        <v>7</v>
      </c>
      <c r="AN11" s="1211">
        <v>7</v>
      </c>
      <c r="AO11" s="1211">
        <v>7</v>
      </c>
      <c r="AP11" s="1211">
        <v>7</v>
      </c>
      <c r="AQ11" s="1211">
        <v>7</v>
      </c>
      <c r="AR11" s="1211">
        <v>7</v>
      </c>
      <c r="AS11" s="1211">
        <v>7</v>
      </c>
      <c r="AT11" s="1211">
        <v>7</v>
      </c>
      <c r="AU11" s="1211">
        <v>7</v>
      </c>
      <c r="AV11" s="1211">
        <v>7</v>
      </c>
      <c r="AW11" s="1208">
        <v>7</v>
      </c>
    </row>
    <row r="12" spans="1:49" s="210" customFormat="1" ht="12.75">
      <c r="A12" s="212"/>
      <c r="B12" s="209" t="s">
        <v>1073</v>
      </c>
      <c r="C12" s="209"/>
      <c r="AW12" s="1208"/>
    </row>
    <row r="13" spans="1:49" s="210" customFormat="1" ht="12.75">
      <c r="A13" s="212"/>
      <c r="B13" s="209"/>
      <c r="C13" s="209" t="s">
        <v>1072</v>
      </c>
      <c r="D13" s="1177"/>
      <c r="E13" s="1177">
        <v>1.5</v>
      </c>
      <c r="F13" s="1177">
        <v>1.5</v>
      </c>
      <c r="G13" s="1177">
        <v>1.5</v>
      </c>
      <c r="H13" s="1211">
        <v>1.5</v>
      </c>
      <c r="I13" s="1211">
        <v>1</v>
      </c>
      <c r="J13" s="1211">
        <v>1</v>
      </c>
      <c r="K13" s="1211">
        <v>1</v>
      </c>
      <c r="L13" s="1211">
        <v>1</v>
      </c>
      <c r="M13" s="1211">
        <v>1</v>
      </c>
      <c r="N13" s="1211">
        <v>1</v>
      </c>
      <c r="O13" s="1211">
        <v>1</v>
      </c>
      <c r="P13" s="1211">
        <v>1</v>
      </c>
      <c r="Q13" s="1211">
        <v>1</v>
      </c>
      <c r="R13" s="1211">
        <v>1</v>
      </c>
      <c r="S13" s="1211">
        <v>1</v>
      </c>
      <c r="T13" s="1211">
        <v>1</v>
      </c>
      <c r="U13" s="1211">
        <v>1</v>
      </c>
      <c r="V13" s="1211">
        <v>1</v>
      </c>
      <c r="W13" s="1211">
        <v>1</v>
      </c>
      <c r="X13" s="1211">
        <v>1</v>
      </c>
      <c r="Y13" s="1211">
        <v>1</v>
      </c>
      <c r="Z13" s="1211">
        <v>1</v>
      </c>
      <c r="AA13" s="1211">
        <v>1</v>
      </c>
      <c r="AB13" s="1211">
        <v>1</v>
      </c>
      <c r="AC13" s="1211">
        <v>1</v>
      </c>
      <c r="AD13" s="1211">
        <v>1</v>
      </c>
      <c r="AE13" s="1211">
        <v>1</v>
      </c>
      <c r="AF13" s="1211">
        <v>1</v>
      </c>
      <c r="AG13" s="1211">
        <v>1</v>
      </c>
      <c r="AH13" s="1211">
        <v>1</v>
      </c>
      <c r="AI13" s="1211">
        <v>1</v>
      </c>
      <c r="AJ13" s="1211">
        <v>1</v>
      </c>
      <c r="AK13" s="1211">
        <v>1</v>
      </c>
      <c r="AL13" s="1211">
        <v>1</v>
      </c>
      <c r="AM13" s="1211">
        <v>1</v>
      </c>
      <c r="AN13" s="1211">
        <v>1</v>
      </c>
      <c r="AO13" s="1211">
        <v>1</v>
      </c>
      <c r="AP13" s="1211">
        <v>1</v>
      </c>
      <c r="AQ13" s="1211">
        <v>1</v>
      </c>
      <c r="AR13" s="1211">
        <v>1</v>
      </c>
      <c r="AS13" s="1211">
        <v>1</v>
      </c>
      <c r="AT13" s="1211">
        <v>1</v>
      </c>
      <c r="AU13" s="1211">
        <v>1</v>
      </c>
      <c r="AV13" s="1211">
        <v>1</v>
      </c>
      <c r="AW13" s="1208">
        <v>1</v>
      </c>
    </row>
    <row r="14" spans="1:49" s="210" customFormat="1" ht="12.75">
      <c r="A14" s="212"/>
      <c r="B14" s="209"/>
      <c r="C14" s="209" t="s">
        <v>1071</v>
      </c>
      <c r="D14" s="1206"/>
      <c r="E14" s="1211">
        <v>7</v>
      </c>
      <c r="F14" s="1211">
        <v>7</v>
      </c>
      <c r="G14" s="1211">
        <v>6</v>
      </c>
      <c r="H14" s="1211">
        <v>6</v>
      </c>
      <c r="I14" s="1211">
        <v>5</v>
      </c>
      <c r="J14" s="1211">
        <v>5</v>
      </c>
      <c r="K14" s="1211">
        <v>5</v>
      </c>
      <c r="L14" s="1211">
        <v>5</v>
      </c>
      <c r="M14" s="1211">
        <v>5</v>
      </c>
      <c r="N14" s="1211">
        <v>5</v>
      </c>
      <c r="O14" s="1211">
        <v>5</v>
      </c>
      <c r="P14" s="1211">
        <v>5</v>
      </c>
      <c r="Q14" s="1211">
        <v>5</v>
      </c>
      <c r="R14" s="1211">
        <v>5</v>
      </c>
      <c r="S14" s="1211">
        <v>5</v>
      </c>
      <c r="T14" s="1211">
        <v>5</v>
      </c>
      <c r="U14" s="1211">
        <v>4</v>
      </c>
      <c r="V14" s="1211">
        <v>4</v>
      </c>
      <c r="W14" s="1211">
        <v>4</v>
      </c>
      <c r="X14" s="1211">
        <v>4</v>
      </c>
      <c r="Y14" s="1211">
        <v>4</v>
      </c>
      <c r="Z14" s="1211">
        <v>4</v>
      </c>
      <c r="AA14" s="1211">
        <v>4</v>
      </c>
      <c r="AB14" s="1211">
        <v>4</v>
      </c>
      <c r="AC14" s="1211">
        <v>4</v>
      </c>
      <c r="AD14" s="1211">
        <v>4</v>
      </c>
      <c r="AE14" s="1211">
        <v>4</v>
      </c>
      <c r="AF14" s="1211">
        <v>4</v>
      </c>
      <c r="AG14" s="1211">
        <v>4</v>
      </c>
      <c r="AH14" s="1211">
        <v>4</v>
      </c>
      <c r="AI14" s="1211">
        <v>4</v>
      </c>
      <c r="AJ14" s="1211">
        <v>4</v>
      </c>
      <c r="AK14" s="1211">
        <v>4</v>
      </c>
      <c r="AL14" s="1211">
        <v>4</v>
      </c>
      <c r="AM14" s="1211">
        <v>4</v>
      </c>
      <c r="AN14" s="1211">
        <v>4</v>
      </c>
      <c r="AO14" s="1211">
        <v>4</v>
      </c>
      <c r="AP14" s="1211">
        <v>4</v>
      </c>
      <c r="AQ14" s="1211">
        <v>4</v>
      </c>
      <c r="AR14" s="1211">
        <v>4</v>
      </c>
      <c r="AS14" s="1211">
        <v>4</v>
      </c>
      <c r="AT14" s="1211">
        <v>4</v>
      </c>
      <c r="AU14" s="1211">
        <v>4</v>
      </c>
      <c r="AV14" s="1211">
        <v>4</v>
      </c>
      <c r="AW14" s="1208">
        <v>4</v>
      </c>
    </row>
    <row r="15" spans="1:49" ht="12.75">
      <c r="A15" s="212"/>
      <c r="B15" s="209"/>
      <c r="C15" s="209" t="s">
        <v>1070</v>
      </c>
      <c r="D15" s="1203" t="s">
        <v>1069</v>
      </c>
      <c r="E15" s="1203" t="s">
        <v>1069</v>
      </c>
      <c r="F15" s="1203" t="s">
        <v>1069</v>
      </c>
      <c r="G15" s="1203" t="s">
        <v>1069</v>
      </c>
      <c r="H15" s="1203" t="s">
        <v>1069</v>
      </c>
      <c r="I15" s="1203" t="s">
        <v>1069</v>
      </c>
      <c r="J15" s="1203" t="s">
        <v>1069</v>
      </c>
      <c r="K15" s="1203" t="s">
        <v>1069</v>
      </c>
      <c r="L15" s="1203" t="s">
        <v>1069</v>
      </c>
      <c r="M15" s="1203" t="s">
        <v>1069</v>
      </c>
      <c r="N15" s="1203" t="s">
        <v>1069</v>
      </c>
      <c r="O15" s="1203" t="s">
        <v>1069</v>
      </c>
      <c r="P15" s="1203" t="s">
        <v>1069</v>
      </c>
      <c r="Q15" s="1203" t="s">
        <v>1069</v>
      </c>
      <c r="R15" s="1203" t="s">
        <v>1069</v>
      </c>
      <c r="S15" s="1203" t="s">
        <v>1069</v>
      </c>
      <c r="T15" s="1203" t="s">
        <v>1069</v>
      </c>
      <c r="U15" s="1203" t="s">
        <v>1069</v>
      </c>
      <c r="V15" s="1203" t="s">
        <v>1069</v>
      </c>
      <c r="W15" s="1203" t="s">
        <v>1069</v>
      </c>
      <c r="X15" s="1203" t="s">
        <v>1069</v>
      </c>
      <c r="Y15" s="1203" t="s">
        <v>1069</v>
      </c>
      <c r="Z15" s="1203" t="s">
        <v>1069</v>
      </c>
      <c r="AA15" s="1203" t="s">
        <v>1069</v>
      </c>
      <c r="AB15" s="1203" t="s">
        <v>1069</v>
      </c>
      <c r="AC15" s="1203" t="s">
        <v>1069</v>
      </c>
      <c r="AD15" s="1203" t="s">
        <v>1069</v>
      </c>
      <c r="AE15" s="1203" t="s">
        <v>1069</v>
      </c>
      <c r="AF15" s="1203" t="s">
        <v>1069</v>
      </c>
      <c r="AG15" s="1203" t="s">
        <v>1069</v>
      </c>
      <c r="AH15" s="1203" t="s">
        <v>1069</v>
      </c>
      <c r="AI15" s="1203" t="s">
        <v>1069</v>
      </c>
      <c r="AJ15" s="1203" t="s">
        <v>1069</v>
      </c>
      <c r="AK15" s="1203" t="s">
        <v>1069</v>
      </c>
      <c r="AL15" s="1203" t="s">
        <v>1069</v>
      </c>
      <c r="AM15" s="1203" t="s">
        <v>1069</v>
      </c>
      <c r="AN15" s="1203" t="s">
        <v>1069</v>
      </c>
      <c r="AO15" s="1203" t="s">
        <v>1069</v>
      </c>
      <c r="AP15" s="1203" t="s">
        <v>1069</v>
      </c>
      <c r="AQ15" s="1203" t="s">
        <v>1069</v>
      </c>
      <c r="AR15" s="1203" t="s">
        <v>1069</v>
      </c>
      <c r="AS15" s="1203" t="s">
        <v>1069</v>
      </c>
      <c r="AT15" s="1203" t="s">
        <v>1069</v>
      </c>
      <c r="AU15" s="1203" t="s">
        <v>1069</v>
      </c>
      <c r="AV15" s="1203" t="s">
        <v>1069</v>
      </c>
      <c r="AW15" s="1197" t="s">
        <v>1069</v>
      </c>
    </row>
    <row r="16" spans="1:49" ht="12.75">
      <c r="A16" s="212"/>
      <c r="B16" s="209" t="s">
        <v>1068</v>
      </c>
      <c r="C16" s="209"/>
      <c r="D16" s="1203"/>
      <c r="E16" s="1210"/>
      <c r="F16" s="1210"/>
      <c r="G16" s="1209">
        <v>8</v>
      </c>
      <c r="H16" s="1209">
        <v>8</v>
      </c>
      <c r="I16" s="1209">
        <v>8</v>
      </c>
      <c r="J16" s="1209">
        <v>8</v>
      </c>
      <c r="K16" s="1209">
        <v>8</v>
      </c>
      <c r="L16" s="1209">
        <v>8</v>
      </c>
      <c r="M16" s="1209">
        <v>8</v>
      </c>
      <c r="N16" s="1209">
        <v>8</v>
      </c>
      <c r="O16" s="1209">
        <v>8</v>
      </c>
      <c r="P16" s="1209">
        <v>8</v>
      </c>
      <c r="Q16" s="1209">
        <v>8</v>
      </c>
      <c r="R16" s="1209">
        <v>8</v>
      </c>
      <c r="S16" s="1209">
        <v>8</v>
      </c>
      <c r="T16" s="1209">
        <v>8</v>
      </c>
      <c r="U16" s="1209">
        <v>8</v>
      </c>
      <c r="V16" s="1209">
        <v>8</v>
      </c>
      <c r="W16" s="1209">
        <v>8</v>
      </c>
      <c r="X16" s="1209">
        <v>8</v>
      </c>
      <c r="Y16" s="1209">
        <v>8</v>
      </c>
      <c r="Z16" s="1209">
        <v>8</v>
      </c>
      <c r="AA16" s="1209">
        <v>8</v>
      </c>
      <c r="AB16" s="1209">
        <v>8</v>
      </c>
      <c r="AC16" s="1209">
        <v>8</v>
      </c>
      <c r="AD16" s="1209">
        <v>8</v>
      </c>
      <c r="AE16" s="1209">
        <v>8</v>
      </c>
      <c r="AF16" s="1209">
        <v>8</v>
      </c>
      <c r="AG16" s="1209">
        <v>7</v>
      </c>
      <c r="AH16" s="1209">
        <v>7</v>
      </c>
      <c r="AI16" s="1209">
        <v>7</v>
      </c>
      <c r="AJ16" s="1209">
        <v>7</v>
      </c>
      <c r="AK16" s="1209">
        <v>7</v>
      </c>
      <c r="AL16" s="1209">
        <v>7</v>
      </c>
      <c r="AM16" s="1209">
        <v>7</v>
      </c>
      <c r="AN16" s="1209">
        <v>7</v>
      </c>
      <c r="AO16" s="1209">
        <v>7</v>
      </c>
      <c r="AP16" s="1209">
        <v>7</v>
      </c>
      <c r="AQ16" s="1209">
        <v>7</v>
      </c>
      <c r="AR16" s="1209">
        <v>7</v>
      </c>
      <c r="AS16" s="1209">
        <v>7</v>
      </c>
      <c r="AT16" s="1209">
        <v>7</v>
      </c>
      <c r="AU16" s="1209">
        <v>7</v>
      </c>
      <c r="AV16" s="1209">
        <v>7</v>
      </c>
      <c r="AW16" s="1208">
        <v>7</v>
      </c>
    </row>
    <row r="17" spans="1:49" ht="12.75">
      <c r="A17" s="1207"/>
      <c r="B17" s="1198" t="s">
        <v>1067</v>
      </c>
      <c r="C17" s="1198"/>
      <c r="D17" s="1206">
        <v>3</v>
      </c>
      <c r="E17" s="1206">
        <v>3</v>
      </c>
      <c r="F17" s="1206">
        <v>3</v>
      </c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5"/>
      <c r="AH17" s="1205"/>
      <c r="AI17" s="1205"/>
      <c r="AJ17" s="1205"/>
      <c r="AK17" s="1205"/>
      <c r="AL17" s="1205"/>
      <c r="AM17" s="1205"/>
      <c r="AN17" s="1205"/>
      <c r="AO17" s="1205"/>
      <c r="AP17" s="1205"/>
      <c r="AQ17" s="1205"/>
      <c r="AR17" s="1205"/>
      <c r="AS17" s="1205"/>
      <c r="AT17" s="1205"/>
      <c r="AU17" s="1205"/>
      <c r="AV17" s="1205"/>
      <c r="AW17" s="1204"/>
    </row>
    <row r="18" spans="1:49" ht="12.75">
      <c r="A18" s="1201" t="s">
        <v>1066</v>
      </c>
      <c r="B18" s="209"/>
      <c r="C18" s="209"/>
      <c r="D18" s="1176"/>
      <c r="E18" s="1176"/>
      <c r="F18" s="1176"/>
      <c r="G18" s="1203"/>
      <c r="H18" s="1203"/>
      <c r="I18" s="1203"/>
      <c r="J18" s="1203"/>
      <c r="K18" s="1203"/>
      <c r="L18" s="1203"/>
      <c r="M18" s="1203"/>
      <c r="N18" s="1203"/>
      <c r="O18" s="1203"/>
      <c r="P18" s="1203"/>
      <c r="Q18" s="1203"/>
      <c r="R18" s="1203"/>
      <c r="S18" s="1203"/>
      <c r="T18" s="1203"/>
      <c r="U18" s="1203"/>
      <c r="V18" s="1203"/>
      <c r="W18" s="1203"/>
      <c r="X18" s="1203"/>
      <c r="Y18" s="1203"/>
      <c r="Z18" s="1203"/>
      <c r="AA18" s="1203"/>
      <c r="AB18" s="1203"/>
      <c r="AC18" s="1203"/>
      <c r="AD18" s="1203"/>
      <c r="AE18" s="1203"/>
      <c r="AF18" s="1203"/>
      <c r="AG18" s="1203"/>
      <c r="AH18" s="1203"/>
      <c r="AI18" s="1203"/>
      <c r="AJ18" s="1203"/>
      <c r="AK18" s="1203"/>
      <c r="AL18" s="1203"/>
      <c r="AM18" s="1203"/>
      <c r="AN18" s="1203"/>
      <c r="AO18" s="1203"/>
      <c r="AP18" s="1203"/>
      <c r="AQ18" s="1203"/>
      <c r="AR18" s="1203"/>
      <c r="AS18" s="1203"/>
      <c r="AT18" s="1203"/>
      <c r="AU18" s="1203"/>
      <c r="AV18" s="1203"/>
      <c r="AW18" s="1202"/>
    </row>
    <row r="19" spans="1:49" s="210" customFormat="1" ht="12.75">
      <c r="A19" s="1201"/>
      <c r="B19" s="1168" t="s">
        <v>1065</v>
      </c>
      <c r="C19" s="209"/>
      <c r="D19" s="1176">
        <v>8.7</v>
      </c>
      <c r="E19" s="1176">
        <v>8.08</v>
      </c>
      <c r="F19" s="1176">
        <v>0.1</v>
      </c>
      <c r="G19" s="1176">
        <v>1.7747</v>
      </c>
      <c r="H19" s="1176">
        <v>0.5529571428571429</v>
      </c>
      <c r="I19" s="1176">
        <v>0.13</v>
      </c>
      <c r="J19" s="1176">
        <v>0.0968</v>
      </c>
      <c r="K19" s="1176">
        <v>0.04</v>
      </c>
      <c r="L19" s="1176">
        <v>0.0171</v>
      </c>
      <c r="M19" s="1176">
        <v>0.0112</v>
      </c>
      <c r="N19" s="1176">
        <v>0.2514</v>
      </c>
      <c r="O19" s="1176">
        <v>0.0769</v>
      </c>
      <c r="P19" s="1176">
        <v>0.025028571428571428</v>
      </c>
      <c r="Q19" s="1176">
        <v>0.02</v>
      </c>
      <c r="R19" s="1176">
        <v>0.01</v>
      </c>
      <c r="S19" s="1176">
        <v>0.04</v>
      </c>
      <c r="T19" s="1176">
        <v>0.01</v>
      </c>
      <c r="U19" s="1199">
        <v>0.0015</v>
      </c>
      <c r="V19" s="1199">
        <v>0.0032</v>
      </c>
      <c r="W19" s="1199">
        <v>0.3255</v>
      </c>
      <c r="X19" s="1199">
        <v>0.3916</v>
      </c>
      <c r="Y19" s="1199">
        <v>0.059</v>
      </c>
      <c r="Z19" s="1199" t="s">
        <v>3</v>
      </c>
      <c r="AA19" s="1199" t="s">
        <v>3</v>
      </c>
      <c r="AB19" s="1199" t="s">
        <v>3</v>
      </c>
      <c r="AC19" s="1199" t="s">
        <v>3</v>
      </c>
      <c r="AD19" s="1199" t="s">
        <v>3</v>
      </c>
      <c r="AE19" s="1199" t="s">
        <v>3</v>
      </c>
      <c r="AF19" s="1199" t="s">
        <v>3</v>
      </c>
      <c r="AG19" s="1199" t="s">
        <v>3</v>
      </c>
      <c r="AH19" s="1199" t="s">
        <v>3</v>
      </c>
      <c r="AI19" s="1199" t="s">
        <v>3</v>
      </c>
      <c r="AJ19" s="1199" t="s">
        <v>3</v>
      </c>
      <c r="AK19" s="1199" t="s">
        <v>3</v>
      </c>
      <c r="AL19" s="1199" t="s">
        <v>3</v>
      </c>
      <c r="AM19" s="1176" t="s">
        <v>3</v>
      </c>
      <c r="AN19" s="1176" t="s">
        <v>3</v>
      </c>
      <c r="AO19" s="1176" t="s">
        <v>3</v>
      </c>
      <c r="AP19" s="1176" t="s">
        <v>3</v>
      </c>
      <c r="AQ19" s="1176" t="s">
        <v>3</v>
      </c>
      <c r="AR19" s="1176" t="s">
        <v>3</v>
      </c>
      <c r="AS19" s="1176" t="s">
        <v>3</v>
      </c>
      <c r="AT19" s="1176" t="s">
        <v>3</v>
      </c>
      <c r="AU19" s="1176" t="s">
        <v>3</v>
      </c>
      <c r="AV19" s="1176" t="s">
        <v>3</v>
      </c>
      <c r="AW19" s="1197" t="s">
        <v>3</v>
      </c>
    </row>
    <row r="20" spans="1:49" ht="12.75">
      <c r="A20" s="212"/>
      <c r="B20" s="1168" t="s">
        <v>1064</v>
      </c>
      <c r="C20" s="209"/>
      <c r="D20" s="1176">
        <v>8.13</v>
      </c>
      <c r="E20" s="1176">
        <v>8.52</v>
      </c>
      <c r="F20" s="1176">
        <v>1.15</v>
      </c>
      <c r="G20" s="1176">
        <v>2.665178033830017</v>
      </c>
      <c r="H20" s="1176">
        <v>1.1949270430302494</v>
      </c>
      <c r="I20" s="1176">
        <v>0.25</v>
      </c>
      <c r="J20" s="1176">
        <v>0.1401</v>
      </c>
      <c r="K20" s="1176">
        <v>0.07</v>
      </c>
      <c r="L20" s="1176">
        <v>0.03</v>
      </c>
      <c r="M20" s="1176">
        <v>0.08</v>
      </c>
      <c r="N20" s="1176">
        <v>0.4707958107442089</v>
      </c>
      <c r="O20" s="1176">
        <v>0.234</v>
      </c>
      <c r="P20" s="1176">
        <v>0.07589681227455514</v>
      </c>
      <c r="Q20" s="1176">
        <v>0.06</v>
      </c>
      <c r="R20" s="1176">
        <v>0.04</v>
      </c>
      <c r="S20" s="1176">
        <v>0.13</v>
      </c>
      <c r="T20" s="1176">
        <v>0.02</v>
      </c>
      <c r="U20" s="1199">
        <v>0.0044</v>
      </c>
      <c r="V20" s="1199">
        <v>0.0656</v>
      </c>
      <c r="W20" s="1199">
        <v>0.9267</v>
      </c>
      <c r="X20" s="1199">
        <v>0.5235</v>
      </c>
      <c r="Y20" s="1199">
        <v>0.128</v>
      </c>
      <c r="Z20" s="1199">
        <v>0.1551</v>
      </c>
      <c r="AA20" s="1199">
        <v>0.7409</v>
      </c>
      <c r="AB20" s="1199">
        <v>1.1286</v>
      </c>
      <c r="AC20" s="1199">
        <v>0.687</v>
      </c>
      <c r="AD20" s="1199">
        <v>0.5904</v>
      </c>
      <c r="AE20" s="1199">
        <v>0.3719</v>
      </c>
      <c r="AF20" s="1199">
        <v>0.1739</v>
      </c>
      <c r="AG20" s="1199">
        <v>0.9477779527559054</v>
      </c>
      <c r="AH20" s="1176">
        <v>2.22</v>
      </c>
      <c r="AI20" s="1176">
        <v>1.1</v>
      </c>
      <c r="AJ20" s="1176">
        <v>0.29</v>
      </c>
      <c r="AK20" s="1176">
        <v>0.4837</v>
      </c>
      <c r="AL20" s="1176">
        <v>0.6795</v>
      </c>
      <c r="AM20" s="1176">
        <v>0.35</v>
      </c>
      <c r="AN20" s="1176">
        <v>0.53</v>
      </c>
      <c r="AO20" s="1176">
        <v>1.0974</v>
      </c>
      <c r="AP20" s="1176">
        <v>1.3361</v>
      </c>
      <c r="AQ20" s="1176">
        <v>0.1182</v>
      </c>
      <c r="AR20" s="1176">
        <v>0.0456</v>
      </c>
      <c r="AS20" s="1176">
        <v>0.4399</v>
      </c>
      <c r="AT20" s="1176">
        <v>2.0504</v>
      </c>
      <c r="AU20" s="1176">
        <v>2.12</v>
      </c>
      <c r="AV20" s="1176">
        <v>3.004</v>
      </c>
      <c r="AW20" s="1197">
        <v>2.342</v>
      </c>
    </row>
    <row r="21" spans="1:49" s="1200" customFormat="1" ht="12.75">
      <c r="A21" s="212"/>
      <c r="B21" s="1168" t="s">
        <v>1063</v>
      </c>
      <c r="C21" s="209"/>
      <c r="D21" s="1176">
        <v>8.28</v>
      </c>
      <c r="E21" s="1176">
        <v>8.59</v>
      </c>
      <c r="F21" s="1176">
        <v>1.96</v>
      </c>
      <c r="G21" s="1176">
        <v>2.625707377362713</v>
      </c>
      <c r="H21" s="1176">
        <v>1.6011029109423673</v>
      </c>
      <c r="I21" s="1176">
        <v>0</v>
      </c>
      <c r="J21" s="1176">
        <v>0.6906</v>
      </c>
      <c r="K21" s="1176">
        <v>0.42</v>
      </c>
      <c r="L21" s="1176">
        <v>0.2173</v>
      </c>
      <c r="M21" s="1176">
        <v>0.4599</v>
      </c>
      <c r="N21" s="1176">
        <v>0.9307730932022839</v>
      </c>
      <c r="O21" s="1176" t="s">
        <v>3</v>
      </c>
      <c r="P21" s="1176">
        <v>0.5262407407407408</v>
      </c>
      <c r="Q21" s="1176">
        <v>0.26</v>
      </c>
      <c r="R21" s="1176">
        <v>0.13</v>
      </c>
      <c r="S21" s="1176">
        <v>0.38</v>
      </c>
      <c r="T21" s="1176">
        <v>0.42</v>
      </c>
      <c r="U21" s="1176" t="s">
        <v>3</v>
      </c>
      <c r="V21" s="1176">
        <v>0.157</v>
      </c>
      <c r="W21" s="1176">
        <v>0.9</v>
      </c>
      <c r="X21" s="1176">
        <v>1.2073</v>
      </c>
      <c r="Y21" s="1176">
        <v>0.3029</v>
      </c>
      <c r="Z21" s="1176">
        <v>0.2288</v>
      </c>
      <c r="AA21" s="1176" t="s">
        <v>3</v>
      </c>
      <c r="AB21" s="1199">
        <v>1.2528</v>
      </c>
      <c r="AC21" s="1199">
        <v>0.8742</v>
      </c>
      <c r="AD21" s="1199">
        <v>0.9045</v>
      </c>
      <c r="AE21" s="1199">
        <v>0.6827</v>
      </c>
      <c r="AF21" s="1199">
        <v>0.5648</v>
      </c>
      <c r="AG21" s="1199" t="s">
        <v>3</v>
      </c>
      <c r="AH21" s="1176">
        <v>3.12</v>
      </c>
      <c r="AI21" s="1176">
        <v>1.57</v>
      </c>
      <c r="AJ21" s="1176">
        <v>0.86</v>
      </c>
      <c r="AK21" s="1176">
        <v>0.8527</v>
      </c>
      <c r="AL21" s="1176">
        <v>0.8302</v>
      </c>
      <c r="AM21" s="1176" t="s">
        <v>3</v>
      </c>
      <c r="AN21" s="1176">
        <v>0.9821</v>
      </c>
      <c r="AO21" s="1176">
        <v>1.1044</v>
      </c>
      <c r="AP21" s="1176">
        <v>1.8787</v>
      </c>
      <c r="AQ21" s="1176">
        <v>0.4359</v>
      </c>
      <c r="AR21" s="1176">
        <v>0.3255</v>
      </c>
      <c r="AS21" s="1176">
        <v>2.312</v>
      </c>
      <c r="AT21" s="1176">
        <v>2.5951</v>
      </c>
      <c r="AU21" s="1176">
        <v>2.3</v>
      </c>
      <c r="AV21" s="1176">
        <v>3.1621084055017827</v>
      </c>
      <c r="AW21" s="1197" t="s">
        <v>3</v>
      </c>
    </row>
    <row r="22" spans="1:49" ht="12.75">
      <c r="A22" s="212"/>
      <c r="B22" s="1168" t="s">
        <v>1062</v>
      </c>
      <c r="C22" s="209"/>
      <c r="D22" s="1176">
        <v>7.28</v>
      </c>
      <c r="E22" s="1176">
        <v>8.6105</v>
      </c>
      <c r="F22" s="1176">
        <v>2.72</v>
      </c>
      <c r="G22" s="1176" t="s">
        <v>3</v>
      </c>
      <c r="H22" s="1176">
        <v>2.713382091805048</v>
      </c>
      <c r="I22" s="1176">
        <v>0</v>
      </c>
      <c r="J22" s="1176">
        <v>1.0019</v>
      </c>
      <c r="K22" s="1176">
        <v>0.79</v>
      </c>
      <c r="L22" s="1176">
        <v>0.5</v>
      </c>
      <c r="M22" s="1176">
        <v>0.75</v>
      </c>
      <c r="N22" s="1176">
        <v>1.061509865470852</v>
      </c>
      <c r="O22" s="1176" t="s">
        <v>3</v>
      </c>
      <c r="P22" s="1176">
        <v>0.8337058823529412</v>
      </c>
      <c r="Q22" s="1176">
        <v>0.68</v>
      </c>
      <c r="R22" s="1176">
        <v>0.64</v>
      </c>
      <c r="S22" s="1176">
        <v>2.2</v>
      </c>
      <c r="T22" s="1176">
        <v>0.72</v>
      </c>
      <c r="U22" s="1176" t="s">
        <v>3</v>
      </c>
      <c r="V22" s="1176">
        <v>0.54</v>
      </c>
      <c r="W22" s="1176">
        <v>0.9349</v>
      </c>
      <c r="X22" s="1176">
        <v>0.8726</v>
      </c>
      <c r="Y22" s="1176">
        <v>0.5803</v>
      </c>
      <c r="Z22" s="1176">
        <v>0.369</v>
      </c>
      <c r="AA22" s="1176" t="s">
        <v>3</v>
      </c>
      <c r="AB22" s="1199">
        <v>1.3759</v>
      </c>
      <c r="AC22" s="1199">
        <v>1.1623</v>
      </c>
      <c r="AD22" s="1199">
        <v>0.9827</v>
      </c>
      <c r="AE22" s="1199" t="s">
        <v>3</v>
      </c>
      <c r="AF22" s="1199">
        <v>0.7579</v>
      </c>
      <c r="AG22" s="1199" t="s">
        <v>3</v>
      </c>
      <c r="AH22" s="1176">
        <v>3.04</v>
      </c>
      <c r="AI22" s="1176">
        <v>1.97</v>
      </c>
      <c r="AJ22" s="1176">
        <v>0.97</v>
      </c>
      <c r="AK22" s="1176">
        <v>0.9588</v>
      </c>
      <c r="AL22" s="1176">
        <v>0.9434</v>
      </c>
      <c r="AM22" s="1176" t="s">
        <v>3</v>
      </c>
      <c r="AN22" s="1176">
        <v>1.33</v>
      </c>
      <c r="AO22" s="1176">
        <v>1.2908</v>
      </c>
      <c r="AP22" s="1176">
        <v>0.6016</v>
      </c>
      <c r="AQ22" s="1176">
        <v>0.6737</v>
      </c>
      <c r="AR22" s="1176">
        <v>0.7218</v>
      </c>
      <c r="AS22" s="1176" t="s">
        <v>3</v>
      </c>
      <c r="AT22" s="1176">
        <v>2.6856</v>
      </c>
      <c r="AU22" s="1176">
        <v>2.74</v>
      </c>
      <c r="AV22" s="1176">
        <v>3.651</v>
      </c>
      <c r="AW22" s="1197">
        <v>3.25</v>
      </c>
    </row>
    <row r="23" spans="1:49" ht="12.75">
      <c r="A23" s="212"/>
      <c r="B23" s="209" t="s">
        <v>1061</v>
      </c>
      <c r="C23" s="209"/>
      <c r="D23" s="1176" t="s">
        <v>1060</v>
      </c>
      <c r="E23" s="1176" t="s">
        <v>1059</v>
      </c>
      <c r="F23" s="1176" t="s">
        <v>1059</v>
      </c>
      <c r="G23" s="1176" t="s">
        <v>1059</v>
      </c>
      <c r="H23" s="1176" t="s">
        <v>1059</v>
      </c>
      <c r="I23" s="1176" t="s">
        <v>1059</v>
      </c>
      <c r="J23" s="1176" t="s">
        <v>1059</v>
      </c>
      <c r="K23" s="1176" t="s">
        <v>1059</v>
      </c>
      <c r="L23" s="1176" t="s">
        <v>1059</v>
      </c>
      <c r="M23" s="1176" t="s">
        <v>1058</v>
      </c>
      <c r="N23" s="1176" t="s">
        <v>1058</v>
      </c>
      <c r="O23" s="1176" t="s">
        <v>1058</v>
      </c>
      <c r="P23" s="1176" t="s">
        <v>1058</v>
      </c>
      <c r="Q23" s="1176" t="s">
        <v>1058</v>
      </c>
      <c r="R23" s="1176" t="s">
        <v>1058</v>
      </c>
      <c r="S23" s="1176" t="s">
        <v>1058</v>
      </c>
      <c r="T23" s="1176" t="s">
        <v>1058</v>
      </c>
      <c r="U23" s="1176" t="s">
        <v>1058</v>
      </c>
      <c r="V23" s="1176" t="s">
        <v>1058</v>
      </c>
      <c r="W23" s="1176" t="s">
        <v>1058</v>
      </c>
      <c r="X23" s="1176" t="s">
        <v>1058</v>
      </c>
      <c r="Y23" s="1176" t="s">
        <v>1058</v>
      </c>
      <c r="Z23" s="1176" t="s">
        <v>1058</v>
      </c>
      <c r="AA23" s="1176" t="s">
        <v>1058</v>
      </c>
      <c r="AB23" s="1176" t="s">
        <v>1058</v>
      </c>
      <c r="AC23" s="1176" t="s">
        <v>1058</v>
      </c>
      <c r="AD23" s="1176" t="s">
        <v>1058</v>
      </c>
      <c r="AE23" s="1176" t="s">
        <v>1057</v>
      </c>
      <c r="AF23" s="1176" t="s">
        <v>1056</v>
      </c>
      <c r="AG23" s="1176" t="s">
        <v>1056</v>
      </c>
      <c r="AH23" s="1176" t="s">
        <v>1056</v>
      </c>
      <c r="AI23" s="1176" t="s">
        <v>1056</v>
      </c>
      <c r="AJ23" s="1176" t="s">
        <v>1056</v>
      </c>
      <c r="AK23" s="1176" t="s">
        <v>1056</v>
      </c>
      <c r="AL23" s="1176" t="s">
        <v>1055</v>
      </c>
      <c r="AM23" s="1176" t="s">
        <v>1055</v>
      </c>
      <c r="AN23" s="1176" t="s">
        <v>1055</v>
      </c>
      <c r="AO23" s="1176" t="s">
        <v>1055</v>
      </c>
      <c r="AP23" s="1176" t="s">
        <v>1055</v>
      </c>
      <c r="AQ23" s="1176" t="s">
        <v>1055</v>
      </c>
      <c r="AR23" s="1176" t="s">
        <v>1055</v>
      </c>
      <c r="AS23" s="1176" t="s">
        <v>1055</v>
      </c>
      <c r="AT23" s="1176" t="s">
        <v>1055</v>
      </c>
      <c r="AU23" s="1176" t="s">
        <v>1055</v>
      </c>
      <c r="AV23" s="1176" t="s">
        <v>1055</v>
      </c>
      <c r="AW23" s="1197" t="s">
        <v>1055</v>
      </c>
    </row>
    <row r="24" spans="1:49" ht="12.75">
      <c r="A24" s="212"/>
      <c r="B24" s="1198" t="s">
        <v>1054</v>
      </c>
      <c r="C24" s="209"/>
      <c r="D24" s="1176" t="s">
        <v>1053</v>
      </c>
      <c r="E24" s="1176" t="s">
        <v>1051</v>
      </c>
      <c r="F24" s="1176" t="s">
        <v>1051</v>
      </c>
      <c r="G24" s="1176" t="s">
        <v>1051</v>
      </c>
      <c r="H24" s="1176" t="s">
        <v>1051</v>
      </c>
      <c r="I24" s="1176" t="s">
        <v>1052</v>
      </c>
      <c r="J24" s="1176" t="s">
        <v>1052</v>
      </c>
      <c r="K24" s="1176" t="s">
        <v>1052</v>
      </c>
      <c r="L24" s="1176" t="s">
        <v>1051</v>
      </c>
      <c r="M24" s="1176" t="s">
        <v>1051</v>
      </c>
      <c r="N24" s="1176" t="s">
        <v>1051</v>
      </c>
      <c r="O24" s="1176" t="s">
        <v>1051</v>
      </c>
      <c r="P24" s="1176" t="s">
        <v>1051</v>
      </c>
      <c r="Q24" s="1176" t="s">
        <v>1051</v>
      </c>
      <c r="R24" s="1176" t="s">
        <v>1051</v>
      </c>
      <c r="S24" s="1176" t="s">
        <v>1051</v>
      </c>
      <c r="T24" s="1176" t="s">
        <v>1051</v>
      </c>
      <c r="U24" s="1176" t="s">
        <v>1051</v>
      </c>
      <c r="V24" s="1176" t="s">
        <v>1051</v>
      </c>
      <c r="W24" s="1176" t="s">
        <v>1051</v>
      </c>
      <c r="X24" s="1176" t="s">
        <v>1051</v>
      </c>
      <c r="Y24" s="1176" t="s">
        <v>1051</v>
      </c>
      <c r="Z24" s="1176" t="s">
        <v>1051</v>
      </c>
      <c r="AA24" s="1176" t="s">
        <v>1051</v>
      </c>
      <c r="AB24" s="1176" t="s">
        <v>1051</v>
      </c>
      <c r="AC24" s="1176" t="s">
        <v>1051</v>
      </c>
      <c r="AD24" s="1176" t="s">
        <v>1051</v>
      </c>
      <c r="AE24" s="1176" t="s">
        <v>1051</v>
      </c>
      <c r="AF24" s="1176" t="s">
        <v>1051</v>
      </c>
      <c r="AG24" s="1176" t="s">
        <v>1051</v>
      </c>
      <c r="AH24" s="1176" t="s">
        <v>1051</v>
      </c>
      <c r="AI24" s="1176" t="s">
        <v>1051</v>
      </c>
      <c r="AJ24" s="1176" t="s">
        <v>1051</v>
      </c>
      <c r="AK24" s="1176" t="s">
        <v>1051</v>
      </c>
      <c r="AL24" s="1176" t="s">
        <v>1051</v>
      </c>
      <c r="AM24" s="1176" t="s">
        <v>1051</v>
      </c>
      <c r="AN24" s="1176" t="s">
        <v>1051</v>
      </c>
      <c r="AO24" s="1176" t="s">
        <v>1051</v>
      </c>
      <c r="AP24" s="1176" t="s">
        <v>1051</v>
      </c>
      <c r="AQ24" s="1176" t="s">
        <v>1051</v>
      </c>
      <c r="AR24" s="1176" t="s">
        <v>1051</v>
      </c>
      <c r="AS24" s="1176" t="s">
        <v>1051</v>
      </c>
      <c r="AT24" s="1176" t="s">
        <v>1051</v>
      </c>
      <c r="AU24" s="1176" t="s">
        <v>1051</v>
      </c>
      <c r="AV24" s="1176" t="s">
        <v>1051</v>
      </c>
      <c r="AW24" s="1197" t="s">
        <v>1051</v>
      </c>
    </row>
    <row r="25" spans="1:49" ht="12.75">
      <c r="A25" s="1196" t="s">
        <v>1050</v>
      </c>
      <c r="B25" s="1195"/>
      <c r="C25" s="1193"/>
      <c r="D25" s="1186">
        <v>6.57</v>
      </c>
      <c r="E25" s="1186">
        <v>8.22</v>
      </c>
      <c r="F25" s="1186">
        <v>0.86</v>
      </c>
      <c r="G25" s="1186">
        <v>1.3649886601894599</v>
      </c>
      <c r="H25" s="1186">
        <v>0.86</v>
      </c>
      <c r="I25" s="1186">
        <v>0.3</v>
      </c>
      <c r="J25" s="1186">
        <v>0.27</v>
      </c>
      <c r="K25" s="1186">
        <v>0.25</v>
      </c>
      <c r="L25" s="1186">
        <v>0.22459140275275666</v>
      </c>
      <c r="M25" s="1186">
        <v>0.20374838574155063</v>
      </c>
      <c r="N25" s="1186">
        <v>0.21</v>
      </c>
      <c r="O25" s="1186">
        <v>0.20773918429166563</v>
      </c>
      <c r="P25" s="1186">
        <v>0.2017363513916063</v>
      </c>
      <c r="Q25" s="1186">
        <v>0.19</v>
      </c>
      <c r="R25" s="1186">
        <v>0.19</v>
      </c>
      <c r="S25" s="1186">
        <v>0.18</v>
      </c>
      <c r="T25" s="1186">
        <v>0.1633696910001769</v>
      </c>
      <c r="U25" s="1186">
        <v>0.15</v>
      </c>
      <c r="V25" s="1186">
        <v>0.17</v>
      </c>
      <c r="W25" s="1186">
        <v>1.03</v>
      </c>
      <c r="X25" s="1186">
        <v>0.42</v>
      </c>
      <c r="Y25" s="1187">
        <v>0.15</v>
      </c>
      <c r="Z25" s="1186">
        <v>0.15</v>
      </c>
      <c r="AA25" s="1186">
        <v>2.23</v>
      </c>
      <c r="AB25" s="1186">
        <v>1.8</v>
      </c>
      <c r="AC25" s="1186">
        <v>0.64</v>
      </c>
      <c r="AD25" s="1186">
        <v>0.44</v>
      </c>
      <c r="AE25" s="1186">
        <v>0.24</v>
      </c>
      <c r="AF25" s="1186">
        <v>1.01</v>
      </c>
      <c r="AG25" s="1186">
        <v>0.7392803128066334</v>
      </c>
      <c r="AH25" s="1186">
        <v>1.45</v>
      </c>
      <c r="AI25" s="1186">
        <v>0.64</v>
      </c>
      <c r="AJ25" s="1186">
        <v>0.36</v>
      </c>
      <c r="AK25" s="1186">
        <v>0.82</v>
      </c>
      <c r="AL25" s="1186">
        <v>0.26</v>
      </c>
      <c r="AM25" s="1186">
        <v>0.22</v>
      </c>
      <c r="AN25" s="1186">
        <v>0.42</v>
      </c>
      <c r="AO25" s="1186">
        <v>1.59</v>
      </c>
      <c r="AP25" s="1186">
        <v>3.44</v>
      </c>
      <c r="AQ25" s="1186">
        <v>0.36</v>
      </c>
      <c r="AR25" s="1186">
        <v>0.69</v>
      </c>
      <c r="AS25" s="1186">
        <v>0.82</v>
      </c>
      <c r="AT25" s="1186">
        <v>2.56</v>
      </c>
      <c r="AU25" s="1186">
        <v>3.2654353261213163</v>
      </c>
      <c r="AV25" s="1186">
        <v>3.589799225401636</v>
      </c>
      <c r="AW25" s="1185">
        <v>2.6727</v>
      </c>
    </row>
    <row r="26" spans="1:49" ht="12.75">
      <c r="A26" s="1191" t="s">
        <v>1049</v>
      </c>
      <c r="B26" s="1194"/>
      <c r="C26" s="1193"/>
      <c r="D26" s="1189"/>
      <c r="E26" s="1189"/>
      <c r="F26" s="1192">
        <v>6.171809923677013</v>
      </c>
      <c r="G26" s="1186">
        <v>5.2</v>
      </c>
      <c r="H26" s="1186">
        <v>5.25</v>
      </c>
      <c r="I26" s="1186">
        <v>5.13</v>
      </c>
      <c r="J26" s="1186">
        <v>5.01</v>
      </c>
      <c r="K26" s="1186">
        <v>4.89</v>
      </c>
      <c r="L26" s="1186">
        <v>4.86</v>
      </c>
      <c r="M26" s="1186">
        <v>4.75</v>
      </c>
      <c r="N26" s="1186">
        <v>4.68</v>
      </c>
      <c r="O26" s="1186">
        <v>4.61</v>
      </c>
      <c r="P26" s="1186">
        <v>4.45</v>
      </c>
      <c r="Q26" s="1186">
        <v>4.3</v>
      </c>
      <c r="R26" s="1186">
        <v>4.26</v>
      </c>
      <c r="S26" s="1186">
        <v>4.22</v>
      </c>
      <c r="T26" s="1186">
        <v>4.093039677595375</v>
      </c>
      <c r="U26" s="1186">
        <v>3.99</v>
      </c>
      <c r="V26" s="1186">
        <v>3.9028606805380788</v>
      </c>
      <c r="W26" s="1186">
        <v>3.7938564896258735</v>
      </c>
      <c r="X26" s="1186">
        <v>3.813646481799705</v>
      </c>
      <c r="Y26" s="1187">
        <v>3.76</v>
      </c>
      <c r="Z26" s="1186">
        <v>3.7486832454511747</v>
      </c>
      <c r="AA26" s="1186">
        <v>3.84</v>
      </c>
      <c r="AB26" s="1186">
        <v>3.79</v>
      </c>
      <c r="AC26" s="1186">
        <v>4.07</v>
      </c>
      <c r="AD26" s="1186">
        <v>4.06</v>
      </c>
      <c r="AE26" s="1186">
        <v>4.05</v>
      </c>
      <c r="AF26" s="1186">
        <v>3.94</v>
      </c>
      <c r="AG26" s="1186">
        <v>3.9</v>
      </c>
      <c r="AH26" s="1186">
        <v>3.73</v>
      </c>
      <c r="AI26" s="1186">
        <v>3.55</v>
      </c>
      <c r="AJ26" s="1186">
        <v>3.52</v>
      </c>
      <c r="AK26" s="1186">
        <v>3.37</v>
      </c>
      <c r="AL26" s="1186">
        <v>3.3209337778655517</v>
      </c>
      <c r="AM26" s="1186">
        <v>3.15</v>
      </c>
      <c r="AN26" s="1186">
        <v>3.064653314912344</v>
      </c>
      <c r="AO26" s="1186">
        <v>2.94</v>
      </c>
      <c r="AP26" s="1186">
        <v>3.07</v>
      </c>
      <c r="AQ26" s="1186">
        <v>3.09</v>
      </c>
      <c r="AR26" s="1186">
        <v>3.28</v>
      </c>
      <c r="AS26" s="1186">
        <v>3.29</v>
      </c>
      <c r="AT26" s="1186">
        <v>3.27</v>
      </c>
      <c r="AU26" s="1186">
        <v>3.3</v>
      </c>
      <c r="AV26" s="1186">
        <v>3.46</v>
      </c>
      <c r="AW26" s="1185">
        <v>3.74</v>
      </c>
    </row>
    <row r="27" spans="1:49" ht="12.75">
      <c r="A27" s="1191" t="s">
        <v>1048</v>
      </c>
      <c r="B27" s="1190"/>
      <c r="C27" s="1190"/>
      <c r="D27" s="1189"/>
      <c r="E27" s="1189"/>
      <c r="F27" s="1188">
        <v>12.402829832416426</v>
      </c>
      <c r="G27" s="1186">
        <v>12.34</v>
      </c>
      <c r="H27" s="1186">
        <v>12.09</v>
      </c>
      <c r="I27" s="1186">
        <v>12.1</v>
      </c>
      <c r="J27" s="1186">
        <v>11.95</v>
      </c>
      <c r="K27" s="1186">
        <v>11.78</v>
      </c>
      <c r="L27" s="1186">
        <v>11.79</v>
      </c>
      <c r="M27" s="1186">
        <v>11.48</v>
      </c>
      <c r="N27" s="1186">
        <v>11.53</v>
      </c>
      <c r="O27" s="1186">
        <v>11.37</v>
      </c>
      <c r="P27" s="1186">
        <v>11.18</v>
      </c>
      <c r="Q27" s="1186">
        <v>10.915791628170691</v>
      </c>
      <c r="R27" s="1186">
        <v>10.82</v>
      </c>
      <c r="S27" s="1186">
        <v>10.81</v>
      </c>
      <c r="T27" s="1186">
        <v>10.54995071060591</v>
      </c>
      <c r="U27" s="1186">
        <v>10.3</v>
      </c>
      <c r="V27" s="1186">
        <v>10.226252086741528</v>
      </c>
      <c r="W27" s="1186">
        <v>10.135310047775658</v>
      </c>
      <c r="X27" s="1186">
        <v>9.937237232078088</v>
      </c>
      <c r="Y27" s="1187">
        <v>9.94</v>
      </c>
      <c r="Z27" s="1186">
        <v>9.818236657250683</v>
      </c>
      <c r="AA27" s="1186">
        <v>9.67</v>
      </c>
      <c r="AB27" s="1186">
        <v>9.56</v>
      </c>
      <c r="AC27" s="1186">
        <v>9.64</v>
      </c>
      <c r="AD27" s="1186">
        <v>9.65</v>
      </c>
      <c r="AE27" s="1186">
        <v>9.59</v>
      </c>
      <c r="AF27" s="1186">
        <v>9.62</v>
      </c>
      <c r="AG27" s="1186">
        <v>9.61</v>
      </c>
      <c r="AH27" s="1186">
        <v>9.54</v>
      </c>
      <c r="AI27" s="1186">
        <v>9.46</v>
      </c>
      <c r="AJ27" s="1186">
        <v>9.47</v>
      </c>
      <c r="AK27" s="1186">
        <v>9.44</v>
      </c>
      <c r="AL27" s="1186">
        <v>9.292191527361625</v>
      </c>
      <c r="AM27" s="1186">
        <v>9.2</v>
      </c>
      <c r="AN27" s="1186">
        <v>9.16820383701169</v>
      </c>
      <c r="AO27" s="1186">
        <v>9.06</v>
      </c>
      <c r="AP27" s="1186">
        <v>9.04</v>
      </c>
      <c r="AQ27" s="1186">
        <v>8.98</v>
      </c>
      <c r="AR27" s="1186">
        <v>8.86</v>
      </c>
      <c r="AS27" s="1186">
        <v>8.88</v>
      </c>
      <c r="AT27" s="1186">
        <v>8.77</v>
      </c>
      <c r="AU27" s="1186">
        <v>8.62</v>
      </c>
      <c r="AV27" s="1186">
        <v>8.88</v>
      </c>
      <c r="AW27" s="1185">
        <v>9.11</v>
      </c>
    </row>
    <row r="28" spans="1:49" ht="13.5" thickBot="1">
      <c r="A28" s="1184" t="s">
        <v>1047</v>
      </c>
      <c r="B28" s="1183"/>
      <c r="C28" s="1183"/>
      <c r="D28" s="1182"/>
      <c r="E28" s="1182"/>
      <c r="F28" s="1182"/>
      <c r="G28" s="1181">
        <v>9.84</v>
      </c>
      <c r="H28" s="1181">
        <v>9.83</v>
      </c>
      <c r="I28" s="1181">
        <v>9.63</v>
      </c>
      <c r="J28" s="1181">
        <v>9.35</v>
      </c>
      <c r="K28" s="1181">
        <v>9.23</v>
      </c>
      <c r="L28" s="1181">
        <v>9.03</v>
      </c>
      <c r="M28" s="1181">
        <v>8.86</v>
      </c>
      <c r="N28" s="1181">
        <v>8.75</v>
      </c>
      <c r="O28" s="1181">
        <v>8.58</v>
      </c>
      <c r="P28" s="1181">
        <v>8.55</v>
      </c>
      <c r="Q28" s="1181">
        <v>8.38</v>
      </c>
      <c r="R28" s="1181">
        <v>8.31</v>
      </c>
      <c r="S28" s="1181">
        <v>8.23</v>
      </c>
      <c r="T28" s="1181">
        <v>8.36</v>
      </c>
      <c r="U28" s="1181">
        <v>7.68</v>
      </c>
      <c r="V28" s="1181">
        <v>7.9</v>
      </c>
      <c r="W28" s="1181">
        <v>7.73</v>
      </c>
      <c r="X28" s="1181">
        <v>7.46</v>
      </c>
      <c r="Y28" s="1181">
        <v>7.44</v>
      </c>
      <c r="Z28" s="1181">
        <v>7.49</v>
      </c>
      <c r="AA28" s="1181">
        <v>7.51</v>
      </c>
      <c r="AB28" s="1181">
        <v>7.52</v>
      </c>
      <c r="AC28" s="1181">
        <v>7.68</v>
      </c>
      <c r="AD28" s="1181">
        <v>7.76</v>
      </c>
      <c r="AE28" s="1181">
        <v>7.69</v>
      </c>
      <c r="AF28" s="1181">
        <v>7.88</v>
      </c>
      <c r="AG28" s="1181">
        <v>7.18</v>
      </c>
      <c r="AH28" s="1181">
        <v>7.21</v>
      </c>
      <c r="AI28" s="1181">
        <v>7.22</v>
      </c>
      <c r="AJ28" s="1181">
        <v>7.04</v>
      </c>
      <c r="AK28" s="1181">
        <v>6.91</v>
      </c>
      <c r="AL28" s="1181">
        <v>6.82</v>
      </c>
      <c r="AM28" s="1181">
        <v>6.58</v>
      </c>
      <c r="AN28" s="1181">
        <v>6.46</v>
      </c>
      <c r="AO28" s="1181">
        <v>6.32</v>
      </c>
      <c r="AP28" s="1181">
        <v>6.29</v>
      </c>
      <c r="AQ28" s="1181">
        <v>6.27</v>
      </c>
      <c r="AR28" s="1181">
        <v>6.54</v>
      </c>
      <c r="AS28" s="1181">
        <v>6.1</v>
      </c>
      <c r="AT28" s="1181">
        <v>6.23</v>
      </c>
      <c r="AU28" s="1181">
        <v>6.43</v>
      </c>
      <c r="AV28" s="1181">
        <v>6.55</v>
      </c>
      <c r="AW28" s="1180">
        <v>6.78</v>
      </c>
    </row>
    <row r="29" spans="1:13" ht="13.5" thickTop="1">
      <c r="A29" s="1179"/>
      <c r="B29" s="1178"/>
      <c r="C29" s="1178"/>
      <c r="D29" s="1177"/>
      <c r="E29" s="1177"/>
      <c r="F29" s="1177"/>
      <c r="H29" s="1176"/>
      <c r="I29" s="1176"/>
      <c r="J29" s="1176"/>
      <c r="K29" s="1176"/>
      <c r="L29" s="1176"/>
      <c r="M29" s="1176"/>
    </row>
    <row r="30" spans="1:49" ht="12.75">
      <c r="A30" s="1175" t="s">
        <v>1046</v>
      </c>
      <c r="B30" s="209"/>
      <c r="C30" s="209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7" ht="12.75">
      <c r="A31" s="1170" t="s">
        <v>1045</v>
      </c>
      <c r="B31" s="40"/>
      <c r="C31" s="40"/>
      <c r="D31" s="40"/>
      <c r="E31" s="40"/>
      <c r="F31" s="40"/>
      <c r="G31" s="40"/>
    </row>
    <row r="32" spans="1:5" ht="12.75">
      <c r="A32" s="1174" t="s">
        <v>1044</v>
      </c>
      <c r="B32" s="1174"/>
      <c r="C32" s="1174"/>
      <c r="D32" s="1174"/>
      <c r="E32" s="1174"/>
    </row>
    <row r="33" spans="1:3" ht="12.75">
      <c r="A33" s="1724" t="s">
        <v>1043</v>
      </c>
      <c r="B33" s="1724"/>
      <c r="C33" s="1724"/>
    </row>
    <row r="34" spans="1:3" ht="12.75">
      <c r="A34" s="1724"/>
      <c r="B34" s="1724"/>
      <c r="C34" s="1724"/>
    </row>
    <row r="35" spans="1:3" ht="12.75">
      <c r="A35" s="1171"/>
      <c r="B35" s="209"/>
      <c r="C35" s="209"/>
    </row>
    <row r="36" spans="1:3" ht="12.75">
      <c r="A36" s="209"/>
      <c r="B36" s="209"/>
      <c r="C36" s="209"/>
    </row>
    <row r="37" spans="1:3" ht="12.75">
      <c r="A37" s="209"/>
      <c r="B37" s="1168"/>
      <c r="C37" s="209"/>
    </row>
    <row r="38" spans="1:3" ht="12.75">
      <c r="A38" s="209"/>
      <c r="B38" s="209"/>
      <c r="C38" s="209"/>
    </row>
    <row r="39" spans="1:3" ht="12.75">
      <c r="A39" s="209"/>
      <c r="B39" s="209"/>
      <c r="C39" s="209"/>
    </row>
    <row r="40" spans="1:3" ht="12.75">
      <c r="A40" s="209"/>
      <c r="B40" s="209"/>
      <c r="C40" s="209"/>
    </row>
    <row r="41" spans="1:3" ht="12.75">
      <c r="A41" s="209"/>
      <c r="B41" s="209"/>
      <c r="C41" s="209"/>
    </row>
    <row r="42" spans="1:3" ht="12.75">
      <c r="A42" s="209"/>
      <c r="B42" s="209"/>
      <c r="C42" s="209"/>
    </row>
    <row r="43" spans="1:3" ht="12.75">
      <c r="A43" s="209"/>
      <c r="B43" s="209"/>
      <c r="C43" s="209"/>
    </row>
    <row r="44" spans="1:3" ht="12.75">
      <c r="A44" s="1171"/>
      <c r="B44" s="209"/>
      <c r="C44" s="209"/>
    </row>
    <row r="45" spans="1:3" ht="12.75">
      <c r="A45" s="1171"/>
      <c r="B45" s="1168"/>
      <c r="C45" s="209"/>
    </row>
    <row r="46" spans="1:3" ht="12.75">
      <c r="A46" s="209"/>
      <c r="B46" s="1168"/>
      <c r="C46" s="209"/>
    </row>
    <row r="47" spans="1:3" ht="12.75">
      <c r="A47" s="209"/>
      <c r="B47" s="1168"/>
      <c r="C47" s="209"/>
    </row>
    <row r="48" spans="1:3" ht="12.75">
      <c r="A48" s="209"/>
      <c r="B48" s="1168"/>
      <c r="C48" s="209"/>
    </row>
    <row r="49" spans="1:3" ht="12.75">
      <c r="A49" s="209"/>
      <c r="B49" s="209"/>
      <c r="C49" s="209"/>
    </row>
    <row r="50" spans="1:3" ht="12.75">
      <c r="A50" s="209"/>
      <c r="B50" s="209"/>
      <c r="C50" s="209"/>
    </row>
    <row r="51" spans="1:3" ht="12.75">
      <c r="A51" s="1169"/>
      <c r="B51" s="1173"/>
      <c r="C51" s="1172"/>
    </row>
    <row r="52" spans="1:3" ht="12.75">
      <c r="A52" s="1171"/>
      <c r="B52" s="209"/>
      <c r="C52" s="209"/>
    </row>
    <row r="53" spans="1:3" ht="12.75">
      <c r="A53" s="209"/>
      <c r="B53" s="1171"/>
      <c r="C53" s="209"/>
    </row>
    <row r="54" spans="1:3" ht="12.75">
      <c r="A54" s="209"/>
      <c r="B54" s="209"/>
      <c r="C54" s="209"/>
    </row>
    <row r="55" spans="1:3" ht="12.75">
      <c r="A55" s="209"/>
      <c r="B55" s="209"/>
      <c r="C55" s="209"/>
    </row>
    <row r="56" spans="1:3" ht="12.75">
      <c r="A56" s="209"/>
      <c r="B56" s="209"/>
      <c r="C56" s="209"/>
    </row>
    <row r="57" spans="1:3" ht="12.75">
      <c r="A57" s="209"/>
      <c r="B57" s="209"/>
      <c r="C57" s="209"/>
    </row>
    <row r="58" spans="1:3" ht="12.75">
      <c r="A58" s="209"/>
      <c r="B58" s="209"/>
      <c r="C58" s="209"/>
    </row>
    <row r="59" spans="1:3" ht="12.75">
      <c r="A59" s="209"/>
      <c r="B59" s="209"/>
      <c r="C59" s="209"/>
    </row>
    <row r="60" spans="1:3" ht="12.75">
      <c r="A60" s="209"/>
      <c r="B60" s="209"/>
      <c r="C60" s="209"/>
    </row>
    <row r="61" spans="1:3" ht="12.75">
      <c r="A61" s="209"/>
      <c r="B61" s="1171"/>
      <c r="C61" s="209"/>
    </row>
    <row r="62" spans="1:3" ht="12.75">
      <c r="A62" s="209"/>
      <c r="B62" s="209"/>
      <c r="C62" s="209"/>
    </row>
    <row r="63" spans="1:3" ht="12.75">
      <c r="A63" s="209"/>
      <c r="B63" s="1168"/>
      <c r="C63" s="209"/>
    </row>
    <row r="64" spans="1:3" ht="12.75">
      <c r="A64" s="209"/>
      <c r="B64" s="1168"/>
      <c r="C64" s="209"/>
    </row>
    <row r="65" spans="1:3" ht="12.75">
      <c r="A65" s="209"/>
      <c r="B65" s="1168"/>
      <c r="C65" s="209"/>
    </row>
    <row r="66" spans="1:3" ht="12.75">
      <c r="A66" s="209"/>
      <c r="B66" s="1168"/>
      <c r="C66" s="209"/>
    </row>
    <row r="67" spans="1:3" ht="12.75">
      <c r="A67" s="1170"/>
      <c r="B67" s="1170"/>
      <c r="C67" s="1169"/>
    </row>
    <row r="68" spans="1:3" ht="12.75">
      <c r="A68" s="1168"/>
      <c r="B68" s="210"/>
      <c r="C68" s="210"/>
    </row>
    <row r="69" ht="12.75">
      <c r="A69" s="1167"/>
    </row>
  </sheetData>
  <sheetProtection/>
  <mergeCells count="7">
    <mergeCell ref="A2:AW2"/>
    <mergeCell ref="A1:AW1"/>
    <mergeCell ref="A33:C33"/>
    <mergeCell ref="A34:C34"/>
    <mergeCell ref="A4:C4"/>
    <mergeCell ref="A5:C5"/>
    <mergeCell ref="A3:AW3"/>
  </mergeCells>
  <dataValidations count="1">
    <dataValidation type="textLength" allowBlank="1" showInputMessage="1" showErrorMessage="1" sqref="G7:G12">
      <formula1>11111</formula1>
      <formula2>99999</formula2>
    </dataValidation>
  </dataValidations>
  <printOptions/>
  <pageMargins left="0.7" right="0.7" top="0.75" bottom="0.75" header="0.3" footer="0.3"/>
  <pageSetup horizontalDpi="600" verticalDpi="600" orientation="portrait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9.140625" style="1219" customWidth="1"/>
    <col min="2" max="2" width="12.7109375" style="1219" bestFit="1" customWidth="1"/>
    <col min="3" max="16384" width="9.140625" style="1218" customWidth="1"/>
  </cols>
  <sheetData>
    <row r="1" spans="1:12" ht="12.75">
      <c r="A1" s="1278"/>
      <c r="B1" s="1497" t="s">
        <v>1098</v>
      </c>
      <c r="C1" s="1497"/>
      <c r="D1" s="1497"/>
      <c r="E1" s="1497"/>
      <c r="F1" s="1497"/>
      <c r="G1" s="1497"/>
      <c r="H1" s="1497"/>
      <c r="I1" s="1497"/>
      <c r="J1" s="1497"/>
      <c r="K1" s="1497"/>
      <c r="L1" s="1497"/>
    </row>
    <row r="2" spans="1:12" ht="15.75">
      <c r="A2" s="1278"/>
      <c r="B2" s="1730" t="s">
        <v>119</v>
      </c>
      <c r="C2" s="1730"/>
      <c r="D2" s="1730"/>
      <c r="E2" s="1730"/>
      <c r="F2" s="1730"/>
      <c r="G2" s="1730"/>
      <c r="H2" s="1730"/>
      <c r="I2" s="1730"/>
      <c r="J2" s="1730"/>
      <c r="K2" s="1730"/>
      <c r="L2" s="1730"/>
    </row>
    <row r="3" spans="1:7" ht="12.75">
      <c r="A3" s="698"/>
      <c r="B3" s="698"/>
      <c r="C3" s="1277"/>
      <c r="D3" s="1276"/>
      <c r="E3" s="1276"/>
      <c r="F3" s="1276"/>
      <c r="G3" s="1276"/>
    </row>
    <row r="4" spans="2:12" ht="12.75" thickBot="1"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 t="s">
        <v>1097</v>
      </c>
    </row>
    <row r="5" spans="2:12" ht="13.5" thickTop="1">
      <c r="B5" s="1731" t="s">
        <v>268</v>
      </c>
      <c r="C5" s="1733" t="s">
        <v>1096</v>
      </c>
      <c r="D5" s="1733"/>
      <c r="E5" s="1733"/>
      <c r="F5" s="1733"/>
      <c r="G5" s="1734"/>
      <c r="H5" s="1735" t="s">
        <v>1095</v>
      </c>
      <c r="I5" s="1736"/>
      <c r="J5" s="1736"/>
      <c r="K5" s="1736"/>
      <c r="L5" s="1737"/>
    </row>
    <row r="6" spans="2:12" ht="12.75">
      <c r="B6" s="1732"/>
      <c r="C6" s="1273" t="s">
        <v>270</v>
      </c>
      <c r="D6" s="1272" t="s">
        <v>271</v>
      </c>
      <c r="E6" s="1271" t="s">
        <v>16</v>
      </c>
      <c r="F6" s="1271" t="s">
        <v>18</v>
      </c>
      <c r="G6" s="1274" t="s">
        <v>35</v>
      </c>
      <c r="H6" s="1273" t="s">
        <v>270</v>
      </c>
      <c r="I6" s="1272" t="s">
        <v>271</v>
      </c>
      <c r="J6" s="1271" t="s">
        <v>16</v>
      </c>
      <c r="K6" s="1271" t="s">
        <v>18</v>
      </c>
      <c r="L6" s="1270" t="s">
        <v>35</v>
      </c>
    </row>
    <row r="7" spans="2:12" ht="12.75">
      <c r="B7" s="1269" t="s">
        <v>173</v>
      </c>
      <c r="C7" s="1268">
        <v>0.18</v>
      </c>
      <c r="D7" s="1267">
        <v>0.25</v>
      </c>
      <c r="E7" s="1266">
        <v>0.0044</v>
      </c>
      <c r="F7" s="1265">
        <v>0.9477779527559054</v>
      </c>
      <c r="G7" s="1264">
        <v>0.4399</v>
      </c>
      <c r="H7" s="1263" t="s">
        <v>3</v>
      </c>
      <c r="I7" s="1262" t="s">
        <v>3</v>
      </c>
      <c r="J7" s="1262" t="s">
        <v>3</v>
      </c>
      <c r="K7" s="1261" t="s">
        <v>3</v>
      </c>
      <c r="L7" s="1237" t="s">
        <v>3</v>
      </c>
    </row>
    <row r="8" spans="2:12" ht="12.75">
      <c r="B8" s="1254" t="s">
        <v>174</v>
      </c>
      <c r="C8" s="1253">
        <v>0.1463</v>
      </c>
      <c r="D8" s="1252">
        <v>0.14</v>
      </c>
      <c r="E8" s="1251">
        <v>0.0656</v>
      </c>
      <c r="F8" s="1250">
        <v>2.22</v>
      </c>
      <c r="G8" s="1249">
        <v>2.0504</v>
      </c>
      <c r="H8" s="1248">
        <v>1.16</v>
      </c>
      <c r="I8" s="1251">
        <v>1</v>
      </c>
      <c r="J8" s="1238">
        <v>0.54</v>
      </c>
      <c r="K8" s="1238">
        <v>3.04</v>
      </c>
      <c r="L8" s="1237">
        <v>2.6856</v>
      </c>
    </row>
    <row r="9" spans="2:12" ht="12.75">
      <c r="B9" s="1254" t="s">
        <v>175</v>
      </c>
      <c r="C9" s="1253">
        <v>0.31</v>
      </c>
      <c r="D9" s="1252">
        <v>0.07</v>
      </c>
      <c r="E9" s="1251">
        <v>0.9267</v>
      </c>
      <c r="F9" s="1250">
        <v>1.1</v>
      </c>
      <c r="G9" s="1249">
        <v>2.1162</v>
      </c>
      <c r="H9" s="1248">
        <v>0.93</v>
      </c>
      <c r="I9" s="1251">
        <v>0.79</v>
      </c>
      <c r="J9" s="1238">
        <v>0.9349</v>
      </c>
      <c r="K9" s="1238">
        <v>1.97</v>
      </c>
      <c r="L9" s="1237">
        <v>2.7359</v>
      </c>
    </row>
    <row r="10" spans="2:12" ht="12.75">
      <c r="B10" s="1254" t="s">
        <v>176</v>
      </c>
      <c r="C10" s="1253">
        <v>0.60496</v>
      </c>
      <c r="D10" s="1252">
        <v>0.03</v>
      </c>
      <c r="E10" s="1251">
        <v>0.5235</v>
      </c>
      <c r="F10" s="1250">
        <v>0.29</v>
      </c>
      <c r="G10" s="1249">
        <v>3.0040184818481848</v>
      </c>
      <c r="H10" s="1252">
        <v>1.4799466666666667</v>
      </c>
      <c r="I10" s="1251">
        <v>0.5</v>
      </c>
      <c r="J10" s="1238">
        <v>0.8726</v>
      </c>
      <c r="K10" s="1238">
        <v>0.97</v>
      </c>
      <c r="L10" s="1237">
        <v>3.650974666666667</v>
      </c>
    </row>
    <row r="11" spans="2:12" ht="12.75">
      <c r="B11" s="1254" t="s">
        <v>177</v>
      </c>
      <c r="C11" s="1253">
        <v>0.74</v>
      </c>
      <c r="D11" s="1252">
        <v>0.08</v>
      </c>
      <c r="E11" s="1251">
        <v>0.128</v>
      </c>
      <c r="F11" s="1250">
        <v>0.4837</v>
      </c>
      <c r="G11" s="1249">
        <v>2.341998235369885</v>
      </c>
      <c r="H11" s="1248">
        <v>2.11</v>
      </c>
      <c r="I11" s="1251">
        <v>0.75</v>
      </c>
      <c r="J11" s="1238">
        <v>0.5803</v>
      </c>
      <c r="K11" s="1238">
        <v>0.9588</v>
      </c>
      <c r="L11" s="1237">
        <v>3.25</v>
      </c>
    </row>
    <row r="12" spans="2:12" ht="12.75">
      <c r="B12" s="1254" t="s">
        <v>178</v>
      </c>
      <c r="C12" s="1253">
        <v>1.52</v>
      </c>
      <c r="D12" s="1252">
        <v>0.47</v>
      </c>
      <c r="E12" s="1251">
        <v>0.1551</v>
      </c>
      <c r="F12" s="1250">
        <v>0.6795</v>
      </c>
      <c r="G12" s="1249"/>
      <c r="H12" s="1248">
        <v>2.26</v>
      </c>
      <c r="I12" s="1251">
        <v>1.06</v>
      </c>
      <c r="J12" s="1238">
        <v>0.369</v>
      </c>
      <c r="K12" s="1238">
        <v>0.9434</v>
      </c>
      <c r="L12" s="1237"/>
    </row>
    <row r="13" spans="2:12" ht="12.75">
      <c r="B13" s="1254" t="s">
        <v>179</v>
      </c>
      <c r="C13" s="1253">
        <v>1.9281166666666665</v>
      </c>
      <c r="D13" s="1252">
        <v>0.234</v>
      </c>
      <c r="E13" s="1251">
        <v>0.7409</v>
      </c>
      <c r="F13" s="1250">
        <v>0.35</v>
      </c>
      <c r="G13" s="1249"/>
      <c r="H13" s="1248" t="s">
        <v>3</v>
      </c>
      <c r="I13" s="1247" t="s">
        <v>3</v>
      </c>
      <c r="J13" s="1246" t="s">
        <v>3</v>
      </c>
      <c r="K13" s="1246" t="s">
        <v>3</v>
      </c>
      <c r="L13" s="1260"/>
    </row>
    <row r="14" spans="2:12" ht="12.75">
      <c r="B14" s="1254" t="s">
        <v>180</v>
      </c>
      <c r="C14" s="1253">
        <v>4.02</v>
      </c>
      <c r="D14" s="1252">
        <v>0.08</v>
      </c>
      <c r="E14" s="1258">
        <v>1.1286</v>
      </c>
      <c r="F14" s="1257">
        <v>0.5323</v>
      </c>
      <c r="G14" s="1256"/>
      <c r="H14" s="1255">
        <v>4.03</v>
      </c>
      <c r="I14" s="1247">
        <v>0.83</v>
      </c>
      <c r="J14" s="1259">
        <v>1.3759</v>
      </c>
      <c r="K14" s="1259">
        <v>1.3328</v>
      </c>
      <c r="L14" s="1237"/>
    </row>
    <row r="15" spans="2:12" ht="12.75">
      <c r="B15" s="1254" t="s">
        <v>181</v>
      </c>
      <c r="C15" s="1253">
        <v>3.4946865983623683</v>
      </c>
      <c r="D15" s="1252">
        <v>0.06</v>
      </c>
      <c r="E15" s="1251">
        <v>0.687</v>
      </c>
      <c r="F15" s="1250">
        <v>1.0974</v>
      </c>
      <c r="G15" s="1249"/>
      <c r="H15" s="1248">
        <v>4.04</v>
      </c>
      <c r="I15" s="1247">
        <v>0.68</v>
      </c>
      <c r="J15" s="1238">
        <v>1.1623</v>
      </c>
      <c r="K15" s="1238">
        <v>1.2908</v>
      </c>
      <c r="L15" s="1237"/>
    </row>
    <row r="16" spans="2:12" ht="12.75">
      <c r="B16" s="1254" t="s">
        <v>182</v>
      </c>
      <c r="C16" s="1253">
        <v>4.46</v>
      </c>
      <c r="D16" s="1252">
        <v>0.04</v>
      </c>
      <c r="E16" s="1258">
        <v>0.5904</v>
      </c>
      <c r="F16" s="1257">
        <v>1.3361</v>
      </c>
      <c r="G16" s="1256"/>
      <c r="H16" s="1255">
        <v>4.12</v>
      </c>
      <c r="I16" s="1247">
        <v>0.64</v>
      </c>
      <c r="J16" s="1238">
        <v>0.9827</v>
      </c>
      <c r="K16" s="1238">
        <v>0.6016</v>
      </c>
      <c r="L16" s="1237"/>
    </row>
    <row r="17" spans="2:12" s="1218" customFormat="1" ht="12.75">
      <c r="B17" s="1254" t="s">
        <v>183</v>
      </c>
      <c r="C17" s="1253">
        <v>2.67</v>
      </c>
      <c r="D17" s="1252">
        <v>0.13</v>
      </c>
      <c r="E17" s="1251">
        <v>0.3719</v>
      </c>
      <c r="F17" s="1250">
        <v>0.1182</v>
      </c>
      <c r="G17" s="1249"/>
      <c r="H17" s="1248" t="s">
        <v>3</v>
      </c>
      <c r="I17" s="1247" t="s">
        <v>3</v>
      </c>
      <c r="J17" s="1246" t="s">
        <v>3</v>
      </c>
      <c r="K17" s="1238">
        <v>0.6737</v>
      </c>
      <c r="L17" s="1237"/>
    </row>
    <row r="18" spans="2:12" s="1218" customFormat="1" ht="12.75">
      <c r="B18" s="1245" t="s">
        <v>184</v>
      </c>
      <c r="C18" s="1244">
        <v>1.19</v>
      </c>
      <c r="D18" s="1243">
        <v>0.02</v>
      </c>
      <c r="E18" s="1239">
        <v>0.1739</v>
      </c>
      <c r="F18" s="1239">
        <v>0.0456</v>
      </c>
      <c r="G18" s="1242"/>
      <c r="H18" s="1241">
        <v>2.71</v>
      </c>
      <c r="I18" s="1240">
        <v>0.72</v>
      </c>
      <c r="J18" s="1239">
        <v>0.7579</v>
      </c>
      <c r="K18" s="1238">
        <v>0.7218</v>
      </c>
      <c r="L18" s="1237"/>
    </row>
    <row r="19" spans="2:12" s="1218" customFormat="1" ht="12.75" thickBot="1">
      <c r="B19" s="1236" t="s">
        <v>1094</v>
      </c>
      <c r="C19" s="1235">
        <v>1.74</v>
      </c>
      <c r="D19" s="1232">
        <v>0.1327766719972371</v>
      </c>
      <c r="E19" s="1231">
        <v>0.43</v>
      </c>
      <c r="F19" s="1231">
        <v>0.7860129132792667</v>
      </c>
      <c r="G19" s="1234"/>
      <c r="H19" s="1233">
        <v>2.69</v>
      </c>
      <c r="I19" s="1232">
        <v>0.7614812880000341</v>
      </c>
      <c r="J19" s="1231">
        <v>0.78</v>
      </c>
      <c r="K19" s="1231">
        <v>1.03</v>
      </c>
      <c r="L19" s="1230"/>
    </row>
    <row r="20" spans="2:12" s="1218" customFormat="1" ht="12.75" thickTop="1">
      <c r="B20" s="1219"/>
      <c r="L20" s="1229"/>
    </row>
    <row r="21" spans="2:12" s="1218" customFormat="1" ht="12">
      <c r="B21" s="1219"/>
      <c r="L21" s="1229"/>
    </row>
    <row r="22" spans="2:7" s="1218" customFormat="1" ht="15.75">
      <c r="B22" s="1219"/>
      <c r="D22" s="1225"/>
      <c r="E22" s="1228"/>
      <c r="F22" s="1228"/>
      <c r="G22" s="1228"/>
    </row>
    <row r="23" spans="2:7" s="1218" customFormat="1" ht="15.75">
      <c r="B23" s="1219"/>
      <c r="D23" s="1223"/>
      <c r="E23" s="1226"/>
      <c r="F23" s="1226"/>
      <c r="G23" s="1226"/>
    </row>
    <row r="24" spans="2:7" s="1218" customFormat="1" ht="15.75">
      <c r="B24" s="1219"/>
      <c r="D24" s="1223"/>
      <c r="E24" s="1226"/>
      <c r="F24" s="1226"/>
      <c r="G24" s="1226"/>
    </row>
    <row r="25" spans="2:7" s="1218" customFormat="1" ht="15.75">
      <c r="B25" s="1219"/>
      <c r="D25" s="1223"/>
      <c r="E25" s="1226"/>
      <c r="F25" s="1226"/>
      <c r="G25" s="1226"/>
    </row>
    <row r="26" spans="2:7" s="1218" customFormat="1" ht="15.75">
      <c r="B26" s="1219"/>
      <c r="D26" s="1223"/>
      <c r="E26" s="1226"/>
      <c r="F26" s="1226"/>
      <c r="G26" s="1226"/>
    </row>
    <row r="27" spans="2:7" s="1218" customFormat="1" ht="15.75">
      <c r="B27" s="1219"/>
      <c r="D27" s="1223"/>
      <c r="E27" s="1226"/>
      <c r="F27" s="1226"/>
      <c r="G27" s="1226"/>
    </row>
    <row r="28" spans="2:7" s="1218" customFormat="1" ht="15.75">
      <c r="B28" s="1219"/>
      <c r="D28" s="1223"/>
      <c r="E28" s="1226"/>
      <c r="F28" s="1226"/>
      <c r="G28" s="1226"/>
    </row>
    <row r="29" spans="2:7" s="1218" customFormat="1" ht="15">
      <c r="B29" s="1219"/>
      <c r="D29" s="1223"/>
      <c r="E29" s="1227"/>
      <c r="F29" s="1227"/>
      <c r="G29" s="1227"/>
    </row>
    <row r="30" spans="2:7" s="1218" customFormat="1" ht="15.75">
      <c r="B30" s="1219"/>
      <c r="D30" s="1225"/>
      <c r="E30" s="1226"/>
      <c r="F30" s="1226"/>
      <c r="G30" s="1226"/>
    </row>
    <row r="31" spans="2:7" s="1218" customFormat="1" ht="15.75">
      <c r="B31" s="1219"/>
      <c r="D31" s="1223"/>
      <c r="E31" s="1224"/>
      <c r="F31" s="1224"/>
      <c r="G31" s="1224"/>
    </row>
    <row r="32" spans="2:7" s="1218" customFormat="1" ht="15.75">
      <c r="B32" s="1219"/>
      <c r="D32" s="1225"/>
      <c r="E32" s="1220"/>
      <c r="F32" s="1220"/>
      <c r="G32" s="1220"/>
    </row>
    <row r="33" spans="4:13" s="1218" customFormat="1" ht="15.75">
      <c r="D33" s="1223"/>
      <c r="E33" s="1224"/>
      <c r="F33" s="1224"/>
      <c r="G33" s="1224"/>
      <c r="I33"/>
      <c r="J33"/>
      <c r="K33"/>
      <c r="L33"/>
      <c r="M33"/>
    </row>
    <row r="34" spans="4:13" s="1218" customFormat="1" ht="15.75">
      <c r="D34" s="1223"/>
      <c r="E34" s="1220"/>
      <c r="F34" s="1220"/>
      <c r="G34" s="1220"/>
      <c r="I34" s="1222"/>
      <c r="J34"/>
      <c r="K34"/>
      <c r="L34"/>
      <c r="M34"/>
    </row>
    <row r="35" spans="4:7" s="1218" customFormat="1" ht="15.75">
      <c r="D35" s="1221"/>
      <c r="E35" s="1220"/>
      <c r="F35" s="1220"/>
      <c r="G35" s="1220"/>
    </row>
  </sheetData>
  <sheetProtection/>
  <mergeCells count="5">
    <mergeCell ref="B1:L1"/>
    <mergeCell ref="B2:L2"/>
    <mergeCell ref="B5:B6"/>
    <mergeCell ref="C5:G5"/>
    <mergeCell ref="H5:L5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1.7109375" style="2" bestFit="1" customWidth="1"/>
    <col min="2" max="3" width="9.57421875" style="2" hidden="1" customWidth="1"/>
    <col min="4" max="4" width="0" style="2" hidden="1" customWidth="1"/>
    <col min="5" max="5" width="10.140625" style="2" customWidth="1"/>
    <col min="6" max="6" width="11.140625" style="2" customWidth="1"/>
    <col min="7" max="10" width="9.140625" style="2" customWidth="1"/>
    <col min="11" max="11" width="9.7109375" style="2" customWidth="1"/>
    <col min="12" max="12" width="9.140625" style="2" customWidth="1"/>
    <col min="13" max="16384" width="9.140625" style="2" customWidth="1"/>
  </cols>
  <sheetData>
    <row r="1" spans="1:13" ht="12.75">
      <c r="A1" s="1410" t="s">
        <v>186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</row>
    <row r="2" spans="1:13" ht="15.75">
      <c r="A2" s="1411" t="s">
        <v>77</v>
      </c>
      <c r="B2" s="1411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</row>
    <row r="3" spans="1:13" ht="12.75">
      <c r="A3" s="1412" t="s">
        <v>187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</row>
    <row r="4" spans="1:10" ht="12.75">
      <c r="A4" s="1328"/>
      <c r="B4" s="1328"/>
      <c r="C4" s="1328"/>
      <c r="D4" s="1328"/>
      <c r="E4" s="1328"/>
      <c r="F4" s="1328"/>
      <c r="G4" s="1328"/>
      <c r="H4" s="1328"/>
      <c r="I4" s="1328"/>
      <c r="J4" s="1328"/>
    </row>
    <row r="5" spans="1:13" ht="16.5">
      <c r="A5" s="1413" t="s">
        <v>188</v>
      </c>
      <c r="B5" s="1414" t="s">
        <v>189</v>
      </c>
      <c r="C5" s="1414"/>
      <c r="D5" s="1415"/>
      <c r="E5" s="1414" t="s">
        <v>16</v>
      </c>
      <c r="F5" s="1414"/>
      <c r="G5" s="1415"/>
      <c r="H5" s="1414" t="s">
        <v>18</v>
      </c>
      <c r="I5" s="1414"/>
      <c r="J5" s="1415"/>
      <c r="K5" s="1414" t="s">
        <v>190</v>
      </c>
      <c r="L5" s="1414"/>
      <c r="M5" s="1415"/>
    </row>
    <row r="6" spans="1:13" ht="12.75">
      <c r="A6" s="1413"/>
      <c r="B6" s="1329" t="s">
        <v>191</v>
      </c>
      <c r="C6" s="1329" t="s">
        <v>192</v>
      </c>
      <c r="D6" s="1329" t="s">
        <v>193</v>
      </c>
      <c r="E6" s="1329" t="s">
        <v>191</v>
      </c>
      <c r="F6" s="1329" t="s">
        <v>192</v>
      </c>
      <c r="G6" s="1329" t="s">
        <v>193</v>
      </c>
      <c r="H6" s="1329" t="s">
        <v>191</v>
      </c>
      <c r="I6" s="1329" t="s">
        <v>192</v>
      </c>
      <c r="J6" s="1329" t="s">
        <v>193</v>
      </c>
      <c r="K6" s="1329" t="s">
        <v>191</v>
      </c>
      <c r="L6" s="1329" t="s">
        <v>192</v>
      </c>
      <c r="M6" s="1329" t="s">
        <v>193</v>
      </c>
    </row>
    <row r="7" spans="1:13" ht="12.75">
      <c r="A7" s="1330" t="s">
        <v>173</v>
      </c>
      <c r="B7" s="1331">
        <v>11.852776044915785</v>
      </c>
      <c r="C7" s="130">
        <v>10.026857654431524</v>
      </c>
      <c r="D7" s="1332">
        <f>B7-C7</f>
        <v>1.8259183904842615</v>
      </c>
      <c r="E7" s="1333">
        <v>7.5</v>
      </c>
      <c r="F7" s="131">
        <v>7.726597325408619</v>
      </c>
      <c r="G7" s="1334">
        <v>-0.2265973254086191</v>
      </c>
      <c r="H7" s="1333">
        <v>6.9</v>
      </c>
      <c r="I7" s="132">
        <v>3.7</v>
      </c>
      <c r="J7" s="1335">
        <f aca="true" t="shared" si="0" ref="J7:J18">H7-I7</f>
        <v>3.2</v>
      </c>
      <c r="K7" s="1333">
        <v>8.6</v>
      </c>
      <c r="L7" s="132">
        <v>5.1</v>
      </c>
      <c r="M7" s="1336">
        <f>K7-L7</f>
        <v>3.5</v>
      </c>
    </row>
    <row r="8" spans="1:13" ht="12.75">
      <c r="A8" s="1330" t="s">
        <v>174</v>
      </c>
      <c r="B8" s="1331">
        <v>11.241507103150084</v>
      </c>
      <c r="C8" s="130">
        <v>9.73451327433628</v>
      </c>
      <c r="D8" s="1337">
        <f aca="true" t="shared" si="1" ref="D8:D18">B8-C8</f>
        <v>1.5069938288138047</v>
      </c>
      <c r="E8" s="1338">
        <v>7.6</v>
      </c>
      <c r="F8" s="133">
        <v>6.461086637298095</v>
      </c>
      <c r="G8" s="1339">
        <v>1.1389133627019046</v>
      </c>
      <c r="H8" s="1338">
        <v>7.2</v>
      </c>
      <c r="I8" s="134">
        <v>4.4</v>
      </c>
      <c r="J8" s="1335">
        <f t="shared" si="0"/>
        <v>2.8</v>
      </c>
      <c r="K8" s="1338">
        <v>7.9</v>
      </c>
      <c r="L8" s="134">
        <v>4.3</v>
      </c>
      <c r="M8" s="1335">
        <f>K8-L8</f>
        <v>3.6000000000000005</v>
      </c>
    </row>
    <row r="9" spans="1:13" ht="12.75">
      <c r="A9" s="1330" t="s">
        <v>175</v>
      </c>
      <c r="B9" s="1331">
        <v>10.51344743276286</v>
      </c>
      <c r="C9" s="130">
        <v>9.753954305799667</v>
      </c>
      <c r="D9" s="1337">
        <f t="shared" si="1"/>
        <v>0.7594931269631928</v>
      </c>
      <c r="E9" s="1340">
        <v>7.5</v>
      </c>
      <c r="F9" s="133">
        <v>5.523255813953483</v>
      </c>
      <c r="G9" s="1339">
        <v>1.976744186046517</v>
      </c>
      <c r="H9" s="1340">
        <v>8.2</v>
      </c>
      <c r="I9" s="134">
        <v>5</v>
      </c>
      <c r="J9" s="1335">
        <f t="shared" si="0"/>
        <v>3.1999999999999993</v>
      </c>
      <c r="K9" s="1340">
        <v>6.7</v>
      </c>
      <c r="L9" s="134">
        <v>4.2</v>
      </c>
      <c r="M9" s="1335">
        <f>K9-L9</f>
        <v>2.5</v>
      </c>
    </row>
    <row r="10" spans="1:13" ht="12.75">
      <c r="A10" s="1330" t="s">
        <v>176</v>
      </c>
      <c r="B10" s="1331">
        <v>10.465116279069761</v>
      </c>
      <c r="C10" s="130">
        <v>9.903593339176169</v>
      </c>
      <c r="D10" s="1337">
        <f t="shared" si="1"/>
        <v>0.5615229398935924</v>
      </c>
      <c r="E10" s="1340">
        <v>7.2</v>
      </c>
      <c r="F10" s="133">
        <v>4.375896700143471</v>
      </c>
      <c r="G10" s="1339">
        <v>2.824103299856529</v>
      </c>
      <c r="H10" s="1340">
        <v>10.4</v>
      </c>
      <c r="I10" s="134">
        <v>5.4</v>
      </c>
      <c r="J10" s="1335">
        <f t="shared" si="0"/>
        <v>5</v>
      </c>
      <c r="K10" s="1340">
        <v>4.8</v>
      </c>
      <c r="L10" s="134">
        <v>3.6</v>
      </c>
      <c r="M10" s="1335">
        <f>K10-L10</f>
        <v>1.1999999999999997</v>
      </c>
    </row>
    <row r="11" spans="1:13" ht="12.75">
      <c r="A11" s="1330" t="s">
        <v>177</v>
      </c>
      <c r="B11" s="1331">
        <v>10.368098159509202</v>
      </c>
      <c r="C11" s="130">
        <v>10.563380281690144</v>
      </c>
      <c r="D11" s="1337">
        <f t="shared" si="1"/>
        <v>-0.19528212218094154</v>
      </c>
      <c r="E11" s="1340">
        <v>7</v>
      </c>
      <c r="F11" s="134">
        <v>4.927536231884062</v>
      </c>
      <c r="G11" s="1339">
        <v>2.072463768115938</v>
      </c>
      <c r="H11" s="1340">
        <v>11.6</v>
      </c>
      <c r="I11" s="134">
        <v>5.6</v>
      </c>
      <c r="J11" s="1335">
        <f t="shared" si="0"/>
        <v>6</v>
      </c>
      <c r="K11" s="1340">
        <v>3.8</v>
      </c>
      <c r="L11" s="134">
        <v>3.4</v>
      </c>
      <c r="M11" s="1335">
        <f>K11-L11</f>
        <v>0.3999999999999999</v>
      </c>
    </row>
    <row r="12" spans="1:15" ht="12.75">
      <c r="A12" s="1330" t="s">
        <v>178</v>
      </c>
      <c r="B12" s="1331">
        <v>9.817073170731703</v>
      </c>
      <c r="C12" s="130">
        <v>10.78947368421052</v>
      </c>
      <c r="D12" s="1337">
        <f t="shared" si="1"/>
        <v>-0.9724005134788172</v>
      </c>
      <c r="E12" s="1340">
        <v>6.8</v>
      </c>
      <c r="F12" s="134">
        <v>5.1936619718310055</v>
      </c>
      <c r="G12" s="1339">
        <v>1.6063380281689943</v>
      </c>
      <c r="H12" s="1340">
        <v>12.1</v>
      </c>
      <c r="I12" s="134">
        <v>5.7</v>
      </c>
      <c r="J12" s="1335">
        <f t="shared" si="0"/>
        <v>6.3999999999999995</v>
      </c>
      <c r="K12" s="1340"/>
      <c r="L12" s="134"/>
      <c r="M12" s="1335"/>
      <c r="O12" s="43"/>
    </row>
    <row r="13" spans="1:15" ht="12.75">
      <c r="A13" s="1330" t="s">
        <v>179</v>
      </c>
      <c r="B13" s="1331">
        <v>10.073260073260087</v>
      </c>
      <c r="C13" s="130">
        <v>10.907504363001735</v>
      </c>
      <c r="D13" s="1337">
        <f t="shared" si="1"/>
        <v>-0.8342442897416475</v>
      </c>
      <c r="E13" s="1341">
        <v>7</v>
      </c>
      <c r="F13" s="134">
        <v>5.3697183098591665</v>
      </c>
      <c r="G13" s="1339">
        <v>1.6302816901408335</v>
      </c>
      <c r="H13" s="1341">
        <v>11.3</v>
      </c>
      <c r="I13" s="134">
        <v>5.2</v>
      </c>
      <c r="J13" s="1335">
        <f t="shared" si="0"/>
        <v>6.1000000000000005</v>
      </c>
      <c r="K13" s="1341"/>
      <c r="L13" s="134"/>
      <c r="M13" s="1335"/>
      <c r="O13" s="2" t="s">
        <v>109</v>
      </c>
    </row>
    <row r="14" spans="1:13" ht="12.75">
      <c r="A14" s="1330" t="s">
        <v>180</v>
      </c>
      <c r="B14" s="1331">
        <v>10.237659963436926</v>
      </c>
      <c r="C14" s="130">
        <v>10.389610389610397</v>
      </c>
      <c r="D14" s="1337">
        <f t="shared" si="1"/>
        <v>-0.151950426173471</v>
      </c>
      <c r="E14" s="1340">
        <v>7</v>
      </c>
      <c r="F14" s="134">
        <v>5.253940455341507</v>
      </c>
      <c r="G14" s="1339">
        <v>1.7460595446584932</v>
      </c>
      <c r="H14" s="1341">
        <v>10.2</v>
      </c>
      <c r="I14" s="134">
        <v>4.83</v>
      </c>
      <c r="J14" s="1335">
        <f t="shared" si="0"/>
        <v>5.369999999999999</v>
      </c>
      <c r="K14" s="1341"/>
      <c r="L14" s="134"/>
      <c r="M14" s="1335"/>
    </row>
    <row r="15" spans="1:13" ht="12.75">
      <c r="A15" s="1330" t="s">
        <v>181</v>
      </c>
      <c r="B15" s="1331">
        <v>9.4578313253012</v>
      </c>
      <c r="C15" s="130">
        <v>9.393680614859107</v>
      </c>
      <c r="D15" s="1337">
        <f t="shared" si="1"/>
        <v>0.06415071044209242</v>
      </c>
      <c r="E15" s="1340">
        <v>6.9</v>
      </c>
      <c r="F15" s="134">
        <v>4.86533449174631</v>
      </c>
      <c r="G15" s="1339">
        <v>2.03466550825369</v>
      </c>
      <c r="H15" s="1340">
        <v>9.7</v>
      </c>
      <c r="I15" s="134">
        <v>5.39</v>
      </c>
      <c r="J15" s="1335">
        <f t="shared" si="0"/>
        <v>4.31</v>
      </c>
      <c r="K15" s="1340"/>
      <c r="L15" s="134"/>
      <c r="M15" s="1335"/>
    </row>
    <row r="16" spans="1:13" ht="12.75">
      <c r="A16" s="1330" t="s">
        <v>182</v>
      </c>
      <c r="B16" s="1340">
        <v>8.690476190476176</v>
      </c>
      <c r="C16" s="134">
        <v>9.306260575296093</v>
      </c>
      <c r="D16" s="1337">
        <f t="shared" si="1"/>
        <v>-0.6157843848199178</v>
      </c>
      <c r="E16" s="1340">
        <v>7.1</v>
      </c>
      <c r="F16" s="134">
        <v>5.00863557858375</v>
      </c>
      <c r="G16" s="1339">
        <v>2.09136442141625</v>
      </c>
      <c r="H16" s="1340">
        <v>10</v>
      </c>
      <c r="I16" s="134">
        <v>5.76</v>
      </c>
      <c r="J16" s="1335">
        <f t="shared" si="0"/>
        <v>4.24</v>
      </c>
      <c r="K16" s="1340"/>
      <c r="L16" s="134"/>
      <c r="M16" s="1335"/>
    </row>
    <row r="17" spans="1:13" ht="12.75">
      <c r="A17" s="1330" t="s">
        <v>183</v>
      </c>
      <c r="B17" s="1331">
        <v>8.22561692126908</v>
      </c>
      <c r="C17" s="130">
        <v>9.866220735785959</v>
      </c>
      <c r="D17" s="1337">
        <f t="shared" si="1"/>
        <v>-1.6406038145168793</v>
      </c>
      <c r="E17" s="1340">
        <v>7.4</v>
      </c>
      <c r="F17" s="134">
        <v>5.398457583547554</v>
      </c>
      <c r="G17" s="1339">
        <v>2.0015424164524465</v>
      </c>
      <c r="H17" s="1340">
        <v>11.1</v>
      </c>
      <c r="I17" s="134">
        <v>5.8</v>
      </c>
      <c r="J17" s="1335">
        <f t="shared" si="0"/>
        <v>5.3</v>
      </c>
      <c r="K17" s="1340"/>
      <c r="L17" s="134"/>
      <c r="M17" s="1335"/>
    </row>
    <row r="18" spans="1:13" ht="12.75">
      <c r="A18" s="1330" t="s">
        <v>184</v>
      </c>
      <c r="B18" s="1331">
        <v>7.8</v>
      </c>
      <c r="C18" s="130">
        <v>9.637561779242148</v>
      </c>
      <c r="D18" s="1337">
        <f t="shared" si="1"/>
        <v>-1.8375617792421481</v>
      </c>
      <c r="E18" s="1333">
        <v>7.6</v>
      </c>
      <c r="F18" s="135">
        <v>3.7</v>
      </c>
      <c r="G18" s="1339">
        <v>3.8999999999999995</v>
      </c>
      <c r="H18" s="1333">
        <v>10.4</v>
      </c>
      <c r="I18" s="135">
        <v>6.1</v>
      </c>
      <c r="J18" s="1335">
        <f t="shared" si="0"/>
        <v>4.300000000000001</v>
      </c>
      <c r="K18" s="1333"/>
      <c r="L18" s="135"/>
      <c r="M18" s="1342"/>
    </row>
    <row r="19" spans="1:13" ht="12.75">
      <c r="A19" s="1343" t="s">
        <v>185</v>
      </c>
      <c r="B19" s="1344">
        <f>AVERAGE(B7:B18)</f>
        <v>9.895238555323571</v>
      </c>
      <c r="C19" s="1344">
        <f>AVERAGE(C7:C18)</f>
        <v>10.022717583119979</v>
      </c>
      <c r="D19" s="1345">
        <f>AVERAGE(D7:D18)</f>
        <v>-0.12747902779640655</v>
      </c>
      <c r="E19" s="1344">
        <f aca="true" t="shared" si="2" ref="E19:J19">AVERAGE(E7:E18)</f>
        <v>7.216666666666666</v>
      </c>
      <c r="F19" s="1344">
        <f t="shared" si="2"/>
        <v>5.317010091633086</v>
      </c>
      <c r="G19" s="1344">
        <f t="shared" si="2"/>
        <v>1.8996565750335812</v>
      </c>
      <c r="H19" s="1344">
        <f t="shared" si="2"/>
        <v>9.925</v>
      </c>
      <c r="I19" s="1344">
        <f t="shared" si="2"/>
        <v>5.239999999999999</v>
      </c>
      <c r="J19" s="1344">
        <f t="shared" si="2"/>
        <v>4.685</v>
      </c>
      <c r="K19" s="1344">
        <f>AVERAGE(K7:K18)</f>
        <v>6.36</v>
      </c>
      <c r="L19" s="1344">
        <f>AVERAGE(L7:L18)</f>
        <v>4.119999999999999</v>
      </c>
      <c r="M19" s="1344">
        <f>AVERAGE(M7:M18)</f>
        <v>2.24</v>
      </c>
    </row>
    <row r="20" spans="1:10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2.75">
      <c r="A21" s="137" t="s">
        <v>194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7" ht="12.75">
      <c r="A22" s="136" t="s">
        <v>195</v>
      </c>
      <c r="G22" s="138"/>
    </row>
    <row r="23" spans="1:7" ht="12.75">
      <c r="A23" s="139" t="s">
        <v>196</v>
      </c>
      <c r="G23" s="138"/>
    </row>
    <row r="24" ht="12.75">
      <c r="G24" s="138"/>
    </row>
    <row r="25" ht="12.75">
      <c r="G25" s="138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40.8515625" style="141" customWidth="1"/>
    <col min="2" max="2" width="9.140625" style="141" customWidth="1"/>
    <col min="3" max="3" width="10.57421875" style="141" customWidth="1"/>
    <col min="4" max="4" width="10.140625" style="141" customWidth="1"/>
    <col min="5" max="5" width="10.7109375" style="141" customWidth="1"/>
    <col min="6" max="6" width="9.7109375" style="141" customWidth="1"/>
    <col min="7" max="7" width="9.8515625" style="141" customWidth="1"/>
    <col min="8" max="8" width="10.7109375" style="141" customWidth="1"/>
    <col min="9" max="11" width="8.57421875" style="141" bestFit="1" customWidth="1"/>
    <col min="12" max="12" width="9.00390625" style="141" customWidth="1"/>
    <col min="13" max="16384" width="9.140625" style="141" customWidth="1"/>
  </cols>
  <sheetData>
    <row r="1" spans="1:13" ht="12.75">
      <c r="A1" s="1416" t="s">
        <v>197</v>
      </c>
      <c r="B1" s="1416"/>
      <c r="C1" s="1416"/>
      <c r="D1" s="1416"/>
      <c r="E1" s="1416"/>
      <c r="F1" s="1416"/>
      <c r="G1" s="1416"/>
      <c r="H1" s="1416"/>
      <c r="I1" s="1416"/>
      <c r="J1" s="1416"/>
      <c r="K1" s="1416"/>
      <c r="L1" s="1416"/>
      <c r="M1" s="140"/>
    </row>
    <row r="2" spans="1:12" ht="15.75">
      <c r="A2" s="1417" t="s">
        <v>198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</row>
    <row r="3" spans="1:12" ht="15.75" customHeight="1">
      <c r="A3" s="1417" t="s">
        <v>199</v>
      </c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</row>
    <row r="4" spans="1:12" ht="13.5" thickBot="1">
      <c r="A4" s="1384" t="s">
        <v>680</v>
      </c>
      <c r="B4" s="1384"/>
      <c r="C4" s="1384"/>
      <c r="D4" s="1384"/>
      <c r="E4" s="1384"/>
      <c r="F4" s="1384"/>
      <c r="G4" s="1384"/>
      <c r="H4" s="1384"/>
      <c r="I4" s="1384"/>
      <c r="J4" s="1384"/>
      <c r="K4" s="1384"/>
      <c r="L4" s="1384"/>
    </row>
    <row r="5" spans="1:12" ht="21.75" customHeight="1" thickTop="1">
      <c r="A5" s="1418" t="s">
        <v>200</v>
      </c>
      <c r="B5" s="1420" t="s">
        <v>201</v>
      </c>
      <c r="C5" s="142" t="s">
        <v>16</v>
      </c>
      <c r="D5" s="1422" t="s">
        <v>18</v>
      </c>
      <c r="E5" s="1423"/>
      <c r="F5" s="1424" t="s">
        <v>35</v>
      </c>
      <c r="G5" s="1424"/>
      <c r="H5" s="1423"/>
      <c r="I5" s="1425" t="s">
        <v>129</v>
      </c>
      <c r="J5" s="1426"/>
      <c r="K5" s="1426"/>
      <c r="L5" s="1427"/>
    </row>
    <row r="6" spans="1:12" ht="12.75">
      <c r="A6" s="1419"/>
      <c r="B6" s="1421"/>
      <c r="C6" s="143" t="str">
        <f>H6</f>
        <v>Nov/Dec</v>
      </c>
      <c r="D6" s="143" t="str">
        <f>G6</f>
        <v>Oct/Nov</v>
      </c>
      <c r="E6" s="143" t="str">
        <f>H6</f>
        <v>Nov/Dec</v>
      </c>
      <c r="F6" s="143" t="s">
        <v>130</v>
      </c>
      <c r="G6" s="143" t="s">
        <v>131</v>
      </c>
      <c r="H6" s="143" t="s">
        <v>678</v>
      </c>
      <c r="I6" s="144" t="s">
        <v>132</v>
      </c>
      <c r="J6" s="145" t="s">
        <v>132</v>
      </c>
      <c r="K6" s="146" t="s">
        <v>133</v>
      </c>
      <c r="L6" s="147" t="s">
        <v>133</v>
      </c>
    </row>
    <row r="7" spans="1:12" ht="12.75">
      <c r="A7" s="148">
        <v>1</v>
      </c>
      <c r="B7" s="149">
        <v>2</v>
      </c>
      <c r="C7" s="150">
        <v>3</v>
      </c>
      <c r="D7" s="149">
        <v>4</v>
      </c>
      <c r="E7" s="149">
        <v>5</v>
      </c>
      <c r="F7" s="151">
        <v>6</v>
      </c>
      <c r="G7" s="145">
        <v>7</v>
      </c>
      <c r="H7" s="150">
        <v>8</v>
      </c>
      <c r="I7" s="152" t="s">
        <v>134</v>
      </c>
      <c r="J7" s="153" t="s">
        <v>135</v>
      </c>
      <c r="K7" s="154" t="s">
        <v>136</v>
      </c>
      <c r="L7" s="155" t="s">
        <v>137</v>
      </c>
    </row>
    <row r="8" spans="1:12" ht="24" customHeight="1">
      <c r="A8" s="646" t="s">
        <v>202</v>
      </c>
      <c r="B8" s="156">
        <v>100</v>
      </c>
      <c r="C8" s="1346">
        <v>297.2192435284327</v>
      </c>
      <c r="D8" s="1346">
        <v>322.1263609552701</v>
      </c>
      <c r="E8" s="1346">
        <v>320.6523604510862</v>
      </c>
      <c r="F8" s="1346">
        <v>333.5470818040324</v>
      </c>
      <c r="G8" s="1346">
        <v>335.3386272496884</v>
      </c>
      <c r="H8" s="1346">
        <v>329.35612465410895</v>
      </c>
      <c r="I8" s="1346">
        <v>7.884118351311216</v>
      </c>
      <c r="J8" s="1346">
        <v>-0.4575845639620155</v>
      </c>
      <c r="K8" s="1347">
        <v>2.7143926808393104</v>
      </c>
      <c r="L8" s="1348">
        <v>-1.784018335330316</v>
      </c>
    </row>
    <row r="9" spans="1:12" ht="21" customHeight="1">
      <c r="A9" s="646" t="s">
        <v>203</v>
      </c>
      <c r="B9" s="156">
        <v>49.593021995747016</v>
      </c>
      <c r="C9" s="1346">
        <v>337.8521211876232</v>
      </c>
      <c r="D9" s="1346">
        <v>387.12689928473753</v>
      </c>
      <c r="E9" s="1346">
        <v>383.1831885385128</v>
      </c>
      <c r="F9" s="1346">
        <v>407.6897450364569</v>
      </c>
      <c r="G9" s="1346">
        <v>411.07004795418794</v>
      </c>
      <c r="H9" s="1346">
        <v>396.42718130939505</v>
      </c>
      <c r="I9" s="1346">
        <v>13.417428664215919</v>
      </c>
      <c r="J9" s="1346">
        <v>-1.0187126633440329</v>
      </c>
      <c r="K9" s="1347">
        <v>3.456308409926791</v>
      </c>
      <c r="L9" s="1348">
        <v>-3.562134170968534</v>
      </c>
    </row>
    <row r="10" spans="1:12" ht="21" customHeight="1">
      <c r="A10" s="645" t="s">
        <v>204</v>
      </c>
      <c r="B10" s="644">
        <v>16.575694084141823</v>
      </c>
      <c r="C10" s="1349">
        <v>262.5153042150656</v>
      </c>
      <c r="D10" s="1349">
        <v>277.0112398998113</v>
      </c>
      <c r="E10" s="1349">
        <v>283.1394699001333</v>
      </c>
      <c r="F10" s="1349">
        <v>276.2715138126629</v>
      </c>
      <c r="G10" s="1349">
        <v>280.6462423509329</v>
      </c>
      <c r="H10" s="1349">
        <v>282.03606836882193</v>
      </c>
      <c r="I10" s="1349">
        <v>7.856366982768876</v>
      </c>
      <c r="J10" s="1349">
        <v>2.2122676330889703</v>
      </c>
      <c r="K10" s="1350">
        <v>-0.3897024783229739</v>
      </c>
      <c r="L10" s="1351">
        <v>0.49522345506809984</v>
      </c>
    </row>
    <row r="11" spans="1:12" ht="21" customHeight="1">
      <c r="A11" s="645" t="s">
        <v>205</v>
      </c>
      <c r="B11" s="644">
        <v>6.086031204033311</v>
      </c>
      <c r="C11" s="1349">
        <v>429.8694366285124</v>
      </c>
      <c r="D11" s="1349">
        <v>470.102587306333</v>
      </c>
      <c r="E11" s="1349">
        <v>450.2796851295127</v>
      </c>
      <c r="F11" s="1349">
        <v>524.9601558847901</v>
      </c>
      <c r="G11" s="1349">
        <v>536.0259009956849</v>
      </c>
      <c r="H11" s="1349">
        <v>450.5683092262926</v>
      </c>
      <c r="I11" s="1349">
        <v>4.748011084732823</v>
      </c>
      <c r="J11" s="1349">
        <v>-4.216718374260537</v>
      </c>
      <c r="K11" s="1350">
        <v>0.06409884929561827</v>
      </c>
      <c r="L11" s="1351">
        <v>-15.94281015351163</v>
      </c>
    </row>
    <row r="12" spans="1:12" ht="21" customHeight="1">
      <c r="A12" s="645" t="s">
        <v>206</v>
      </c>
      <c r="B12" s="644">
        <v>3.770519507075808</v>
      </c>
      <c r="C12" s="1349">
        <v>320.8577487145697</v>
      </c>
      <c r="D12" s="1349">
        <v>490.2212289510554</v>
      </c>
      <c r="E12" s="1349">
        <v>510.10919792099594</v>
      </c>
      <c r="F12" s="1349">
        <v>511.02495441201586</v>
      </c>
      <c r="G12" s="1349">
        <v>514.1614769896634</v>
      </c>
      <c r="H12" s="1349">
        <v>508.40212441349985</v>
      </c>
      <c r="I12" s="1349">
        <v>58.98297608975045</v>
      </c>
      <c r="J12" s="1349">
        <v>4.056937520330479</v>
      </c>
      <c r="K12" s="1350">
        <v>-0.3346486427716684</v>
      </c>
      <c r="L12" s="1351">
        <v>-1.1201447082118392</v>
      </c>
    </row>
    <row r="13" spans="1:12" ht="21" customHeight="1">
      <c r="A13" s="645" t="s">
        <v>207</v>
      </c>
      <c r="B13" s="644">
        <v>11.183012678383857</v>
      </c>
      <c r="C13" s="1349">
        <v>321.5529394041913</v>
      </c>
      <c r="D13" s="1349">
        <v>409.0830827017011</v>
      </c>
      <c r="E13" s="1349">
        <v>380.53758745549715</v>
      </c>
      <c r="F13" s="1349">
        <v>417.9518062480937</v>
      </c>
      <c r="G13" s="1349">
        <v>417.00991263819975</v>
      </c>
      <c r="H13" s="1349">
        <v>396.0883195154249</v>
      </c>
      <c r="I13" s="1349">
        <v>18.34368180884897</v>
      </c>
      <c r="J13" s="1349">
        <v>-6.977921222672265</v>
      </c>
      <c r="K13" s="1350">
        <v>4.086516699679876</v>
      </c>
      <c r="L13" s="1351">
        <v>-5.017049352715631</v>
      </c>
    </row>
    <row r="14" spans="1:12" ht="21" customHeight="1">
      <c r="A14" s="645" t="s">
        <v>208</v>
      </c>
      <c r="B14" s="644">
        <v>1.9487350779721184</v>
      </c>
      <c r="C14" s="1349">
        <v>297.69545771011764</v>
      </c>
      <c r="D14" s="1349">
        <v>375.17940438145877</v>
      </c>
      <c r="E14" s="1349">
        <v>378.22034821449216</v>
      </c>
      <c r="F14" s="1349">
        <v>401.98772233346</v>
      </c>
      <c r="G14" s="1349">
        <v>404.04824750606923</v>
      </c>
      <c r="H14" s="1349">
        <v>410.04018634123184</v>
      </c>
      <c r="I14" s="1349">
        <v>27.0494185983805</v>
      </c>
      <c r="J14" s="1349">
        <v>0.8105305881720426</v>
      </c>
      <c r="K14" s="1350">
        <v>8.413042364578004</v>
      </c>
      <c r="L14" s="1351">
        <v>1.4829760733147594</v>
      </c>
    </row>
    <row r="15" spans="1:12" ht="21" customHeight="1">
      <c r="A15" s="645" t="s">
        <v>209</v>
      </c>
      <c r="B15" s="644">
        <v>10.019129444140097</v>
      </c>
      <c r="C15" s="1349">
        <v>439.04851536334047</v>
      </c>
      <c r="D15" s="1349">
        <v>458.0087550487937</v>
      </c>
      <c r="E15" s="1349">
        <v>464.170167183052</v>
      </c>
      <c r="F15" s="1349">
        <v>504.75088475252795</v>
      </c>
      <c r="G15" s="1349">
        <v>506.98925573410725</v>
      </c>
      <c r="H15" s="1349">
        <v>508.473199468086</v>
      </c>
      <c r="I15" s="1349">
        <v>5.721839601011254</v>
      </c>
      <c r="J15" s="1349">
        <v>1.3452607764237854</v>
      </c>
      <c r="K15" s="1350">
        <v>9.54456693197227</v>
      </c>
      <c r="L15" s="1351">
        <v>0.2926972745862315</v>
      </c>
    </row>
    <row r="16" spans="1:12" ht="21" customHeight="1">
      <c r="A16" s="646" t="s">
        <v>210</v>
      </c>
      <c r="B16" s="156">
        <v>20.37273710722672</v>
      </c>
      <c r="C16" s="1346">
        <v>249.5765196911184</v>
      </c>
      <c r="D16" s="1346">
        <v>266.46996983422883</v>
      </c>
      <c r="E16" s="1346">
        <v>268.2862826891476</v>
      </c>
      <c r="F16" s="1346">
        <v>278.0363423653524</v>
      </c>
      <c r="G16" s="1346">
        <v>279.04083267470554</v>
      </c>
      <c r="H16" s="1346">
        <v>280.8485863605476</v>
      </c>
      <c r="I16" s="1346">
        <v>7.496603855677137</v>
      </c>
      <c r="J16" s="1346">
        <v>0.6816200925187559</v>
      </c>
      <c r="K16" s="1347">
        <v>4.682424887878241</v>
      </c>
      <c r="L16" s="1348">
        <v>0.6478455746114662</v>
      </c>
    </row>
    <row r="17" spans="1:12" ht="21" customHeight="1">
      <c r="A17" s="645" t="s">
        <v>211</v>
      </c>
      <c r="B17" s="644">
        <v>6.117694570987977</v>
      </c>
      <c r="C17" s="1349">
        <v>234.15697637208567</v>
      </c>
      <c r="D17" s="1349">
        <v>243.64409600181062</v>
      </c>
      <c r="E17" s="1349">
        <v>246.54350274657708</v>
      </c>
      <c r="F17" s="1349">
        <v>256.8351754358039</v>
      </c>
      <c r="G17" s="1349">
        <v>258.03989751046237</v>
      </c>
      <c r="H17" s="1349">
        <v>257.52310702147435</v>
      </c>
      <c r="I17" s="1349">
        <v>5.289838708375143</v>
      </c>
      <c r="J17" s="1349">
        <v>1.1900172392212909</v>
      </c>
      <c r="K17" s="1350">
        <v>4.453414570889436</v>
      </c>
      <c r="L17" s="1351">
        <v>-0.20027542018654287</v>
      </c>
    </row>
    <row r="18" spans="1:12" ht="21" customHeight="1">
      <c r="A18" s="645" t="s">
        <v>212</v>
      </c>
      <c r="B18" s="644">
        <v>5.683628753648385</v>
      </c>
      <c r="C18" s="1349">
        <v>280.63551678897414</v>
      </c>
      <c r="D18" s="1349">
        <v>310.46942823485045</v>
      </c>
      <c r="E18" s="1349">
        <v>310.46942823485045</v>
      </c>
      <c r="F18" s="1349">
        <v>334.0748181786579</v>
      </c>
      <c r="G18" s="1349">
        <v>334.6648835392487</v>
      </c>
      <c r="H18" s="1349">
        <v>334.6648835392487</v>
      </c>
      <c r="I18" s="1349">
        <v>10.630839527097407</v>
      </c>
      <c r="J18" s="1349">
        <v>0</v>
      </c>
      <c r="K18" s="1350">
        <v>7.793184482594498</v>
      </c>
      <c r="L18" s="1351">
        <v>0</v>
      </c>
    </row>
    <row r="19" spans="1:12" ht="21" customHeight="1">
      <c r="A19" s="645" t="s">
        <v>213</v>
      </c>
      <c r="B19" s="644">
        <v>4.4957766210627</v>
      </c>
      <c r="C19" s="1349">
        <v>286.32779127574173</v>
      </c>
      <c r="D19" s="1349">
        <v>299.34731043537016</v>
      </c>
      <c r="E19" s="1349">
        <v>298.43014010969375</v>
      </c>
      <c r="F19" s="1349">
        <v>285.90297930736233</v>
      </c>
      <c r="G19" s="1349">
        <v>286.79539801376256</v>
      </c>
      <c r="H19" s="1349">
        <v>294.11215590156604</v>
      </c>
      <c r="I19" s="1349">
        <v>4.226746128983734</v>
      </c>
      <c r="J19" s="1349">
        <v>-0.30639003381807584</v>
      </c>
      <c r="K19" s="1350">
        <v>-1.4468995010157357</v>
      </c>
      <c r="L19" s="1351">
        <v>2.5512117483323067</v>
      </c>
    </row>
    <row r="20" spans="1:12" ht="21" customHeight="1">
      <c r="A20" s="645" t="s">
        <v>214</v>
      </c>
      <c r="B20" s="644">
        <v>4.065637161527658</v>
      </c>
      <c r="C20" s="1349">
        <v>188.64342600174845</v>
      </c>
      <c r="D20" s="1349">
        <v>202.8430336291739</v>
      </c>
      <c r="E20" s="1349">
        <v>208.59587663376516</v>
      </c>
      <c r="F20" s="1349">
        <v>222.761696129191</v>
      </c>
      <c r="G20" s="1349">
        <v>224.16919188352082</v>
      </c>
      <c r="H20" s="1349">
        <v>225.91453895440168</v>
      </c>
      <c r="I20" s="1349">
        <v>10.576806759134968</v>
      </c>
      <c r="J20" s="1349">
        <v>2.8361057817288753</v>
      </c>
      <c r="K20" s="1350">
        <v>8.30249504454163</v>
      </c>
      <c r="L20" s="1351">
        <v>0.7785847181836374</v>
      </c>
    </row>
    <row r="21" spans="1:12" s="157" customFormat="1" ht="21" customHeight="1">
      <c r="A21" s="646" t="s">
        <v>215</v>
      </c>
      <c r="B21" s="156">
        <v>30.044340897026256</v>
      </c>
      <c r="C21" s="1352">
        <v>262.44157908097674</v>
      </c>
      <c r="D21" s="1352">
        <v>252.54826292863032</v>
      </c>
      <c r="E21" s="1352">
        <v>252.92041090099917</v>
      </c>
      <c r="F21" s="1352">
        <v>248.7745745352888</v>
      </c>
      <c r="G21" s="1352">
        <v>248.47661196585477</v>
      </c>
      <c r="H21" s="1352">
        <v>251.5099682746926</v>
      </c>
      <c r="I21" s="1346">
        <v>-3.6279191023461266</v>
      </c>
      <c r="J21" s="1346">
        <v>0.1473571696963205</v>
      </c>
      <c r="K21" s="1347">
        <v>-0.5576626343765838</v>
      </c>
      <c r="L21" s="1348">
        <v>1.2207814187576957</v>
      </c>
    </row>
    <row r="22" spans="1:12" ht="21" customHeight="1">
      <c r="A22" s="645" t="s">
        <v>216</v>
      </c>
      <c r="B22" s="644">
        <v>5.397977971447429</v>
      </c>
      <c r="C22" s="1353">
        <v>542.0383393179544</v>
      </c>
      <c r="D22" s="1353">
        <v>464.6520384725378</v>
      </c>
      <c r="E22" s="1353">
        <v>464.96474698406735</v>
      </c>
      <c r="F22" s="1353">
        <v>413.67836708078295</v>
      </c>
      <c r="G22" s="1353">
        <v>413.67836708078295</v>
      </c>
      <c r="H22" s="1353">
        <v>413.67836708078295</v>
      </c>
      <c r="I22" s="1349">
        <v>-14.219214166818645</v>
      </c>
      <c r="J22" s="1349">
        <v>0.0672995027757679</v>
      </c>
      <c r="K22" s="1350">
        <v>-11.030165240686912</v>
      </c>
      <c r="L22" s="1351">
        <v>0</v>
      </c>
    </row>
    <row r="23" spans="1:12" ht="21" customHeight="1">
      <c r="A23" s="645" t="s">
        <v>217</v>
      </c>
      <c r="B23" s="644">
        <v>2.4560330063653932</v>
      </c>
      <c r="C23" s="1349">
        <v>250.91641748980203</v>
      </c>
      <c r="D23" s="1349">
        <v>252.815026921143</v>
      </c>
      <c r="E23" s="1349">
        <v>252.815026921143</v>
      </c>
      <c r="F23" s="1349">
        <v>251.29025959087193</v>
      </c>
      <c r="G23" s="1349">
        <v>251.98671172321252</v>
      </c>
      <c r="H23" s="1349">
        <v>251.98671172321252</v>
      </c>
      <c r="I23" s="1349">
        <v>0.7566700697925199</v>
      </c>
      <c r="J23" s="1349">
        <v>0</v>
      </c>
      <c r="K23" s="1350">
        <v>-0.327636852926787</v>
      </c>
      <c r="L23" s="1351">
        <v>0</v>
      </c>
    </row>
    <row r="24" spans="1:12" ht="21" customHeight="1">
      <c r="A24" s="645" t="s">
        <v>218</v>
      </c>
      <c r="B24" s="644">
        <v>6.973714820123034</v>
      </c>
      <c r="C24" s="1353">
        <v>189.86110888505647</v>
      </c>
      <c r="D24" s="1353">
        <v>197.68398907371179</v>
      </c>
      <c r="E24" s="1353">
        <v>197.68833428483342</v>
      </c>
      <c r="F24" s="1353">
        <v>216.0516376946732</v>
      </c>
      <c r="G24" s="1353">
        <v>217.04749190426313</v>
      </c>
      <c r="H24" s="1353">
        <v>229.34958398438067</v>
      </c>
      <c r="I24" s="1349">
        <v>4.1226059648243165</v>
      </c>
      <c r="J24" s="1349">
        <v>0.0021980592065204974</v>
      </c>
      <c r="K24" s="1350">
        <v>16.015740035488932</v>
      </c>
      <c r="L24" s="1351">
        <v>5.667926393521199</v>
      </c>
    </row>
    <row r="25" spans="1:12" ht="21" customHeight="1">
      <c r="A25" s="645" t="s">
        <v>219</v>
      </c>
      <c r="B25" s="644">
        <v>1.8659527269142209</v>
      </c>
      <c r="C25" s="1353">
        <v>122.67634478894402</v>
      </c>
      <c r="D25" s="1353">
        <v>124.9417785974585</v>
      </c>
      <c r="E25" s="1353">
        <v>124.9417785974585</v>
      </c>
      <c r="F25" s="1353">
        <v>128.97919187171826</v>
      </c>
      <c r="G25" s="1353">
        <v>128.97919187171826</v>
      </c>
      <c r="H25" s="1353">
        <v>128.97919187171826</v>
      </c>
      <c r="I25" s="1349">
        <v>1.8466753410463923</v>
      </c>
      <c r="J25" s="1349">
        <v>0</v>
      </c>
      <c r="K25" s="1350">
        <v>3.231435729170812</v>
      </c>
      <c r="L25" s="1351">
        <v>0</v>
      </c>
    </row>
    <row r="26" spans="1:12" ht="21" customHeight="1">
      <c r="A26" s="645" t="s">
        <v>220</v>
      </c>
      <c r="B26" s="644">
        <v>2.731641690470963</v>
      </c>
      <c r="C26" s="1353">
        <v>153.96866097133392</v>
      </c>
      <c r="D26" s="1353">
        <v>155.5475865961158</v>
      </c>
      <c r="E26" s="1353">
        <v>155.5475865961158</v>
      </c>
      <c r="F26" s="1353">
        <v>140.88566088558125</v>
      </c>
      <c r="G26" s="1353">
        <v>140.64898445382033</v>
      </c>
      <c r="H26" s="1353">
        <v>140.85172066884874</v>
      </c>
      <c r="I26" s="1349">
        <v>1.0254850661303436</v>
      </c>
      <c r="J26" s="1349">
        <v>0</v>
      </c>
      <c r="K26" s="1350">
        <v>-9.44782638474831</v>
      </c>
      <c r="L26" s="1351">
        <v>0.1441433905944507</v>
      </c>
    </row>
    <row r="27" spans="1:12" ht="21" customHeight="1">
      <c r="A27" s="645" t="s">
        <v>221</v>
      </c>
      <c r="B27" s="644">
        <v>3.1001290737979397</v>
      </c>
      <c r="C27" s="1353">
        <v>191.79303126267783</v>
      </c>
      <c r="D27" s="1353">
        <v>192.6906447020102</v>
      </c>
      <c r="E27" s="1353">
        <v>192.6906447020102</v>
      </c>
      <c r="F27" s="1353">
        <v>200.07674218296816</v>
      </c>
      <c r="G27" s="1353">
        <v>200.07674218296816</v>
      </c>
      <c r="H27" s="1353">
        <v>201.18373153364126</v>
      </c>
      <c r="I27" s="1349">
        <v>0.468011498344282</v>
      </c>
      <c r="J27" s="1349">
        <v>0</v>
      </c>
      <c r="K27" s="1350">
        <v>4.407628011606562</v>
      </c>
      <c r="L27" s="1351">
        <v>0.5532823748503262</v>
      </c>
    </row>
    <row r="28" spans="1:12" ht="21" customHeight="1">
      <c r="A28" s="645" t="s">
        <v>222</v>
      </c>
      <c r="B28" s="644">
        <v>7.508891607907275</v>
      </c>
      <c r="C28" s="1353">
        <v>235.98342752819934</v>
      </c>
      <c r="D28" s="1353">
        <v>242.64882743462928</v>
      </c>
      <c r="E28" s="1353">
        <v>243.90852375737117</v>
      </c>
      <c r="F28" s="1353">
        <v>248.9198324356303</v>
      </c>
      <c r="G28" s="1353">
        <v>246.66145560097084</v>
      </c>
      <c r="H28" s="1353">
        <v>246.83830766995015</v>
      </c>
      <c r="I28" s="1349">
        <v>3.3583274521363506</v>
      </c>
      <c r="J28" s="1349">
        <v>0.5191437914865844</v>
      </c>
      <c r="K28" s="1350">
        <v>1.2011814377973025</v>
      </c>
      <c r="L28" s="1351">
        <v>0.07169829941547334</v>
      </c>
    </row>
    <row r="30" spans="1:5" ht="12.75">
      <c r="A30" s="158"/>
      <c r="E30" s="141" t="s">
        <v>223</v>
      </c>
    </row>
    <row r="34" ht="12.75">
      <c r="F34" s="141" t="s">
        <v>109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L10" sqref="L10"/>
    </sheetView>
  </sheetViews>
  <sheetFormatPr defaultColWidth="12.421875" defaultRowHeight="15"/>
  <cols>
    <col min="1" max="1" width="15.57421875" style="160" customWidth="1"/>
    <col min="2" max="2" width="12.421875" style="160" customWidth="1"/>
    <col min="3" max="3" width="14.00390625" style="160" customWidth="1"/>
    <col min="4" max="7" width="12.421875" style="160" customWidth="1"/>
    <col min="8" max="9" width="12.421875" style="160" hidden="1" customWidth="1"/>
    <col min="10" max="16384" width="12.421875" style="160" customWidth="1"/>
  </cols>
  <sheetData>
    <row r="1" spans="1:9" ht="12.75">
      <c r="A1" s="1428" t="s">
        <v>224</v>
      </c>
      <c r="B1" s="1428"/>
      <c r="C1" s="1428"/>
      <c r="D1" s="1428"/>
      <c r="E1" s="1428"/>
      <c r="F1" s="1428"/>
      <c r="G1" s="1428"/>
      <c r="H1" s="159"/>
      <c r="I1" s="159"/>
    </row>
    <row r="2" spans="1:10" ht="19.5" customHeight="1">
      <c r="A2" s="1429" t="s">
        <v>198</v>
      </c>
      <c r="B2" s="1429"/>
      <c r="C2" s="1429"/>
      <c r="D2" s="1429"/>
      <c r="E2" s="1429"/>
      <c r="F2" s="1429"/>
      <c r="G2" s="1429"/>
      <c r="H2" s="1429"/>
      <c r="I2" s="1429"/>
      <c r="J2" s="161"/>
    </row>
    <row r="3" spans="1:9" ht="14.25" customHeight="1">
      <c r="A3" s="1430" t="s">
        <v>225</v>
      </c>
      <c r="B3" s="1430"/>
      <c r="C3" s="1430"/>
      <c r="D3" s="1430"/>
      <c r="E3" s="1430"/>
      <c r="F3" s="1430"/>
      <c r="G3" s="1430"/>
      <c r="H3" s="1430"/>
      <c r="I3" s="1430"/>
    </row>
    <row r="4" spans="1:9" ht="15.75" customHeight="1" thickBot="1">
      <c r="A4" s="1431" t="s">
        <v>187</v>
      </c>
      <c r="B4" s="1432"/>
      <c r="C4" s="1432"/>
      <c r="D4" s="1432"/>
      <c r="E4" s="1432"/>
      <c r="F4" s="1432"/>
      <c r="G4" s="1432"/>
      <c r="H4" s="1432"/>
      <c r="I4" s="1432"/>
    </row>
    <row r="5" spans="1:13" ht="24.75" customHeight="1" thickTop="1">
      <c r="A5" s="1433" t="s">
        <v>226</v>
      </c>
      <c r="B5" s="1435" t="s">
        <v>16</v>
      </c>
      <c r="C5" s="1435"/>
      <c r="D5" s="1436" t="s">
        <v>18</v>
      </c>
      <c r="E5" s="1435"/>
      <c r="F5" s="1437" t="s">
        <v>35</v>
      </c>
      <c r="G5" s="1438"/>
      <c r="H5" s="162" t="s">
        <v>227</v>
      </c>
      <c r="I5" s="163"/>
      <c r="J5" s="164"/>
      <c r="K5" s="164"/>
      <c r="L5" s="164"/>
      <c r="M5" s="164"/>
    </row>
    <row r="6" spans="1:13" ht="24.75" customHeight="1">
      <c r="A6" s="1434"/>
      <c r="B6" s="660" t="s">
        <v>171</v>
      </c>
      <c r="C6" s="661" t="s">
        <v>172</v>
      </c>
      <c r="D6" s="661" t="s">
        <v>171</v>
      </c>
      <c r="E6" s="660" t="s">
        <v>172</v>
      </c>
      <c r="F6" s="659" t="s">
        <v>171</v>
      </c>
      <c r="G6" s="658" t="s">
        <v>172</v>
      </c>
      <c r="H6" s="165" t="s">
        <v>228</v>
      </c>
      <c r="I6" s="165" t="s">
        <v>229</v>
      </c>
      <c r="J6" s="164"/>
      <c r="K6" s="164"/>
      <c r="L6" s="164"/>
      <c r="M6" s="164"/>
    </row>
    <row r="7" spans="1:16" ht="24.75" customHeight="1">
      <c r="A7" s="656" t="s">
        <v>173</v>
      </c>
      <c r="B7" s="655">
        <v>293.5</v>
      </c>
      <c r="C7" s="655">
        <v>7.430453879941439</v>
      </c>
      <c r="D7" s="653">
        <v>309.2</v>
      </c>
      <c r="E7" s="657">
        <v>5.4</v>
      </c>
      <c r="F7" s="653">
        <v>327.6</v>
      </c>
      <c r="G7" s="652">
        <v>5.9</v>
      </c>
      <c r="H7" s="164"/>
      <c r="I7" s="164"/>
      <c r="J7" s="164"/>
      <c r="L7" s="164"/>
      <c r="M7" s="164"/>
      <c r="N7" s="164"/>
      <c r="O7" s="164"/>
      <c r="P7" s="164"/>
    </row>
    <row r="8" spans="1:16" ht="24.75" customHeight="1">
      <c r="A8" s="656" t="s">
        <v>174</v>
      </c>
      <c r="B8" s="655">
        <v>299.2</v>
      </c>
      <c r="C8" s="655">
        <v>7.317073170731689</v>
      </c>
      <c r="D8" s="653">
        <v>314.4739411999262</v>
      </c>
      <c r="E8" s="655">
        <v>5.098063068704704</v>
      </c>
      <c r="F8" s="653">
        <v>331</v>
      </c>
      <c r="G8" s="652">
        <v>5.3</v>
      </c>
      <c r="H8" s="164"/>
      <c r="I8" s="164"/>
      <c r="J8" s="164"/>
      <c r="L8" s="164"/>
      <c r="M8" s="164"/>
      <c r="N8" s="164"/>
      <c r="O8" s="164"/>
      <c r="P8" s="164"/>
    </row>
    <row r="9" spans="1:16" ht="24.75" customHeight="1">
      <c r="A9" s="656" t="s">
        <v>175</v>
      </c>
      <c r="B9" s="655">
        <v>299.8</v>
      </c>
      <c r="C9" s="655">
        <v>7.2</v>
      </c>
      <c r="D9" s="653">
        <v>317.6285467867761</v>
      </c>
      <c r="E9" s="655">
        <v>5.948689241718256</v>
      </c>
      <c r="F9" s="653">
        <v>333.5470818040324</v>
      </c>
      <c r="G9" s="652">
        <v>5.011682727605219</v>
      </c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24.75" customHeight="1">
      <c r="A10" s="656" t="s">
        <v>176</v>
      </c>
      <c r="B10" s="655">
        <v>300.8</v>
      </c>
      <c r="C10" s="655">
        <v>6.7</v>
      </c>
      <c r="D10" s="653">
        <v>322.1263609552701</v>
      </c>
      <c r="E10" s="655">
        <v>7.099144774973908</v>
      </c>
      <c r="F10" s="653">
        <v>335.3386272496884</v>
      </c>
      <c r="G10" s="652">
        <v>4.101578726819227</v>
      </c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4" ht="24.75" customHeight="1">
      <c r="A11" s="656" t="s">
        <v>177</v>
      </c>
      <c r="B11" s="655">
        <v>297.2</v>
      </c>
      <c r="C11" s="655">
        <v>6.6</v>
      </c>
      <c r="D11" s="653">
        <v>320.6523604510862</v>
      </c>
      <c r="E11" s="655">
        <v>7.884118351311216</v>
      </c>
      <c r="F11" s="653">
        <v>329.4</v>
      </c>
      <c r="G11" s="652">
        <v>2.7</v>
      </c>
      <c r="H11" s="164"/>
      <c r="I11" s="164"/>
      <c r="J11" s="164"/>
      <c r="K11" s="164"/>
      <c r="L11" s="164"/>
      <c r="M11" s="164"/>
      <c r="N11" s="164"/>
    </row>
    <row r="12" spans="1:16" ht="24.75" customHeight="1">
      <c r="A12" s="656" t="s">
        <v>178</v>
      </c>
      <c r="B12" s="655">
        <v>292.8</v>
      </c>
      <c r="C12" s="655">
        <v>5.4</v>
      </c>
      <c r="D12" s="653">
        <v>315.2</v>
      </c>
      <c r="E12" s="655">
        <v>7.6</v>
      </c>
      <c r="F12" s="653"/>
      <c r="G12" s="652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24.75" customHeight="1">
      <c r="A13" s="656" t="s">
        <v>179</v>
      </c>
      <c r="B13" s="655">
        <v>290.2</v>
      </c>
      <c r="C13" s="655">
        <v>5.5</v>
      </c>
      <c r="D13" s="653">
        <v>310.1537492453343</v>
      </c>
      <c r="E13" s="655">
        <v>6.878639820979203</v>
      </c>
      <c r="F13" s="653"/>
      <c r="G13" s="652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ht="24.75" customHeight="1">
      <c r="A14" s="656" t="s">
        <v>180</v>
      </c>
      <c r="B14" s="655">
        <v>293.1</v>
      </c>
      <c r="C14" s="655">
        <v>5.5</v>
      </c>
      <c r="D14" s="653">
        <v>309.1447627369639</v>
      </c>
      <c r="E14" s="655">
        <v>5.483480669822853</v>
      </c>
      <c r="F14" s="653"/>
      <c r="G14" s="652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ht="24.75" customHeight="1">
      <c r="A15" s="656" t="s">
        <v>181</v>
      </c>
      <c r="B15" s="655">
        <v>292</v>
      </c>
      <c r="C15" s="655">
        <v>5.3</v>
      </c>
      <c r="D15" s="653">
        <v>308.1719703737849</v>
      </c>
      <c r="E15" s="655">
        <v>5.526884479820126</v>
      </c>
      <c r="F15" s="653"/>
      <c r="G15" s="652"/>
      <c r="K15" s="164"/>
      <c r="L15" s="164"/>
      <c r="M15" s="164"/>
      <c r="N15" s="164"/>
      <c r="O15" s="164"/>
      <c r="P15" s="164"/>
    </row>
    <row r="16" spans="1:16" ht="24.75" customHeight="1">
      <c r="A16" s="656" t="s">
        <v>182</v>
      </c>
      <c r="B16" s="655">
        <v>297.1</v>
      </c>
      <c r="C16" s="655">
        <v>5.1</v>
      </c>
      <c r="D16" s="653">
        <v>314.3767096596036</v>
      </c>
      <c r="E16" s="655">
        <v>5.825231271931926</v>
      </c>
      <c r="F16" s="653"/>
      <c r="G16" s="652"/>
      <c r="K16" s="164"/>
      <c r="L16" s="164"/>
      <c r="M16" s="164"/>
      <c r="N16" s="164"/>
      <c r="O16" s="164"/>
      <c r="P16" s="164"/>
    </row>
    <row r="17" spans="1:16" ht="24.75" customHeight="1">
      <c r="A17" s="656" t="s">
        <v>183</v>
      </c>
      <c r="B17" s="655">
        <v>299.5</v>
      </c>
      <c r="C17" s="655">
        <v>5.4</v>
      </c>
      <c r="D17" s="653">
        <v>318.79065085380836</v>
      </c>
      <c r="E17" s="655">
        <v>6.438069969408389</v>
      </c>
      <c r="F17" s="653"/>
      <c r="G17" s="652"/>
      <c r="K17" s="164"/>
      <c r="L17" s="164"/>
      <c r="M17" s="164"/>
      <c r="N17" s="164"/>
      <c r="O17" s="164"/>
      <c r="P17" s="164"/>
    </row>
    <row r="18" spans="1:16" ht="24.75" customHeight="1">
      <c r="A18" s="656" t="s">
        <v>184</v>
      </c>
      <c r="B18" s="655">
        <v>304.4</v>
      </c>
      <c r="C18" s="655">
        <v>5.4</v>
      </c>
      <c r="D18" s="653">
        <v>323.1326629842921</v>
      </c>
      <c r="E18" s="654">
        <v>6.153560449018073</v>
      </c>
      <c r="F18" s="653"/>
      <c r="G18" s="652"/>
      <c r="K18" s="164"/>
      <c r="L18" s="164"/>
      <c r="M18" s="164"/>
      <c r="N18" s="164"/>
      <c r="O18" s="164"/>
      <c r="P18" s="164"/>
    </row>
    <row r="19" spans="1:7" ht="24.75" customHeight="1" thickBot="1">
      <c r="A19" s="651" t="s">
        <v>185</v>
      </c>
      <c r="B19" s="648">
        <f aca="true" t="shared" si="0" ref="B19:G19">AVERAGE(B7:B18)</f>
        <v>296.6333333333333</v>
      </c>
      <c r="C19" s="650">
        <f t="shared" si="0"/>
        <v>6.070627254222761</v>
      </c>
      <c r="D19" s="649">
        <f t="shared" si="0"/>
        <v>315.2543096039038</v>
      </c>
      <c r="E19" s="649">
        <f t="shared" si="0"/>
        <v>6.277990174807388</v>
      </c>
      <c r="F19" s="648">
        <f t="shared" si="0"/>
        <v>331.37714181074415</v>
      </c>
      <c r="G19" s="647">
        <f t="shared" si="0"/>
        <v>4.602652290884889</v>
      </c>
    </row>
    <row r="20" spans="1:4" ht="19.5" customHeight="1" thickTop="1">
      <c r="A20" s="166"/>
      <c r="D20" s="164"/>
    </row>
    <row r="21" spans="1:7" ht="19.5" customHeight="1">
      <c r="A21" s="166"/>
      <c r="G21" s="161"/>
    </row>
    <row r="23" spans="1:2" ht="12.75">
      <c r="A23" s="167"/>
      <c r="B23" s="167"/>
    </row>
    <row r="24" spans="1:2" ht="12.75">
      <c r="A24" s="168"/>
      <c r="B24" s="167"/>
    </row>
    <row r="25" spans="1:2" ht="12.75">
      <c r="A25" s="168"/>
      <c r="B25" s="167"/>
    </row>
    <row r="26" spans="1:2" ht="12.75">
      <c r="A26" s="168"/>
      <c r="B26" s="167"/>
    </row>
    <row r="27" spans="1:2" ht="12.75">
      <c r="A27" s="167"/>
      <c r="B27" s="167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O14" sqref="O14"/>
    </sheetView>
  </sheetViews>
  <sheetFormatPr defaultColWidth="9.140625" defaultRowHeight="24.75" customHeight="1"/>
  <cols>
    <col min="1" max="1" width="6.28125" style="157" customWidth="1"/>
    <col min="2" max="2" width="34.28125" style="141" bestFit="1" customWidth="1"/>
    <col min="3" max="3" width="6.8515625" style="141" bestFit="1" customWidth="1"/>
    <col min="4" max="4" width="11.00390625" style="141" customWidth="1"/>
    <col min="5" max="5" width="10.57421875" style="141" customWidth="1"/>
    <col min="6" max="6" width="11.00390625" style="141" customWidth="1"/>
    <col min="7" max="7" width="10.421875" style="141" customWidth="1"/>
    <col min="8" max="8" width="10.7109375" style="141" customWidth="1"/>
    <col min="9" max="9" width="11.00390625" style="141" customWidth="1"/>
    <col min="10" max="13" width="7.140625" style="141" bestFit="1" customWidth="1"/>
    <col min="14" max="14" width="5.57421875" style="141" customWidth="1"/>
    <col min="15" max="16384" width="9.140625" style="141" customWidth="1"/>
  </cols>
  <sheetData>
    <row r="1" spans="1:13" ht="12.75">
      <c r="A1" s="1439" t="s">
        <v>230</v>
      </c>
      <c r="B1" s="1439"/>
      <c r="C1" s="1439"/>
      <c r="D1" s="1439"/>
      <c r="E1" s="1439"/>
      <c r="F1" s="1439"/>
      <c r="G1" s="1439"/>
      <c r="H1" s="1439"/>
      <c r="I1" s="1439"/>
      <c r="J1" s="1439"/>
      <c r="K1" s="1439"/>
      <c r="L1" s="1439"/>
      <c r="M1" s="1439"/>
    </row>
    <row r="2" spans="1:13" ht="15.75">
      <c r="A2" s="1417" t="s">
        <v>231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</row>
    <row r="3" spans="1:13" ht="12.75">
      <c r="A3" s="1439" t="s">
        <v>232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</row>
    <row r="4" spans="1:13" ht="12.75">
      <c r="A4" s="1439" t="s">
        <v>680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</row>
    <row r="5" spans="1:13" ht="13.5" thickBo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3.5" thickTop="1">
      <c r="A6" s="1440" t="s">
        <v>233</v>
      </c>
      <c r="B6" s="1420" t="s">
        <v>234</v>
      </c>
      <c r="C6" s="170" t="s">
        <v>235</v>
      </c>
      <c r="D6" s="142" t="s">
        <v>16</v>
      </c>
      <c r="E6" s="1422" t="s">
        <v>18</v>
      </c>
      <c r="F6" s="1423"/>
      <c r="G6" s="1424" t="s">
        <v>35</v>
      </c>
      <c r="H6" s="1424"/>
      <c r="I6" s="1423"/>
      <c r="J6" s="1425" t="s">
        <v>172</v>
      </c>
      <c r="K6" s="1426"/>
      <c r="L6" s="1426"/>
      <c r="M6" s="1427"/>
    </row>
    <row r="7" spans="1:13" ht="13.5" customHeight="1">
      <c r="A7" s="1441"/>
      <c r="B7" s="1421"/>
      <c r="C7" s="153" t="s">
        <v>236</v>
      </c>
      <c r="D7" s="171" t="str">
        <f>I7</f>
        <v>Nov/Dec</v>
      </c>
      <c r="E7" s="171" t="str">
        <f>H7</f>
        <v>Oct/Nov</v>
      </c>
      <c r="F7" s="171" t="str">
        <f>I7</f>
        <v>Nov/Dec</v>
      </c>
      <c r="G7" s="171" t="s">
        <v>130</v>
      </c>
      <c r="H7" s="171" t="s">
        <v>131</v>
      </c>
      <c r="I7" s="171" t="s">
        <v>678</v>
      </c>
      <c r="J7" s="1443" t="s">
        <v>237</v>
      </c>
      <c r="K7" s="1443" t="s">
        <v>238</v>
      </c>
      <c r="L7" s="1443" t="s">
        <v>239</v>
      </c>
      <c r="M7" s="1444" t="s">
        <v>240</v>
      </c>
    </row>
    <row r="8" spans="1:13" ht="12.75">
      <c r="A8" s="1442"/>
      <c r="B8" s="149">
        <v>1</v>
      </c>
      <c r="C8" s="152">
        <v>2</v>
      </c>
      <c r="D8" s="149">
        <v>3</v>
      </c>
      <c r="E8" s="149">
        <v>4</v>
      </c>
      <c r="F8" s="149">
        <v>5</v>
      </c>
      <c r="G8" s="151">
        <v>6</v>
      </c>
      <c r="H8" s="172">
        <v>7</v>
      </c>
      <c r="I8" s="172">
        <v>8</v>
      </c>
      <c r="J8" s="1421"/>
      <c r="K8" s="1421"/>
      <c r="L8" s="1421"/>
      <c r="M8" s="1445"/>
    </row>
    <row r="9" spans="1:13" ht="24.75" customHeight="1">
      <c r="A9" s="173"/>
      <c r="B9" s="174" t="s">
        <v>138</v>
      </c>
      <c r="C9" s="175">
        <v>100</v>
      </c>
      <c r="D9" s="176">
        <v>340.1</v>
      </c>
      <c r="E9" s="176">
        <v>361</v>
      </c>
      <c r="F9" s="176">
        <v>361.5</v>
      </c>
      <c r="G9" s="176">
        <v>412.9</v>
      </c>
      <c r="H9" s="176">
        <v>412.9</v>
      </c>
      <c r="I9" s="176">
        <v>412.9</v>
      </c>
      <c r="J9" s="177">
        <v>6.2922669802999</v>
      </c>
      <c r="K9" s="178">
        <v>0.1385041551246644</v>
      </c>
      <c r="L9" s="178">
        <v>14.218533886583671</v>
      </c>
      <c r="M9" s="179">
        <v>0</v>
      </c>
    </row>
    <row r="10" spans="1:13" ht="24.75" customHeight="1">
      <c r="A10" s="180">
        <v>1</v>
      </c>
      <c r="B10" s="181" t="s">
        <v>241</v>
      </c>
      <c r="C10" s="182">
        <v>26.97</v>
      </c>
      <c r="D10" s="183">
        <v>254.7</v>
      </c>
      <c r="E10" s="183">
        <v>256.7</v>
      </c>
      <c r="F10" s="183">
        <v>256.7</v>
      </c>
      <c r="G10" s="183">
        <v>304.2</v>
      </c>
      <c r="H10" s="183">
        <v>304.2</v>
      </c>
      <c r="I10" s="183">
        <v>304.2</v>
      </c>
      <c r="J10" s="184">
        <v>0.7852375343541382</v>
      </c>
      <c r="K10" s="184">
        <v>0</v>
      </c>
      <c r="L10" s="184">
        <v>18.504090377873</v>
      </c>
      <c r="M10" s="185">
        <v>0</v>
      </c>
    </row>
    <row r="11" spans="1:13" ht="24.75" customHeight="1">
      <c r="A11" s="186"/>
      <c r="B11" s="187" t="s">
        <v>242</v>
      </c>
      <c r="C11" s="188">
        <v>9.8</v>
      </c>
      <c r="D11" s="189">
        <v>234.2</v>
      </c>
      <c r="E11" s="189">
        <v>236.5</v>
      </c>
      <c r="F11" s="189">
        <v>236.5</v>
      </c>
      <c r="G11" s="189">
        <v>279.1</v>
      </c>
      <c r="H11" s="189">
        <v>279.1</v>
      </c>
      <c r="I11" s="189">
        <v>279.1</v>
      </c>
      <c r="J11" s="190">
        <v>0.9820666097352841</v>
      </c>
      <c r="K11" s="190">
        <v>0</v>
      </c>
      <c r="L11" s="190">
        <v>18.01268498942919</v>
      </c>
      <c r="M11" s="191">
        <v>0</v>
      </c>
    </row>
    <row r="12" spans="1:13" ht="27.75" customHeight="1">
      <c r="A12" s="186"/>
      <c r="B12" s="187" t="s">
        <v>243</v>
      </c>
      <c r="C12" s="188">
        <v>17.17</v>
      </c>
      <c r="D12" s="189">
        <v>266.3</v>
      </c>
      <c r="E12" s="189">
        <v>268.2</v>
      </c>
      <c r="F12" s="189">
        <v>268.2</v>
      </c>
      <c r="G12" s="189">
        <v>318.4</v>
      </c>
      <c r="H12" s="189">
        <v>318.4</v>
      </c>
      <c r="I12" s="189">
        <v>318.4</v>
      </c>
      <c r="J12" s="190">
        <v>0.7134810364250797</v>
      </c>
      <c r="K12" s="190">
        <v>0</v>
      </c>
      <c r="L12" s="190">
        <v>18.717375093214002</v>
      </c>
      <c r="M12" s="191">
        <v>0</v>
      </c>
    </row>
    <row r="13" spans="1:13" ht="18.75" customHeight="1">
      <c r="A13" s="180">
        <v>1.1</v>
      </c>
      <c r="B13" s="181" t="s">
        <v>244</v>
      </c>
      <c r="C13" s="192">
        <v>2.82</v>
      </c>
      <c r="D13" s="183">
        <v>340.7</v>
      </c>
      <c r="E13" s="183">
        <v>340.7</v>
      </c>
      <c r="F13" s="183">
        <v>340.7</v>
      </c>
      <c r="G13" s="183">
        <v>423.2</v>
      </c>
      <c r="H13" s="183">
        <v>423.2</v>
      </c>
      <c r="I13" s="183">
        <v>423.2</v>
      </c>
      <c r="J13" s="184">
        <v>0</v>
      </c>
      <c r="K13" s="184">
        <v>0</v>
      </c>
      <c r="L13" s="184">
        <v>24.21485177575579</v>
      </c>
      <c r="M13" s="185">
        <v>0</v>
      </c>
    </row>
    <row r="14" spans="1:13" ht="24.75" customHeight="1">
      <c r="A14" s="180"/>
      <c r="B14" s="187" t="s">
        <v>242</v>
      </c>
      <c r="C14" s="193">
        <v>0.31</v>
      </c>
      <c r="D14" s="189">
        <v>281.4</v>
      </c>
      <c r="E14" s="189">
        <v>281.4</v>
      </c>
      <c r="F14" s="189">
        <v>281.4</v>
      </c>
      <c r="G14" s="189">
        <v>350.7</v>
      </c>
      <c r="H14" s="189">
        <v>350.7</v>
      </c>
      <c r="I14" s="189">
        <v>350.7</v>
      </c>
      <c r="J14" s="190">
        <v>0</v>
      </c>
      <c r="K14" s="190">
        <v>0</v>
      </c>
      <c r="L14" s="190">
        <v>24.62686567164181</v>
      </c>
      <c r="M14" s="191">
        <v>0</v>
      </c>
    </row>
    <row r="15" spans="1:13" ht="24.75" customHeight="1">
      <c r="A15" s="180"/>
      <c r="B15" s="187" t="s">
        <v>243</v>
      </c>
      <c r="C15" s="193">
        <v>2.51</v>
      </c>
      <c r="D15" s="189">
        <v>347.9</v>
      </c>
      <c r="E15" s="189">
        <v>347.9</v>
      </c>
      <c r="F15" s="189">
        <v>347.9</v>
      </c>
      <c r="G15" s="189">
        <v>432</v>
      </c>
      <c r="H15" s="189">
        <v>432</v>
      </c>
      <c r="I15" s="189">
        <v>432</v>
      </c>
      <c r="J15" s="190">
        <v>0</v>
      </c>
      <c r="K15" s="190">
        <v>0</v>
      </c>
      <c r="L15" s="190">
        <v>24.173613107214734</v>
      </c>
      <c r="M15" s="191">
        <v>0</v>
      </c>
    </row>
    <row r="16" spans="1:13" ht="24.75" customHeight="1">
      <c r="A16" s="180">
        <v>1.2</v>
      </c>
      <c r="B16" s="181" t="s">
        <v>245</v>
      </c>
      <c r="C16" s="192">
        <v>1.14</v>
      </c>
      <c r="D16" s="183">
        <v>288.1</v>
      </c>
      <c r="E16" s="183">
        <v>290.1</v>
      </c>
      <c r="F16" s="183">
        <v>290.1</v>
      </c>
      <c r="G16" s="183">
        <v>350.3</v>
      </c>
      <c r="H16" s="183">
        <v>350.3</v>
      </c>
      <c r="I16" s="183">
        <v>350.3</v>
      </c>
      <c r="J16" s="184">
        <v>0.6942034015966669</v>
      </c>
      <c r="K16" s="184">
        <v>0</v>
      </c>
      <c r="L16" s="184">
        <v>20.7514650120648</v>
      </c>
      <c r="M16" s="185">
        <v>0</v>
      </c>
    </row>
    <row r="17" spans="1:13" ht="24.75" customHeight="1">
      <c r="A17" s="180"/>
      <c r="B17" s="187" t="s">
        <v>242</v>
      </c>
      <c r="C17" s="193">
        <v>0.19</v>
      </c>
      <c r="D17" s="189">
        <v>231.4</v>
      </c>
      <c r="E17" s="189">
        <v>233</v>
      </c>
      <c r="F17" s="189">
        <v>233</v>
      </c>
      <c r="G17" s="189">
        <v>294.8</v>
      </c>
      <c r="H17" s="189">
        <v>294.8</v>
      </c>
      <c r="I17" s="189">
        <v>294.8</v>
      </c>
      <c r="J17" s="190">
        <v>0.6914433880726136</v>
      </c>
      <c r="K17" s="190">
        <v>0</v>
      </c>
      <c r="L17" s="190">
        <v>26.523605150214593</v>
      </c>
      <c r="M17" s="191">
        <v>0</v>
      </c>
    </row>
    <row r="18" spans="1:13" ht="24.75" customHeight="1">
      <c r="A18" s="180"/>
      <c r="B18" s="187" t="s">
        <v>243</v>
      </c>
      <c r="C18" s="193">
        <v>0.95</v>
      </c>
      <c r="D18" s="189">
        <v>299.4</v>
      </c>
      <c r="E18" s="189">
        <v>301.6</v>
      </c>
      <c r="F18" s="189">
        <v>301.6</v>
      </c>
      <c r="G18" s="189">
        <v>361.4</v>
      </c>
      <c r="H18" s="189">
        <v>361.4</v>
      </c>
      <c r="I18" s="189">
        <v>361.4</v>
      </c>
      <c r="J18" s="190">
        <v>0.7348029392117752</v>
      </c>
      <c r="K18" s="190">
        <v>0</v>
      </c>
      <c r="L18" s="190">
        <v>19.827586206896527</v>
      </c>
      <c r="M18" s="191">
        <v>0</v>
      </c>
    </row>
    <row r="19" spans="1:13" ht="24.75" customHeight="1">
      <c r="A19" s="180">
        <v>1.3</v>
      </c>
      <c r="B19" s="181" t="s">
        <v>246</v>
      </c>
      <c r="C19" s="192">
        <v>0.55</v>
      </c>
      <c r="D19" s="183">
        <v>447.5</v>
      </c>
      <c r="E19" s="183">
        <v>457.7</v>
      </c>
      <c r="F19" s="183">
        <v>457.7</v>
      </c>
      <c r="G19" s="183">
        <v>473.2</v>
      </c>
      <c r="H19" s="183">
        <v>473.2</v>
      </c>
      <c r="I19" s="183">
        <v>473.2</v>
      </c>
      <c r="J19" s="184">
        <v>2.2793296089385535</v>
      </c>
      <c r="K19" s="184">
        <v>0</v>
      </c>
      <c r="L19" s="184">
        <v>3.3864977059209025</v>
      </c>
      <c r="M19" s="185">
        <v>0</v>
      </c>
    </row>
    <row r="20" spans="1:13" ht="24.75" customHeight="1">
      <c r="A20" s="180"/>
      <c r="B20" s="187" t="s">
        <v>242</v>
      </c>
      <c r="C20" s="193">
        <v>0.1</v>
      </c>
      <c r="D20" s="189">
        <v>341.8</v>
      </c>
      <c r="E20" s="189">
        <v>352.3</v>
      </c>
      <c r="F20" s="189">
        <v>352.3</v>
      </c>
      <c r="G20" s="189">
        <v>365.9</v>
      </c>
      <c r="H20" s="189">
        <v>365.9</v>
      </c>
      <c r="I20" s="189">
        <v>365.9</v>
      </c>
      <c r="J20" s="190">
        <v>3.0719719133996506</v>
      </c>
      <c r="K20" s="190">
        <v>0</v>
      </c>
      <c r="L20" s="190">
        <v>3.86034629577064</v>
      </c>
      <c r="M20" s="191">
        <v>0</v>
      </c>
    </row>
    <row r="21" spans="1:13" ht="24.75" customHeight="1">
      <c r="A21" s="180"/>
      <c r="B21" s="187" t="s">
        <v>243</v>
      </c>
      <c r="C21" s="193">
        <v>0.45</v>
      </c>
      <c r="D21" s="189">
        <v>471.7</v>
      </c>
      <c r="E21" s="189">
        <v>481.8</v>
      </c>
      <c r="F21" s="189">
        <v>481.8</v>
      </c>
      <c r="G21" s="189">
        <v>497.7</v>
      </c>
      <c r="H21" s="189">
        <v>497.7</v>
      </c>
      <c r="I21" s="189">
        <v>497.7</v>
      </c>
      <c r="J21" s="190">
        <v>2.141191435234262</v>
      </c>
      <c r="K21" s="190">
        <v>0</v>
      </c>
      <c r="L21" s="190">
        <v>3.300124533001238</v>
      </c>
      <c r="M21" s="191">
        <v>0</v>
      </c>
    </row>
    <row r="22" spans="1:13" ht="24.75" customHeight="1">
      <c r="A22" s="180">
        <v>1.4</v>
      </c>
      <c r="B22" s="181" t="s">
        <v>247</v>
      </c>
      <c r="C22" s="192">
        <v>4.01</v>
      </c>
      <c r="D22" s="183">
        <v>332.4</v>
      </c>
      <c r="E22" s="183">
        <v>332.4</v>
      </c>
      <c r="F22" s="183">
        <v>332.4</v>
      </c>
      <c r="G22" s="183">
        <v>410.8</v>
      </c>
      <c r="H22" s="183">
        <v>410.8</v>
      </c>
      <c r="I22" s="183">
        <v>410.8</v>
      </c>
      <c r="J22" s="184">
        <v>0</v>
      </c>
      <c r="K22" s="184">
        <v>0</v>
      </c>
      <c r="L22" s="184">
        <v>23.586040914560783</v>
      </c>
      <c r="M22" s="185">
        <v>0</v>
      </c>
    </row>
    <row r="23" spans="1:13" ht="24.75" customHeight="1">
      <c r="A23" s="180"/>
      <c r="B23" s="187" t="s">
        <v>242</v>
      </c>
      <c r="C23" s="193">
        <v>0.17</v>
      </c>
      <c r="D23" s="189">
        <v>259.3</v>
      </c>
      <c r="E23" s="189">
        <v>259.3</v>
      </c>
      <c r="F23" s="189">
        <v>259.3</v>
      </c>
      <c r="G23" s="189">
        <v>322.6</v>
      </c>
      <c r="H23" s="189">
        <v>322.6</v>
      </c>
      <c r="I23" s="189">
        <v>322.6</v>
      </c>
      <c r="J23" s="190">
        <v>0</v>
      </c>
      <c r="K23" s="190">
        <v>0</v>
      </c>
      <c r="L23" s="190">
        <v>24.411878133436176</v>
      </c>
      <c r="M23" s="191">
        <v>0</v>
      </c>
    </row>
    <row r="24" spans="1:13" ht="24.75" customHeight="1">
      <c r="A24" s="180"/>
      <c r="B24" s="187" t="s">
        <v>243</v>
      </c>
      <c r="C24" s="193">
        <v>3.84</v>
      </c>
      <c r="D24" s="189">
        <v>335.7</v>
      </c>
      <c r="E24" s="189">
        <v>335.7</v>
      </c>
      <c r="F24" s="189">
        <v>335.7</v>
      </c>
      <c r="G24" s="189">
        <v>414.8</v>
      </c>
      <c r="H24" s="189">
        <v>414.8</v>
      </c>
      <c r="I24" s="189">
        <v>414.8</v>
      </c>
      <c r="J24" s="190">
        <v>0</v>
      </c>
      <c r="K24" s="190">
        <v>0</v>
      </c>
      <c r="L24" s="190">
        <v>23.562704795948775</v>
      </c>
      <c r="M24" s="191">
        <v>0</v>
      </c>
    </row>
    <row r="25" spans="1:13" s="157" customFormat="1" ht="24.75" customHeight="1">
      <c r="A25" s="180">
        <v>1.5</v>
      </c>
      <c r="B25" s="181" t="s">
        <v>161</v>
      </c>
      <c r="C25" s="192">
        <v>10.55</v>
      </c>
      <c r="D25" s="183">
        <v>295.8</v>
      </c>
      <c r="E25" s="183">
        <v>300.2</v>
      </c>
      <c r="F25" s="183">
        <v>300.2</v>
      </c>
      <c r="G25" s="183">
        <v>362.4</v>
      </c>
      <c r="H25" s="183">
        <v>362.4</v>
      </c>
      <c r="I25" s="183">
        <v>362.4</v>
      </c>
      <c r="J25" s="184">
        <v>1.4874915483434705</v>
      </c>
      <c r="K25" s="184">
        <v>0</v>
      </c>
      <c r="L25" s="184">
        <v>20.71952031978681</v>
      </c>
      <c r="M25" s="185">
        <v>0</v>
      </c>
    </row>
    <row r="26" spans="1:13" ht="24.75" customHeight="1">
      <c r="A26" s="180"/>
      <c r="B26" s="187" t="s">
        <v>242</v>
      </c>
      <c r="C26" s="193">
        <v>6.8</v>
      </c>
      <c r="D26" s="189">
        <v>268.9</v>
      </c>
      <c r="E26" s="189">
        <v>272.1</v>
      </c>
      <c r="F26" s="189">
        <v>272.1</v>
      </c>
      <c r="G26" s="189">
        <v>326.8</v>
      </c>
      <c r="H26" s="189">
        <v>326.8</v>
      </c>
      <c r="I26" s="189">
        <v>326.8</v>
      </c>
      <c r="J26" s="190">
        <v>1.1900334696913575</v>
      </c>
      <c r="K26" s="190">
        <v>0</v>
      </c>
      <c r="L26" s="190">
        <v>20.102903344358694</v>
      </c>
      <c r="M26" s="191">
        <v>0</v>
      </c>
    </row>
    <row r="27" spans="1:15" ht="24.75" customHeight="1">
      <c r="A27" s="180"/>
      <c r="B27" s="187" t="s">
        <v>243</v>
      </c>
      <c r="C27" s="193">
        <v>3.75</v>
      </c>
      <c r="D27" s="189">
        <v>344.6</v>
      </c>
      <c r="E27" s="189">
        <v>351.2</v>
      </c>
      <c r="F27" s="189">
        <v>351.2</v>
      </c>
      <c r="G27" s="189">
        <v>426.9</v>
      </c>
      <c r="H27" s="189">
        <v>426.9</v>
      </c>
      <c r="I27" s="189">
        <v>426.9</v>
      </c>
      <c r="J27" s="190">
        <v>1.9152640742890128</v>
      </c>
      <c r="K27" s="190">
        <v>0</v>
      </c>
      <c r="L27" s="190">
        <v>21.554669703872435</v>
      </c>
      <c r="M27" s="191">
        <v>0</v>
      </c>
      <c r="O27" s="194"/>
    </row>
    <row r="28" spans="1:13" s="157" customFormat="1" ht="24.75" customHeight="1">
      <c r="A28" s="180">
        <v>1.6</v>
      </c>
      <c r="B28" s="181" t="s">
        <v>248</v>
      </c>
      <c r="C28" s="192">
        <v>7.9</v>
      </c>
      <c r="D28" s="183">
        <v>111.3</v>
      </c>
      <c r="E28" s="183">
        <v>111.3</v>
      </c>
      <c r="F28" s="183">
        <v>111.3</v>
      </c>
      <c r="G28" s="183">
        <v>111.3</v>
      </c>
      <c r="H28" s="183">
        <v>111.3</v>
      </c>
      <c r="I28" s="183">
        <v>111.3</v>
      </c>
      <c r="J28" s="184">
        <v>0</v>
      </c>
      <c r="K28" s="184">
        <v>0</v>
      </c>
      <c r="L28" s="184">
        <v>0</v>
      </c>
      <c r="M28" s="185">
        <v>0</v>
      </c>
    </row>
    <row r="29" spans="1:13" ht="24.75" customHeight="1">
      <c r="A29" s="180"/>
      <c r="B29" s="187" t="s">
        <v>242</v>
      </c>
      <c r="C29" s="193">
        <v>2.24</v>
      </c>
      <c r="D29" s="189">
        <v>115.3</v>
      </c>
      <c r="E29" s="189">
        <v>115.3</v>
      </c>
      <c r="F29" s="189">
        <v>115.3</v>
      </c>
      <c r="G29" s="189">
        <v>115.3</v>
      </c>
      <c r="H29" s="189">
        <v>115.3</v>
      </c>
      <c r="I29" s="189">
        <v>115.3</v>
      </c>
      <c r="J29" s="190">
        <v>0</v>
      </c>
      <c r="K29" s="190">
        <v>0</v>
      </c>
      <c r="L29" s="190">
        <v>0</v>
      </c>
      <c r="M29" s="191">
        <v>0</v>
      </c>
    </row>
    <row r="30" spans="1:13" ht="24.75" customHeight="1">
      <c r="A30" s="180"/>
      <c r="B30" s="187" t="s">
        <v>243</v>
      </c>
      <c r="C30" s="193">
        <v>5.66</v>
      </c>
      <c r="D30" s="189">
        <v>109.7</v>
      </c>
      <c r="E30" s="189">
        <v>109.7</v>
      </c>
      <c r="F30" s="189">
        <v>109.7</v>
      </c>
      <c r="G30" s="189">
        <v>109.7</v>
      </c>
      <c r="H30" s="189">
        <v>109.7</v>
      </c>
      <c r="I30" s="189">
        <v>109.7</v>
      </c>
      <c r="J30" s="190">
        <v>0</v>
      </c>
      <c r="K30" s="190">
        <v>0</v>
      </c>
      <c r="L30" s="190">
        <v>0</v>
      </c>
      <c r="M30" s="191">
        <v>0</v>
      </c>
    </row>
    <row r="31" spans="1:13" s="157" customFormat="1" ht="18.75" customHeight="1">
      <c r="A31" s="180">
        <v>2</v>
      </c>
      <c r="B31" s="181" t="s">
        <v>249</v>
      </c>
      <c r="C31" s="192">
        <v>73.03</v>
      </c>
      <c r="D31" s="183">
        <v>371.7</v>
      </c>
      <c r="E31" s="183">
        <v>399.5</v>
      </c>
      <c r="F31" s="183">
        <v>400.2</v>
      </c>
      <c r="G31" s="183">
        <v>453</v>
      </c>
      <c r="H31" s="183">
        <v>453</v>
      </c>
      <c r="I31" s="183">
        <v>453</v>
      </c>
      <c r="J31" s="195">
        <v>7.66747376916868</v>
      </c>
      <c r="K31" s="195">
        <v>0.1752190237797322</v>
      </c>
      <c r="L31" s="195">
        <v>13.19340329835083</v>
      </c>
      <c r="M31" s="196">
        <v>0</v>
      </c>
    </row>
    <row r="32" spans="1:13" ht="18" customHeight="1">
      <c r="A32" s="180">
        <v>2.1</v>
      </c>
      <c r="B32" s="181" t="s">
        <v>250</v>
      </c>
      <c r="C32" s="192">
        <v>39.49</v>
      </c>
      <c r="D32" s="183">
        <v>418.5</v>
      </c>
      <c r="E32" s="183">
        <v>456.1</v>
      </c>
      <c r="F32" s="183">
        <v>456.1</v>
      </c>
      <c r="G32" s="183">
        <v>517.9</v>
      </c>
      <c r="H32" s="183">
        <v>517.9</v>
      </c>
      <c r="I32" s="183">
        <v>517.9</v>
      </c>
      <c r="J32" s="184">
        <v>8.984468339307057</v>
      </c>
      <c r="K32" s="184">
        <v>0</v>
      </c>
      <c r="L32" s="184">
        <v>13.549660162245104</v>
      </c>
      <c r="M32" s="197">
        <v>0</v>
      </c>
    </row>
    <row r="33" spans="1:13" ht="24.75" customHeight="1">
      <c r="A33" s="180"/>
      <c r="B33" s="187" t="s">
        <v>251</v>
      </c>
      <c r="C33" s="188">
        <v>20.49</v>
      </c>
      <c r="D33" s="189">
        <v>412.2</v>
      </c>
      <c r="E33" s="189">
        <v>449.4</v>
      </c>
      <c r="F33" s="189">
        <v>449.4</v>
      </c>
      <c r="G33" s="189">
        <v>497</v>
      </c>
      <c r="H33" s="189">
        <v>497</v>
      </c>
      <c r="I33" s="189">
        <v>497</v>
      </c>
      <c r="J33" s="190">
        <v>9.024745269286754</v>
      </c>
      <c r="K33" s="190">
        <v>0</v>
      </c>
      <c r="L33" s="190">
        <v>10.591900311526487</v>
      </c>
      <c r="M33" s="191">
        <v>0</v>
      </c>
    </row>
    <row r="34" spans="1:13" ht="24.75" customHeight="1">
      <c r="A34" s="180"/>
      <c r="B34" s="187" t="s">
        <v>252</v>
      </c>
      <c r="C34" s="188">
        <v>19</v>
      </c>
      <c r="D34" s="189">
        <v>425.2</v>
      </c>
      <c r="E34" s="189">
        <v>463.4</v>
      </c>
      <c r="F34" s="189">
        <v>463.4</v>
      </c>
      <c r="G34" s="189">
        <v>540.6</v>
      </c>
      <c r="H34" s="189">
        <v>540.6</v>
      </c>
      <c r="I34" s="189">
        <v>540.6</v>
      </c>
      <c r="J34" s="190">
        <v>8.984007525870183</v>
      </c>
      <c r="K34" s="190">
        <v>0</v>
      </c>
      <c r="L34" s="190">
        <v>16.659473457056535</v>
      </c>
      <c r="M34" s="191">
        <v>0</v>
      </c>
    </row>
    <row r="35" spans="1:13" ht="24.75" customHeight="1">
      <c r="A35" s="180">
        <v>2.2</v>
      </c>
      <c r="B35" s="181" t="s">
        <v>253</v>
      </c>
      <c r="C35" s="192">
        <v>25.25</v>
      </c>
      <c r="D35" s="183">
        <v>316.3</v>
      </c>
      <c r="E35" s="183">
        <v>327.7</v>
      </c>
      <c r="F35" s="183">
        <v>327.7</v>
      </c>
      <c r="G35" s="183">
        <v>367.8</v>
      </c>
      <c r="H35" s="183">
        <v>367.8</v>
      </c>
      <c r="I35" s="183">
        <v>367.8</v>
      </c>
      <c r="J35" s="184">
        <v>3.604173253240589</v>
      </c>
      <c r="K35" s="184">
        <v>0</v>
      </c>
      <c r="L35" s="184">
        <v>12.23680195300581</v>
      </c>
      <c r="M35" s="185">
        <v>0</v>
      </c>
    </row>
    <row r="36" spans="1:13" ht="24.75" customHeight="1">
      <c r="A36" s="180"/>
      <c r="B36" s="187" t="s">
        <v>254</v>
      </c>
      <c r="C36" s="188">
        <v>6.31</v>
      </c>
      <c r="D36" s="189">
        <v>298.1</v>
      </c>
      <c r="E36" s="189">
        <v>320.6</v>
      </c>
      <c r="F36" s="189">
        <v>320.6</v>
      </c>
      <c r="G36" s="189">
        <v>357.1</v>
      </c>
      <c r="H36" s="189">
        <v>357.1</v>
      </c>
      <c r="I36" s="189">
        <v>357.1</v>
      </c>
      <c r="J36" s="190">
        <v>7.547802750754769</v>
      </c>
      <c r="K36" s="190">
        <v>0</v>
      </c>
      <c r="L36" s="190">
        <v>11.384903306300686</v>
      </c>
      <c r="M36" s="191">
        <v>0</v>
      </c>
    </row>
    <row r="37" spans="1:13" ht="24.75" customHeight="1">
      <c r="A37" s="180"/>
      <c r="B37" s="187" t="s">
        <v>255</v>
      </c>
      <c r="C37" s="188">
        <v>6.31</v>
      </c>
      <c r="D37" s="189">
        <v>313.9</v>
      </c>
      <c r="E37" s="189">
        <v>326.5</v>
      </c>
      <c r="F37" s="189">
        <v>326.5</v>
      </c>
      <c r="G37" s="189">
        <v>370</v>
      </c>
      <c r="H37" s="189">
        <v>370</v>
      </c>
      <c r="I37" s="189">
        <v>370</v>
      </c>
      <c r="J37" s="190">
        <v>4.014017202930887</v>
      </c>
      <c r="K37" s="190">
        <v>0</v>
      </c>
      <c r="L37" s="190">
        <v>13.32312404287903</v>
      </c>
      <c r="M37" s="191">
        <v>0</v>
      </c>
    </row>
    <row r="38" spans="1:13" ht="24.75" customHeight="1">
      <c r="A38" s="180"/>
      <c r="B38" s="187" t="s">
        <v>256</v>
      </c>
      <c r="C38" s="188">
        <v>6.31</v>
      </c>
      <c r="D38" s="189">
        <v>315.7</v>
      </c>
      <c r="E38" s="189">
        <v>322.1</v>
      </c>
      <c r="F38" s="189">
        <v>322.1</v>
      </c>
      <c r="G38" s="189">
        <v>364.3</v>
      </c>
      <c r="H38" s="189">
        <v>364.3</v>
      </c>
      <c r="I38" s="189">
        <v>364.3</v>
      </c>
      <c r="J38" s="190">
        <v>2.0272410516313073</v>
      </c>
      <c r="K38" s="190">
        <v>0</v>
      </c>
      <c r="L38" s="190">
        <v>13.101521266687357</v>
      </c>
      <c r="M38" s="191">
        <v>0</v>
      </c>
    </row>
    <row r="39" spans="1:13" ht="24.75" customHeight="1">
      <c r="A39" s="180"/>
      <c r="B39" s="187" t="s">
        <v>257</v>
      </c>
      <c r="C39" s="188">
        <v>6.32</v>
      </c>
      <c r="D39" s="189">
        <v>337.6</v>
      </c>
      <c r="E39" s="189">
        <v>341.7</v>
      </c>
      <c r="F39" s="189">
        <v>341.7</v>
      </c>
      <c r="G39" s="189">
        <v>379.7</v>
      </c>
      <c r="H39" s="189">
        <v>379.7</v>
      </c>
      <c r="I39" s="189">
        <v>379.7</v>
      </c>
      <c r="J39" s="190">
        <v>1.2144549763033012</v>
      </c>
      <c r="K39" s="190">
        <v>0</v>
      </c>
      <c r="L39" s="190">
        <v>11.12086625695055</v>
      </c>
      <c r="M39" s="191">
        <v>0</v>
      </c>
    </row>
    <row r="40" spans="1:13" ht="24.75" customHeight="1">
      <c r="A40" s="180">
        <v>2.3</v>
      </c>
      <c r="B40" s="181" t="s">
        <v>258</v>
      </c>
      <c r="C40" s="192">
        <v>8.29</v>
      </c>
      <c r="D40" s="183">
        <v>317.5</v>
      </c>
      <c r="E40" s="183">
        <v>348.5</v>
      </c>
      <c r="F40" s="183">
        <v>354.4</v>
      </c>
      <c r="G40" s="183">
        <v>403.3</v>
      </c>
      <c r="H40" s="183">
        <v>403.3</v>
      </c>
      <c r="I40" s="183">
        <v>403.3</v>
      </c>
      <c r="J40" s="184">
        <v>11.622047244094475</v>
      </c>
      <c r="K40" s="184">
        <v>1.6929698708751744</v>
      </c>
      <c r="L40" s="184">
        <v>13.797968397291214</v>
      </c>
      <c r="M40" s="197">
        <v>0</v>
      </c>
    </row>
    <row r="41" spans="1:13" s="157" customFormat="1" ht="24.75" customHeight="1">
      <c r="A41" s="198"/>
      <c r="B41" s="181" t="s">
        <v>259</v>
      </c>
      <c r="C41" s="192">
        <v>2.76</v>
      </c>
      <c r="D41" s="183">
        <v>296.5</v>
      </c>
      <c r="E41" s="183">
        <v>322.5</v>
      </c>
      <c r="F41" s="183">
        <v>331.5</v>
      </c>
      <c r="G41" s="183">
        <v>377.8</v>
      </c>
      <c r="H41" s="183">
        <v>377.8</v>
      </c>
      <c r="I41" s="183">
        <v>377.8</v>
      </c>
      <c r="J41" s="184">
        <v>11.804384485666091</v>
      </c>
      <c r="K41" s="184">
        <v>2.7906976744185954</v>
      </c>
      <c r="L41" s="184">
        <v>13.966817496229254</v>
      </c>
      <c r="M41" s="185">
        <v>0</v>
      </c>
    </row>
    <row r="42" spans="1:13" ht="24.75" customHeight="1">
      <c r="A42" s="198"/>
      <c r="B42" s="187" t="s">
        <v>255</v>
      </c>
      <c r="C42" s="188">
        <v>1.38</v>
      </c>
      <c r="D42" s="189">
        <v>286.2</v>
      </c>
      <c r="E42" s="189">
        <v>307.7</v>
      </c>
      <c r="F42" s="189">
        <v>318.5</v>
      </c>
      <c r="G42" s="189">
        <v>368.3</v>
      </c>
      <c r="H42" s="189">
        <v>368.3</v>
      </c>
      <c r="I42" s="189">
        <v>368.3</v>
      </c>
      <c r="J42" s="190">
        <v>11.285814116002797</v>
      </c>
      <c r="K42" s="190">
        <v>3.5099122521937005</v>
      </c>
      <c r="L42" s="190">
        <v>15.635792778649929</v>
      </c>
      <c r="M42" s="191">
        <v>0</v>
      </c>
    </row>
    <row r="43" spans="1:13" ht="24.75" customHeight="1">
      <c r="A43" s="199"/>
      <c r="B43" s="187" t="s">
        <v>257</v>
      </c>
      <c r="C43" s="188">
        <v>1.38</v>
      </c>
      <c r="D43" s="189">
        <v>306.9</v>
      </c>
      <c r="E43" s="189">
        <v>337.3</v>
      </c>
      <c r="F43" s="189">
        <v>344.5</v>
      </c>
      <c r="G43" s="189">
        <v>387.2</v>
      </c>
      <c r="H43" s="189">
        <v>387.2</v>
      </c>
      <c r="I43" s="189">
        <v>387.2</v>
      </c>
      <c r="J43" s="190">
        <v>12.251547735418725</v>
      </c>
      <c r="K43" s="190">
        <v>2.134598280462498</v>
      </c>
      <c r="L43" s="190">
        <v>12.394775036284472</v>
      </c>
      <c r="M43" s="191">
        <v>0</v>
      </c>
    </row>
    <row r="44" spans="1:13" ht="24.75" customHeight="1">
      <c r="A44" s="198"/>
      <c r="B44" s="181" t="s">
        <v>260</v>
      </c>
      <c r="C44" s="192">
        <v>2.76</v>
      </c>
      <c r="D44" s="183">
        <v>280.2</v>
      </c>
      <c r="E44" s="183">
        <v>305.9</v>
      </c>
      <c r="F44" s="183">
        <v>314.6</v>
      </c>
      <c r="G44" s="183">
        <v>370.3</v>
      </c>
      <c r="H44" s="183">
        <v>370.3</v>
      </c>
      <c r="I44" s="183">
        <v>370.3</v>
      </c>
      <c r="J44" s="184">
        <v>12.276945039257697</v>
      </c>
      <c r="K44" s="184">
        <v>2.8440666884602877</v>
      </c>
      <c r="L44" s="184">
        <v>17.705022250476787</v>
      </c>
      <c r="M44" s="185">
        <v>0</v>
      </c>
    </row>
    <row r="45" spans="1:13" ht="24.75" customHeight="1">
      <c r="A45" s="198"/>
      <c r="B45" s="187" t="s">
        <v>255</v>
      </c>
      <c r="C45" s="188">
        <v>1.38</v>
      </c>
      <c r="D45" s="189">
        <v>272.4</v>
      </c>
      <c r="E45" s="189">
        <v>296.4</v>
      </c>
      <c r="F45" s="189">
        <v>307.1</v>
      </c>
      <c r="G45" s="189">
        <v>358.8</v>
      </c>
      <c r="H45" s="189">
        <v>358.8</v>
      </c>
      <c r="I45" s="189">
        <v>358.8</v>
      </c>
      <c r="J45" s="190">
        <v>12.738619676945689</v>
      </c>
      <c r="K45" s="190">
        <v>3.6099865047233664</v>
      </c>
      <c r="L45" s="190">
        <v>16.834907196352972</v>
      </c>
      <c r="M45" s="191">
        <v>0</v>
      </c>
    </row>
    <row r="46" spans="1:13" ht="24.75" customHeight="1">
      <c r="A46" s="198"/>
      <c r="B46" s="187" t="s">
        <v>257</v>
      </c>
      <c r="C46" s="188">
        <v>1.38</v>
      </c>
      <c r="D46" s="189">
        <v>288</v>
      </c>
      <c r="E46" s="189">
        <v>315.4</v>
      </c>
      <c r="F46" s="189">
        <v>322.1</v>
      </c>
      <c r="G46" s="189">
        <v>381.7</v>
      </c>
      <c r="H46" s="189">
        <v>381.7</v>
      </c>
      <c r="I46" s="189">
        <v>381.7</v>
      </c>
      <c r="J46" s="190">
        <v>11.840277777777786</v>
      </c>
      <c r="K46" s="190">
        <v>2.124286620164881</v>
      </c>
      <c r="L46" s="190">
        <v>18.503570319776458</v>
      </c>
      <c r="M46" s="191">
        <v>0</v>
      </c>
    </row>
    <row r="47" spans="1:13" ht="24.75" customHeight="1">
      <c r="A47" s="198"/>
      <c r="B47" s="181" t="s">
        <v>261</v>
      </c>
      <c r="C47" s="192">
        <v>2.77</v>
      </c>
      <c r="D47" s="183">
        <v>375.8</v>
      </c>
      <c r="E47" s="183">
        <v>417</v>
      </c>
      <c r="F47" s="183">
        <v>417</v>
      </c>
      <c r="G47" s="183">
        <v>461.9</v>
      </c>
      <c r="H47" s="183">
        <v>461.9</v>
      </c>
      <c r="I47" s="183">
        <v>461.9</v>
      </c>
      <c r="J47" s="184">
        <v>10.963278339542313</v>
      </c>
      <c r="K47" s="184">
        <v>0</v>
      </c>
      <c r="L47" s="184">
        <v>10.76738609112708</v>
      </c>
      <c r="M47" s="185">
        <v>0</v>
      </c>
    </row>
    <row r="48" spans="1:13" ht="24.75" customHeight="1">
      <c r="A48" s="198"/>
      <c r="B48" s="187" t="s">
        <v>251</v>
      </c>
      <c r="C48" s="188">
        <v>1.38</v>
      </c>
      <c r="D48" s="189">
        <v>384</v>
      </c>
      <c r="E48" s="189">
        <v>422.6</v>
      </c>
      <c r="F48" s="189">
        <v>422.6</v>
      </c>
      <c r="G48" s="189">
        <v>455.1</v>
      </c>
      <c r="H48" s="189">
        <v>455.1</v>
      </c>
      <c r="I48" s="189">
        <v>455.1</v>
      </c>
      <c r="J48" s="190">
        <v>10.052083333333343</v>
      </c>
      <c r="K48" s="190">
        <v>0</v>
      </c>
      <c r="L48" s="190">
        <v>7.690487458589686</v>
      </c>
      <c r="M48" s="191">
        <v>0</v>
      </c>
    </row>
    <row r="49" spans="1:13" ht="24.75" customHeight="1" thickBot="1">
      <c r="A49" s="200"/>
      <c r="B49" s="201" t="s">
        <v>252</v>
      </c>
      <c r="C49" s="202">
        <v>1.39</v>
      </c>
      <c r="D49" s="203">
        <v>367.6</v>
      </c>
      <c r="E49" s="203">
        <v>411.4</v>
      </c>
      <c r="F49" s="203">
        <v>411.4</v>
      </c>
      <c r="G49" s="203">
        <v>468.6</v>
      </c>
      <c r="H49" s="203">
        <v>468.6</v>
      </c>
      <c r="I49" s="203">
        <v>468.6</v>
      </c>
      <c r="J49" s="204">
        <v>11.915125136017394</v>
      </c>
      <c r="K49" s="204">
        <v>0</v>
      </c>
      <c r="L49" s="204">
        <v>13.903743315508038</v>
      </c>
      <c r="M49" s="205">
        <v>0</v>
      </c>
    </row>
    <row r="50" spans="4:13" ht="12" customHeight="1" thickTop="1">
      <c r="D50" s="206"/>
      <c r="E50" s="206"/>
      <c r="F50" s="206"/>
      <c r="G50" s="206"/>
      <c r="H50" s="206"/>
      <c r="I50" s="206"/>
      <c r="J50" s="206"/>
      <c r="K50" s="206"/>
      <c r="L50" s="206"/>
      <c r="M50" s="206"/>
    </row>
    <row r="51" spans="4:13" ht="24.75" customHeight="1"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4:13" ht="24.75" customHeight="1">
      <c r="D52" s="206"/>
      <c r="E52" s="206"/>
      <c r="F52" s="206"/>
      <c r="G52" s="206"/>
      <c r="H52" s="206"/>
      <c r="I52" s="206"/>
      <c r="J52" s="206"/>
      <c r="K52" s="206"/>
      <c r="L52" s="206"/>
      <c r="M52" s="206"/>
    </row>
    <row r="53" spans="4:13" ht="24.75" customHeight="1">
      <c r="D53" s="206"/>
      <c r="E53" s="206"/>
      <c r="F53" s="206"/>
      <c r="G53" s="206"/>
      <c r="H53" s="206"/>
      <c r="I53" s="206"/>
      <c r="J53" s="206"/>
      <c r="K53" s="206"/>
      <c r="L53" s="206"/>
      <c r="M53" s="206"/>
    </row>
    <row r="54" spans="4:13" ht="24.75" customHeight="1"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4:13" ht="24.75" customHeight="1"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4:13" ht="24.75" customHeight="1">
      <c r="D56" s="206"/>
      <c r="E56" s="206"/>
      <c r="F56" s="206"/>
      <c r="G56" s="206"/>
      <c r="H56" s="206"/>
      <c r="I56" s="206"/>
      <c r="J56" s="206"/>
      <c r="K56" s="206"/>
      <c r="L56" s="206"/>
      <c r="M56" s="206"/>
    </row>
    <row r="57" spans="4:13" ht="24.75" customHeight="1">
      <c r="D57" s="206"/>
      <c r="E57" s="206"/>
      <c r="F57" s="206"/>
      <c r="G57" s="206"/>
      <c r="H57" s="206"/>
      <c r="I57" s="206"/>
      <c r="J57" s="206"/>
      <c r="K57" s="206"/>
      <c r="L57" s="206"/>
      <c r="M57" s="206"/>
    </row>
    <row r="58" spans="4:13" ht="24.75" customHeight="1">
      <c r="D58" s="206"/>
      <c r="E58" s="206"/>
      <c r="F58" s="206"/>
      <c r="G58" s="206"/>
      <c r="H58" s="206"/>
      <c r="I58" s="206"/>
      <c r="J58" s="206"/>
      <c r="K58" s="206"/>
      <c r="L58" s="206"/>
      <c r="M58" s="206"/>
    </row>
    <row r="59" spans="4:13" ht="24.75" customHeight="1">
      <c r="D59" s="206"/>
      <c r="E59" s="206"/>
      <c r="F59" s="206"/>
      <c r="G59" s="206"/>
      <c r="H59" s="206"/>
      <c r="I59" s="206"/>
      <c r="J59" s="206"/>
      <c r="K59" s="206"/>
      <c r="L59" s="206"/>
      <c r="M59" s="206"/>
    </row>
    <row r="60" spans="4:13" ht="24.75" customHeight="1"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4:13" ht="24.75" customHeight="1">
      <c r="D61" s="206"/>
      <c r="E61" s="206"/>
      <c r="F61" s="206"/>
      <c r="G61" s="206"/>
      <c r="H61" s="206"/>
      <c r="I61" s="206"/>
      <c r="J61" s="206"/>
      <c r="K61" s="206"/>
      <c r="L61" s="206"/>
      <c r="M61" s="206"/>
    </row>
    <row r="62" spans="4:13" ht="24.75" customHeight="1">
      <c r="D62" s="206"/>
      <c r="E62" s="206"/>
      <c r="F62" s="206"/>
      <c r="G62" s="206"/>
      <c r="H62" s="206"/>
      <c r="I62" s="206"/>
      <c r="J62" s="206"/>
      <c r="K62" s="206"/>
      <c r="L62" s="206"/>
      <c r="M62" s="206"/>
    </row>
    <row r="63" spans="4:13" ht="24.75" customHeight="1">
      <c r="D63" s="206"/>
      <c r="E63" s="206"/>
      <c r="F63" s="206"/>
      <c r="G63" s="206"/>
      <c r="H63" s="206"/>
      <c r="I63" s="206"/>
      <c r="J63" s="206"/>
      <c r="K63" s="206"/>
      <c r="L63" s="206"/>
      <c r="M63" s="206"/>
    </row>
    <row r="64" spans="4:13" ht="24.75" customHeight="1">
      <c r="D64" s="206"/>
      <c r="E64" s="206"/>
      <c r="F64" s="206"/>
      <c r="G64" s="206"/>
      <c r="H64" s="206"/>
      <c r="I64" s="206"/>
      <c r="J64" s="206"/>
      <c r="K64" s="206"/>
      <c r="L64" s="206"/>
      <c r="M64" s="206"/>
    </row>
    <row r="65" spans="4:13" ht="24.75" customHeight="1"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4:13" ht="24.75" customHeight="1">
      <c r="D66" s="206"/>
      <c r="E66" s="206"/>
      <c r="F66" s="206"/>
      <c r="G66" s="206"/>
      <c r="H66" s="206"/>
      <c r="I66" s="206"/>
      <c r="J66" s="206"/>
      <c r="K66" s="206"/>
      <c r="L66" s="206"/>
      <c r="M66" s="206"/>
    </row>
    <row r="67" spans="4:13" ht="24.75" customHeight="1">
      <c r="D67" s="206"/>
      <c r="E67" s="206"/>
      <c r="F67" s="206"/>
      <c r="G67" s="206"/>
      <c r="H67" s="206"/>
      <c r="I67" s="206"/>
      <c r="J67" s="206"/>
      <c r="K67" s="206"/>
      <c r="L67" s="206"/>
      <c r="M67" s="206"/>
    </row>
    <row r="68" spans="4:13" ht="24.75" customHeight="1">
      <c r="D68" s="206"/>
      <c r="E68" s="206"/>
      <c r="F68" s="206"/>
      <c r="G68" s="206"/>
      <c r="H68" s="206"/>
      <c r="I68" s="206"/>
      <c r="J68" s="206"/>
      <c r="K68" s="206"/>
      <c r="L68" s="206"/>
      <c r="M68" s="206"/>
    </row>
    <row r="69" spans="4:13" ht="24.75" customHeight="1">
      <c r="D69" s="206"/>
      <c r="E69" s="206"/>
      <c r="F69" s="206"/>
      <c r="G69" s="206"/>
      <c r="H69" s="206"/>
      <c r="I69" s="206"/>
      <c r="J69" s="206"/>
      <c r="K69" s="206"/>
      <c r="L69" s="206"/>
      <c r="M69" s="206"/>
    </row>
    <row r="70" spans="4:13" ht="24.75" customHeight="1">
      <c r="D70" s="206"/>
      <c r="E70" s="206"/>
      <c r="F70" s="206"/>
      <c r="G70" s="206"/>
      <c r="H70" s="206"/>
      <c r="I70" s="206"/>
      <c r="J70" s="206"/>
      <c r="K70" s="206"/>
      <c r="L70" s="206"/>
      <c r="M70" s="206"/>
    </row>
    <row r="71" spans="4:13" ht="24.75" customHeight="1">
      <c r="D71" s="206"/>
      <c r="E71" s="206"/>
      <c r="F71" s="206"/>
      <c r="G71" s="206"/>
      <c r="H71" s="206"/>
      <c r="I71" s="206"/>
      <c r="J71" s="206"/>
      <c r="K71" s="206"/>
      <c r="L71" s="206"/>
      <c r="M71" s="206"/>
    </row>
    <row r="72" spans="4:13" ht="24.75" customHeight="1"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  <row r="73" spans="4:13" ht="24.75" customHeight="1">
      <c r="D73" s="206"/>
      <c r="E73" s="206"/>
      <c r="F73" s="206"/>
      <c r="G73" s="206"/>
      <c r="H73" s="206"/>
      <c r="I73" s="206"/>
      <c r="J73" s="206"/>
      <c r="K73" s="206"/>
      <c r="L73" s="206"/>
      <c r="M73" s="206"/>
    </row>
    <row r="74" spans="4:13" ht="24.75" customHeight="1">
      <c r="D74" s="206"/>
      <c r="E74" s="206"/>
      <c r="F74" s="206"/>
      <c r="G74" s="206"/>
      <c r="H74" s="206"/>
      <c r="I74" s="206"/>
      <c r="J74" s="206"/>
      <c r="K74" s="206"/>
      <c r="L74" s="206"/>
      <c r="M74" s="206"/>
    </row>
    <row r="75" spans="4:13" ht="24.75" customHeight="1">
      <c r="D75" s="206"/>
      <c r="E75" s="206"/>
      <c r="F75" s="206"/>
      <c r="G75" s="206"/>
      <c r="H75" s="206"/>
      <c r="I75" s="206"/>
      <c r="J75" s="206"/>
      <c r="K75" s="206"/>
      <c r="L75" s="206"/>
      <c r="M75" s="206"/>
    </row>
    <row r="76" spans="4:13" ht="24.75" customHeight="1">
      <c r="D76" s="206"/>
      <c r="E76" s="206"/>
      <c r="F76" s="206"/>
      <c r="G76" s="206"/>
      <c r="H76" s="206"/>
      <c r="I76" s="206"/>
      <c r="J76" s="206"/>
      <c r="K76" s="206"/>
      <c r="L76" s="206"/>
      <c r="M76" s="206"/>
    </row>
    <row r="77" spans="4:13" ht="24.75" customHeight="1">
      <c r="D77" s="206"/>
      <c r="E77" s="206"/>
      <c r="F77" s="206"/>
      <c r="G77" s="206"/>
      <c r="H77" s="206"/>
      <c r="I77" s="206"/>
      <c r="J77" s="206"/>
      <c r="K77" s="206"/>
      <c r="L77" s="206"/>
      <c r="M77" s="206"/>
    </row>
    <row r="78" spans="4:13" ht="24.75" customHeight="1">
      <c r="D78" s="206"/>
      <c r="E78" s="206"/>
      <c r="F78" s="206"/>
      <c r="G78" s="206"/>
      <c r="H78" s="206"/>
      <c r="I78" s="206"/>
      <c r="J78" s="206"/>
      <c r="K78" s="206"/>
      <c r="L78" s="206"/>
      <c r="M78" s="206"/>
    </row>
    <row r="79" spans="4:13" ht="24.75" customHeight="1">
      <c r="D79" s="206"/>
      <c r="E79" s="206"/>
      <c r="F79" s="206"/>
      <c r="G79" s="206"/>
      <c r="H79" s="206"/>
      <c r="I79" s="206"/>
      <c r="J79" s="206"/>
      <c r="K79" s="206"/>
      <c r="L79" s="206"/>
      <c r="M79" s="206"/>
    </row>
    <row r="80" spans="4:13" ht="24.75" customHeight="1">
      <c r="D80" s="206"/>
      <c r="E80" s="206"/>
      <c r="F80" s="206"/>
      <c r="G80" s="206"/>
      <c r="H80" s="206"/>
      <c r="I80" s="206"/>
      <c r="J80" s="206"/>
      <c r="K80" s="206"/>
      <c r="L80" s="206"/>
      <c r="M80" s="206"/>
    </row>
    <row r="81" spans="4:13" ht="24.75" customHeight="1">
      <c r="D81" s="206"/>
      <c r="E81" s="206"/>
      <c r="F81" s="206"/>
      <c r="G81" s="206"/>
      <c r="H81" s="206"/>
      <c r="I81" s="206"/>
      <c r="J81" s="206"/>
      <c r="K81" s="206"/>
      <c r="L81" s="206"/>
      <c r="M81" s="206"/>
    </row>
    <row r="82" spans="4:13" ht="24.75" customHeight="1">
      <c r="D82" s="206"/>
      <c r="E82" s="206"/>
      <c r="F82" s="206"/>
      <c r="G82" s="206"/>
      <c r="H82" s="206"/>
      <c r="I82" s="206"/>
      <c r="J82" s="206"/>
      <c r="K82" s="206"/>
      <c r="L82" s="206"/>
      <c r="M82" s="206"/>
    </row>
    <row r="83" spans="4:13" ht="24.75" customHeight="1">
      <c r="D83" s="206"/>
      <c r="E83" s="206"/>
      <c r="F83" s="206"/>
      <c r="G83" s="206"/>
      <c r="H83" s="206"/>
      <c r="I83" s="206"/>
      <c r="J83" s="206"/>
      <c r="K83" s="206"/>
      <c r="L83" s="206"/>
      <c r="M83" s="206"/>
    </row>
    <row r="84" spans="4:13" ht="24.75" customHeight="1">
      <c r="D84" s="206"/>
      <c r="E84" s="206"/>
      <c r="F84" s="206"/>
      <c r="G84" s="206"/>
      <c r="H84" s="206"/>
      <c r="I84" s="206"/>
      <c r="J84" s="206"/>
      <c r="K84" s="206"/>
      <c r="L84" s="206"/>
      <c r="M84" s="206"/>
    </row>
    <row r="85" spans="4:13" ht="24.75" customHeight="1">
      <c r="D85" s="206"/>
      <c r="E85" s="206"/>
      <c r="F85" s="206"/>
      <c r="G85" s="206"/>
      <c r="H85" s="206"/>
      <c r="I85" s="206"/>
      <c r="J85" s="206"/>
      <c r="K85" s="206"/>
      <c r="L85" s="206"/>
      <c r="M85" s="206"/>
    </row>
    <row r="86" spans="4:13" ht="24.75" customHeight="1">
      <c r="D86" s="206"/>
      <c r="E86" s="206"/>
      <c r="F86" s="206"/>
      <c r="G86" s="206"/>
      <c r="H86" s="206"/>
      <c r="I86" s="206"/>
      <c r="J86" s="206"/>
      <c r="K86" s="206"/>
      <c r="L86" s="206"/>
      <c r="M86" s="206"/>
    </row>
    <row r="87" spans="4:13" ht="24.75" customHeight="1">
      <c r="D87" s="206"/>
      <c r="E87" s="206"/>
      <c r="F87" s="206"/>
      <c r="G87" s="206"/>
      <c r="H87" s="206"/>
      <c r="I87" s="206"/>
      <c r="J87" s="206"/>
      <c r="K87" s="206"/>
      <c r="L87" s="206"/>
      <c r="M87" s="206"/>
    </row>
    <row r="88" spans="4:13" ht="24.75" customHeight="1">
      <c r="D88" s="206"/>
      <c r="E88" s="206"/>
      <c r="F88" s="206"/>
      <c r="G88" s="206"/>
      <c r="H88" s="206"/>
      <c r="I88" s="206"/>
      <c r="J88" s="206"/>
      <c r="K88" s="206"/>
      <c r="L88" s="206"/>
      <c r="M88" s="206"/>
    </row>
    <row r="89" spans="4:13" ht="24.75" customHeight="1">
      <c r="D89" s="206"/>
      <c r="E89" s="206"/>
      <c r="F89" s="206"/>
      <c r="G89" s="206"/>
      <c r="H89" s="206"/>
      <c r="I89" s="206"/>
      <c r="J89" s="206"/>
      <c r="K89" s="206"/>
      <c r="L89" s="206"/>
      <c r="M89" s="206"/>
    </row>
    <row r="90" spans="4:13" ht="24.75" customHeight="1">
      <c r="D90" s="206"/>
      <c r="E90" s="206"/>
      <c r="F90" s="206"/>
      <c r="G90" s="206"/>
      <c r="H90" s="206"/>
      <c r="I90" s="206"/>
      <c r="J90" s="206"/>
      <c r="K90" s="206"/>
      <c r="L90" s="206"/>
      <c r="M90" s="206"/>
    </row>
    <row r="91" spans="4:13" ht="24.75" customHeight="1">
      <c r="D91" s="206"/>
      <c r="E91" s="206"/>
      <c r="F91" s="206"/>
      <c r="G91" s="206"/>
      <c r="H91" s="206"/>
      <c r="I91" s="206"/>
      <c r="J91" s="206"/>
      <c r="K91" s="206"/>
      <c r="L91" s="206"/>
      <c r="M91" s="206"/>
    </row>
    <row r="92" spans="4:13" ht="24.75" customHeight="1">
      <c r="D92" s="206"/>
      <c r="E92" s="206"/>
      <c r="F92" s="206"/>
      <c r="G92" s="206"/>
      <c r="H92" s="206"/>
      <c r="I92" s="206"/>
      <c r="J92" s="206"/>
      <c r="K92" s="206"/>
      <c r="L92" s="206"/>
      <c r="M92" s="206"/>
    </row>
    <row r="93" spans="4:13" ht="24.75" customHeight="1">
      <c r="D93" s="206"/>
      <c r="E93" s="206"/>
      <c r="F93" s="206"/>
      <c r="G93" s="206"/>
      <c r="H93" s="206"/>
      <c r="I93" s="206"/>
      <c r="J93" s="206"/>
      <c r="K93" s="206"/>
      <c r="L93" s="206"/>
      <c r="M93" s="206"/>
    </row>
    <row r="94" spans="4:13" ht="24.75" customHeight="1">
      <c r="D94" s="206"/>
      <c r="E94" s="206"/>
      <c r="F94" s="206"/>
      <c r="G94" s="206"/>
      <c r="H94" s="206"/>
      <c r="I94" s="206"/>
      <c r="J94" s="206"/>
      <c r="K94" s="206"/>
      <c r="L94" s="206"/>
      <c r="M94" s="206"/>
    </row>
    <row r="95" spans="4:13" ht="24.75" customHeight="1">
      <c r="D95" s="206"/>
      <c r="E95" s="206"/>
      <c r="F95" s="206"/>
      <c r="G95" s="206"/>
      <c r="H95" s="206"/>
      <c r="I95" s="206"/>
      <c r="J95" s="206"/>
      <c r="K95" s="206"/>
      <c r="L95" s="206"/>
      <c r="M95" s="206"/>
    </row>
    <row r="96" spans="4:13" ht="24.75" customHeight="1">
      <c r="D96" s="206"/>
      <c r="E96" s="206"/>
      <c r="F96" s="206"/>
      <c r="G96" s="206"/>
      <c r="H96" s="206"/>
      <c r="I96" s="206"/>
      <c r="J96" s="206"/>
      <c r="K96" s="206"/>
      <c r="L96" s="206"/>
      <c r="M96" s="206"/>
    </row>
    <row r="97" spans="4:13" ht="24.75" customHeight="1">
      <c r="D97" s="206"/>
      <c r="E97" s="206"/>
      <c r="F97" s="206"/>
      <c r="G97" s="206"/>
      <c r="H97" s="206"/>
      <c r="I97" s="206"/>
      <c r="J97" s="206"/>
      <c r="K97" s="206"/>
      <c r="L97" s="206"/>
      <c r="M97" s="206"/>
    </row>
    <row r="98" spans="4:13" ht="24.75" customHeight="1">
      <c r="D98" s="206"/>
      <c r="E98" s="206"/>
      <c r="F98" s="206"/>
      <c r="G98" s="206"/>
      <c r="H98" s="206"/>
      <c r="I98" s="206"/>
      <c r="J98" s="206"/>
      <c r="K98" s="206"/>
      <c r="L98" s="206"/>
      <c r="M98" s="206"/>
    </row>
    <row r="99" spans="4:13" ht="24.75" customHeight="1">
      <c r="D99" s="206"/>
      <c r="E99" s="206"/>
      <c r="F99" s="206"/>
      <c r="G99" s="206"/>
      <c r="H99" s="206"/>
      <c r="I99" s="206"/>
      <c r="J99" s="206"/>
      <c r="K99" s="206"/>
      <c r="L99" s="206"/>
      <c r="M99" s="206"/>
    </row>
    <row r="100" spans="4:13" ht="24.75" customHeight="1"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</row>
    <row r="101" spans="4:13" ht="24.75" customHeight="1"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</row>
    <row r="102" spans="4:13" ht="24.75" customHeight="1"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</row>
    <row r="103" spans="4:13" ht="24.75" customHeight="1"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</row>
    <row r="104" spans="4:13" ht="24.75" customHeight="1"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</row>
    <row r="105" spans="4:13" ht="24.75" customHeight="1"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</row>
    <row r="106" spans="4:13" ht="24.75" customHeight="1"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</row>
    <row r="107" spans="4:13" ht="24.75" customHeight="1"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</row>
    <row r="108" spans="4:13" ht="24.75" customHeight="1"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</row>
    <row r="109" spans="4:13" ht="24.75" customHeight="1"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</row>
    <row r="110" spans="4:13" ht="24.75" customHeight="1"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</row>
    <row r="111" spans="4:13" ht="24.75" customHeight="1"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</row>
    <row r="112" spans="4:13" ht="24.75" customHeight="1"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</row>
    <row r="113" spans="4:13" ht="24.75" customHeight="1"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</row>
    <row r="114" spans="4:13" ht="24.75" customHeight="1"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</row>
    <row r="115" spans="4:13" ht="24.75" customHeight="1"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</row>
    <row r="116" spans="4:13" ht="24.75" customHeight="1"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</row>
    <row r="117" spans="4:13" ht="24.75" customHeight="1"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</row>
    <row r="118" spans="4:13" ht="24.75" customHeight="1"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</row>
    <row r="119" spans="4:13" ht="24.75" customHeight="1"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</row>
    <row r="120" spans="4:13" ht="24.75" customHeight="1"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</row>
    <row r="121" spans="4:13" ht="24.75" customHeight="1"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</row>
    <row r="122" spans="4:13" ht="24.75" customHeight="1"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</row>
    <row r="123" spans="4:13" ht="24.75" customHeight="1"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</row>
    <row r="124" spans="4:13" ht="24.75" customHeight="1"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</row>
    <row r="125" spans="4:13" ht="24.75" customHeight="1"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</row>
    <row r="126" spans="4:13" ht="24.75" customHeight="1"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</row>
    <row r="127" spans="4:13" ht="24.75" customHeight="1"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</row>
    <row r="128" spans="4:13" ht="24.75" customHeight="1"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</row>
    <row r="129" spans="4:13" ht="24.75" customHeight="1"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</row>
    <row r="130" spans="4:13" ht="24.75" customHeight="1"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</row>
  </sheetData>
  <sheetProtection/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3.00390625" style="213" bestFit="1" customWidth="1"/>
    <col min="2" max="2" width="9.00390625" style="213" bestFit="1" customWidth="1"/>
    <col min="3" max="3" width="11.00390625" style="213" bestFit="1" customWidth="1"/>
    <col min="4" max="4" width="9.00390625" style="213" bestFit="1" customWidth="1"/>
    <col min="5" max="6" width="11.00390625" style="213" bestFit="1" customWidth="1"/>
    <col min="7" max="7" width="9.421875" style="213" customWidth="1"/>
    <col min="8" max="8" width="9.140625" style="213" customWidth="1"/>
    <col min="9" max="9" width="9.28125" style="213" customWidth="1"/>
    <col min="10" max="16384" width="9.140625" style="213" customWidth="1"/>
  </cols>
  <sheetData>
    <row r="1" spans="1:8" ht="12.75">
      <c r="A1" s="1446" t="s">
        <v>262</v>
      </c>
      <c r="B1" s="1446"/>
      <c r="C1" s="1446"/>
      <c r="D1" s="1446"/>
      <c r="E1" s="1446"/>
      <c r="F1" s="1446"/>
      <c r="G1" s="1446"/>
      <c r="H1" s="1446"/>
    </row>
    <row r="2" spans="1:8" ht="15.75">
      <c r="A2" s="1447" t="s">
        <v>272</v>
      </c>
      <c r="B2" s="1447"/>
      <c r="C2" s="1447"/>
      <c r="D2" s="1447"/>
      <c r="E2" s="1447"/>
      <c r="F2" s="1447"/>
      <c r="G2" s="1447"/>
      <c r="H2" s="1447"/>
    </row>
    <row r="3" spans="1:8" ht="15.75" customHeight="1">
      <c r="A3" s="1448" t="s">
        <v>676</v>
      </c>
      <c r="B3" s="1448"/>
      <c r="C3" s="1448"/>
      <c r="D3" s="1448"/>
      <c r="E3" s="1448"/>
      <c r="F3" s="1448"/>
      <c r="G3" s="1448"/>
      <c r="H3" s="1448"/>
    </row>
    <row r="4" spans="1:8" ht="17.25" customHeight="1" thickBot="1">
      <c r="A4" s="214" t="s">
        <v>109</v>
      </c>
      <c r="B4" s="214"/>
      <c r="C4" s="214"/>
      <c r="D4" s="214"/>
      <c r="E4" s="215"/>
      <c r="F4" s="215"/>
      <c r="G4" s="214"/>
      <c r="H4" s="216" t="s">
        <v>34</v>
      </c>
    </row>
    <row r="5" spans="1:8" ht="15" customHeight="1" thickTop="1">
      <c r="A5" s="1449"/>
      <c r="B5" s="1451" t="s">
        <v>273</v>
      </c>
      <c r="C5" s="1451"/>
      <c r="D5" s="1452" t="s">
        <v>274</v>
      </c>
      <c r="E5" s="1452"/>
      <c r="F5" s="217" t="s">
        <v>58</v>
      </c>
      <c r="G5" s="1453" t="s">
        <v>172</v>
      </c>
      <c r="H5" s="1454"/>
    </row>
    <row r="6" spans="1:8" ht="15" customHeight="1">
      <c r="A6" s="1450"/>
      <c r="B6" s="218" t="s">
        <v>60</v>
      </c>
      <c r="C6" s="219" t="s">
        <v>676</v>
      </c>
      <c r="D6" s="218" t="s">
        <v>60</v>
      </c>
      <c r="E6" s="219" t="s">
        <v>676</v>
      </c>
      <c r="F6" s="219" t="s">
        <v>676</v>
      </c>
      <c r="G6" s="220" t="s">
        <v>274</v>
      </c>
      <c r="H6" s="221" t="s">
        <v>58</v>
      </c>
    </row>
    <row r="7" spans="1:8" ht="12.75">
      <c r="A7" s="222"/>
      <c r="B7" s="223"/>
      <c r="C7" s="223"/>
      <c r="D7" s="223"/>
      <c r="E7" s="223"/>
      <c r="F7" s="223"/>
      <c r="G7" s="224"/>
      <c r="H7" s="225"/>
    </row>
    <row r="8" spans="1:8" ht="12.75">
      <c r="A8" s="226" t="s">
        <v>275</v>
      </c>
      <c r="B8" s="227">
        <v>85319.1</v>
      </c>
      <c r="C8" s="227">
        <v>36912.363794000004</v>
      </c>
      <c r="D8" s="227">
        <v>70117.12080399999</v>
      </c>
      <c r="E8" s="227">
        <v>26169.49574</v>
      </c>
      <c r="F8" s="227">
        <v>30633.200252000002</v>
      </c>
      <c r="G8" s="228">
        <v>-29.103712008132703</v>
      </c>
      <c r="H8" s="229">
        <v>17.056899209476327</v>
      </c>
    </row>
    <row r="9" spans="1:8" ht="15" customHeight="1">
      <c r="A9" s="230"/>
      <c r="B9" s="227"/>
      <c r="C9" s="231"/>
      <c r="D9" s="231"/>
      <c r="E9" s="231"/>
      <c r="F9" s="231"/>
      <c r="G9" s="228"/>
      <c r="H9" s="229"/>
    </row>
    <row r="10" spans="1:8" ht="15" customHeight="1">
      <c r="A10" s="230" t="s">
        <v>276</v>
      </c>
      <c r="B10" s="232">
        <v>55864.6</v>
      </c>
      <c r="C10" s="233">
        <v>22804.338429000003</v>
      </c>
      <c r="D10" s="233">
        <v>39493.688893</v>
      </c>
      <c r="E10" s="233">
        <v>13876.1767</v>
      </c>
      <c r="F10" s="233">
        <v>17019.087519</v>
      </c>
      <c r="G10" s="234">
        <v>-39.15115431564622</v>
      </c>
      <c r="H10" s="235">
        <v>22.649688649467834</v>
      </c>
    </row>
    <row r="11" spans="1:8" ht="15" customHeight="1">
      <c r="A11" s="230" t="s">
        <v>277</v>
      </c>
      <c r="B11" s="232">
        <v>2229.9</v>
      </c>
      <c r="C11" s="233">
        <v>1421.5498479999999</v>
      </c>
      <c r="D11" s="233">
        <v>1681.5272220000002</v>
      </c>
      <c r="E11" s="233">
        <v>479.11659699999996</v>
      </c>
      <c r="F11" s="233">
        <v>744.2450560000001</v>
      </c>
      <c r="G11" s="234">
        <v>-66.29618035033549</v>
      </c>
      <c r="H11" s="235">
        <v>55.33693899566586</v>
      </c>
    </row>
    <row r="12" spans="1:8" ht="15" customHeight="1">
      <c r="A12" s="236" t="s">
        <v>278</v>
      </c>
      <c r="B12" s="237">
        <v>27224.6</v>
      </c>
      <c r="C12" s="237">
        <v>12686.475517</v>
      </c>
      <c r="D12" s="237">
        <v>28941.904689</v>
      </c>
      <c r="E12" s="237">
        <v>11814.202442999998</v>
      </c>
      <c r="F12" s="237">
        <v>12869.867677000002</v>
      </c>
      <c r="G12" s="238">
        <v>-6.875613899472299</v>
      </c>
      <c r="H12" s="239">
        <v>8.935560729497169</v>
      </c>
    </row>
    <row r="13" spans="1:8" ht="15" customHeight="1">
      <c r="A13" s="222"/>
      <c r="B13" s="232"/>
      <c r="C13" s="231"/>
      <c r="D13" s="231"/>
      <c r="E13" s="231"/>
      <c r="F13" s="231"/>
      <c r="G13" s="228"/>
      <c r="H13" s="229"/>
    </row>
    <row r="14" spans="1:8" ht="12.75">
      <c r="A14" s="226" t="s">
        <v>279</v>
      </c>
      <c r="B14" s="227">
        <v>774684.2000000001</v>
      </c>
      <c r="C14" s="227">
        <v>314516.328375</v>
      </c>
      <c r="D14" s="227">
        <v>773599.123367</v>
      </c>
      <c r="E14" s="227">
        <v>213827.50696</v>
      </c>
      <c r="F14" s="227">
        <v>382640.936993</v>
      </c>
      <c r="G14" s="228">
        <v>-32.01386139003506</v>
      </c>
      <c r="H14" s="229">
        <v>78.94841614768458</v>
      </c>
    </row>
    <row r="15" spans="1:8" ht="15" customHeight="1">
      <c r="A15" s="230"/>
      <c r="B15" s="227"/>
      <c r="C15" s="231"/>
      <c r="D15" s="231"/>
      <c r="E15" s="231"/>
      <c r="F15" s="231"/>
      <c r="G15" s="228"/>
      <c r="H15" s="229"/>
    </row>
    <row r="16" spans="1:8" ht="15" customHeight="1">
      <c r="A16" s="230" t="s">
        <v>280</v>
      </c>
      <c r="B16" s="232">
        <v>491655.9</v>
      </c>
      <c r="C16" s="233">
        <v>200214.01094100002</v>
      </c>
      <c r="D16" s="233">
        <v>477212.567633</v>
      </c>
      <c r="E16" s="233">
        <v>121663.35836599999</v>
      </c>
      <c r="F16" s="233">
        <v>250362.786099</v>
      </c>
      <c r="G16" s="234">
        <v>-39.23334446266485</v>
      </c>
      <c r="H16" s="235">
        <v>105.78322796731734</v>
      </c>
    </row>
    <row r="17" spans="1:8" ht="15" customHeight="1">
      <c r="A17" s="230" t="s">
        <v>281</v>
      </c>
      <c r="B17" s="232">
        <v>100166.4</v>
      </c>
      <c r="C17" s="233">
        <v>43297.51166999999</v>
      </c>
      <c r="D17" s="240">
        <v>115694.31763999996</v>
      </c>
      <c r="E17" s="233">
        <v>37186.479244999995</v>
      </c>
      <c r="F17" s="233">
        <v>53193.522232</v>
      </c>
      <c r="G17" s="234">
        <v>-14.114049951822551</v>
      </c>
      <c r="H17" s="235">
        <v>43.04533075459753</v>
      </c>
    </row>
    <row r="18" spans="1:8" ht="15" customHeight="1">
      <c r="A18" s="236" t="s">
        <v>282</v>
      </c>
      <c r="B18" s="237">
        <v>182861.9</v>
      </c>
      <c r="C18" s="237">
        <v>71004.80576399999</v>
      </c>
      <c r="D18" s="237">
        <v>180692.238094</v>
      </c>
      <c r="E18" s="237">
        <v>54977.669349</v>
      </c>
      <c r="F18" s="237">
        <v>79084.628662</v>
      </c>
      <c r="G18" s="238">
        <v>-22.571903750106273</v>
      </c>
      <c r="H18" s="239">
        <v>43.84863818065523</v>
      </c>
    </row>
    <row r="19" spans="1:8" ht="12.75">
      <c r="A19" s="222"/>
      <c r="B19" s="227"/>
      <c r="C19" s="227"/>
      <c r="D19" s="227"/>
      <c r="E19" s="227"/>
      <c r="F19" s="227"/>
      <c r="G19" s="228"/>
      <c r="H19" s="229"/>
    </row>
    <row r="20" spans="1:8" ht="12.75">
      <c r="A20" s="226" t="s">
        <v>283</v>
      </c>
      <c r="B20" s="227">
        <v>-689365.1000000001</v>
      </c>
      <c r="C20" s="227">
        <v>-277603.964581</v>
      </c>
      <c r="D20" s="227">
        <v>-703482.0025630001</v>
      </c>
      <c r="E20" s="227">
        <v>-187658.01122</v>
      </c>
      <c r="F20" s="227">
        <v>-352007.73674100003</v>
      </c>
      <c r="G20" s="228">
        <v>-32.40081729263464</v>
      </c>
      <c r="H20" s="229">
        <v>87.57938147832411</v>
      </c>
    </row>
    <row r="21" spans="1:8" ht="15" customHeight="1">
      <c r="A21" s="230"/>
      <c r="B21" s="232"/>
      <c r="C21" s="232"/>
      <c r="D21" s="232"/>
      <c r="E21" s="232"/>
      <c r="F21" s="232"/>
      <c r="G21" s="228"/>
      <c r="H21" s="229"/>
    </row>
    <row r="22" spans="1:8" ht="15" customHeight="1">
      <c r="A22" s="230" t="s">
        <v>284</v>
      </c>
      <c r="B22" s="232">
        <v>-435791.30000000005</v>
      </c>
      <c r="C22" s="232">
        <v>-177409.67251200002</v>
      </c>
      <c r="D22" s="232">
        <v>-437718.87874</v>
      </c>
      <c r="E22" s="232">
        <v>-107787.18166599999</v>
      </c>
      <c r="F22" s="232">
        <v>-233343.69858</v>
      </c>
      <c r="G22" s="234">
        <v>-39.24390923008482</v>
      </c>
      <c r="H22" s="235">
        <v>116.48557367708327</v>
      </c>
    </row>
    <row r="23" spans="1:8" ht="15" customHeight="1">
      <c r="A23" s="230" t="s">
        <v>285</v>
      </c>
      <c r="B23" s="232">
        <v>-97936.5</v>
      </c>
      <c r="C23" s="232">
        <v>-41875.96182199999</v>
      </c>
      <c r="D23" s="232">
        <v>-114012.79041799996</v>
      </c>
      <c r="E23" s="232">
        <v>-36707.362647999995</v>
      </c>
      <c r="F23" s="232">
        <v>-52449.277176</v>
      </c>
      <c r="G23" s="234">
        <v>-12.342639903937965</v>
      </c>
      <c r="H23" s="235">
        <v>42.88489663219568</v>
      </c>
    </row>
    <row r="24" spans="1:8" ht="15" customHeight="1">
      <c r="A24" s="236" t="s">
        <v>286</v>
      </c>
      <c r="B24" s="241">
        <v>-155637.3</v>
      </c>
      <c r="C24" s="241">
        <v>-58318.33024699999</v>
      </c>
      <c r="D24" s="241">
        <v>-151750.333405</v>
      </c>
      <c r="E24" s="241">
        <v>-43163.466906</v>
      </c>
      <c r="F24" s="241">
        <v>-66214.760985</v>
      </c>
      <c r="G24" s="238">
        <v>-25.98644933216275</v>
      </c>
      <c r="H24" s="239">
        <v>53.40463992199784</v>
      </c>
    </row>
    <row r="25" spans="1:8" ht="12.75">
      <c r="A25" s="222"/>
      <c r="B25" s="232"/>
      <c r="C25" s="232"/>
      <c r="D25" s="232"/>
      <c r="E25" s="232"/>
      <c r="F25" s="232"/>
      <c r="G25" s="228"/>
      <c r="H25" s="229"/>
    </row>
    <row r="26" spans="1:8" ht="12.75">
      <c r="A26" s="226" t="s">
        <v>287</v>
      </c>
      <c r="B26" s="227">
        <v>860003.3</v>
      </c>
      <c r="C26" s="227">
        <v>351428.692169</v>
      </c>
      <c r="D26" s="227">
        <v>843716.284171</v>
      </c>
      <c r="E26" s="227">
        <v>239997.0027</v>
      </c>
      <c r="F26" s="227">
        <v>413274.13724500005</v>
      </c>
      <c r="G26" s="228">
        <v>-31.708193426452823</v>
      </c>
      <c r="H26" s="229">
        <v>72.19970774451679</v>
      </c>
    </row>
    <row r="27" spans="1:8" ht="15" customHeight="1">
      <c r="A27" s="230"/>
      <c r="B27" s="232"/>
      <c r="C27" s="232"/>
      <c r="D27" s="232"/>
      <c r="E27" s="232"/>
      <c r="F27" s="232"/>
      <c r="G27" s="228"/>
      <c r="H27" s="229"/>
    </row>
    <row r="28" spans="1:8" ht="15" customHeight="1">
      <c r="A28" s="230" t="s">
        <v>284</v>
      </c>
      <c r="B28" s="232">
        <v>547520.5</v>
      </c>
      <c r="C28" s="232">
        <v>223018.34937</v>
      </c>
      <c r="D28" s="232">
        <v>516706.296526</v>
      </c>
      <c r="E28" s="232">
        <v>135539.53506599998</v>
      </c>
      <c r="F28" s="232">
        <v>267381.873618</v>
      </c>
      <c r="G28" s="234">
        <v>-39.224940257659135</v>
      </c>
      <c r="H28" s="235">
        <v>97.27223757097909</v>
      </c>
    </row>
    <row r="29" spans="1:8" ht="15" customHeight="1">
      <c r="A29" s="230" t="s">
        <v>285</v>
      </c>
      <c r="B29" s="232">
        <v>102396.29999999999</v>
      </c>
      <c r="C29" s="232">
        <v>44719.061517999995</v>
      </c>
      <c r="D29" s="232">
        <v>117375.84486199997</v>
      </c>
      <c r="E29" s="232">
        <v>37665.595841999995</v>
      </c>
      <c r="F29" s="232">
        <v>53937.767288</v>
      </c>
      <c r="G29" s="234">
        <v>-15.772839224635533</v>
      </c>
      <c r="H29" s="235">
        <v>43.20168334588058</v>
      </c>
    </row>
    <row r="30" spans="1:8" ht="15" customHeight="1" thickBot="1">
      <c r="A30" s="242" t="s">
        <v>286</v>
      </c>
      <c r="B30" s="243">
        <v>210086.5</v>
      </c>
      <c r="C30" s="243">
        <v>83691.28128099999</v>
      </c>
      <c r="D30" s="243">
        <v>209634.142783</v>
      </c>
      <c r="E30" s="243">
        <v>66791.871792</v>
      </c>
      <c r="F30" s="243">
        <v>91954.496339</v>
      </c>
      <c r="G30" s="244">
        <v>-20.19255677572781</v>
      </c>
      <c r="H30" s="245">
        <v>37.673183685224785</v>
      </c>
    </row>
    <row r="31" spans="1:8" ht="13.5" thickTop="1">
      <c r="A31" s="214"/>
      <c r="B31" s="246"/>
      <c r="C31" s="246"/>
      <c r="D31" s="246"/>
      <c r="E31" s="246"/>
      <c r="F31" s="246"/>
      <c r="G31" s="214"/>
      <c r="H31" s="214"/>
    </row>
    <row r="32" spans="1:8" ht="12.75">
      <c r="A32" s="214"/>
      <c r="B32" s="215"/>
      <c r="C32" s="215"/>
      <c r="D32" s="215"/>
      <c r="E32" s="215"/>
      <c r="F32" s="215"/>
      <c r="G32" s="214"/>
      <c r="H32" s="214"/>
    </row>
    <row r="33" spans="1:9" ht="12.75">
      <c r="A33" s="214"/>
      <c r="B33" s="246"/>
      <c r="C33" s="246"/>
      <c r="D33" s="246"/>
      <c r="E33" s="247"/>
      <c r="F33" s="247"/>
      <c r="G33" s="214"/>
      <c r="H33" s="214"/>
      <c r="I33" s="248"/>
    </row>
    <row r="34" spans="1:9" ht="15" customHeight="1">
      <c r="A34" s="249" t="s">
        <v>288</v>
      </c>
      <c r="B34" s="250">
        <v>11.013402921934183</v>
      </c>
      <c r="C34" s="250">
        <v>11.736231306245296</v>
      </c>
      <c r="D34" s="250">
        <v>9.063754969896081</v>
      </c>
      <c r="E34" s="250">
        <v>12.238601156630162</v>
      </c>
      <c r="F34" s="250">
        <v>8.005729991341832</v>
      </c>
      <c r="G34" s="214"/>
      <c r="H34" s="214"/>
      <c r="I34" s="251"/>
    </row>
    <row r="35" spans="1:10" ht="15" customHeight="1">
      <c r="A35" s="252" t="s">
        <v>192</v>
      </c>
      <c r="B35" s="250">
        <v>11.362538486259634</v>
      </c>
      <c r="C35" s="250">
        <v>11.389981311407867</v>
      </c>
      <c r="D35" s="250">
        <v>8.27591306610139</v>
      </c>
      <c r="E35" s="250">
        <v>11.405386869443705</v>
      </c>
      <c r="F35" s="250">
        <v>6.797770461090096</v>
      </c>
      <c r="G35" s="214"/>
      <c r="H35" s="214"/>
      <c r="I35" s="251"/>
      <c r="J35" s="251"/>
    </row>
    <row r="36" spans="1:10" ht="15" customHeight="1">
      <c r="A36" s="253" t="s">
        <v>289</v>
      </c>
      <c r="B36" s="254">
        <v>2.2262364958292267</v>
      </c>
      <c r="C36" s="254">
        <v>3.283213730236059</v>
      </c>
      <c r="D36" s="254">
        <v>1.4534224811561807</v>
      </c>
      <c r="E36" s="254">
        <v>1.2884161306139805</v>
      </c>
      <c r="F36" s="254">
        <v>1.3991272334891172</v>
      </c>
      <c r="G36" s="214"/>
      <c r="H36" s="214"/>
      <c r="I36" s="251"/>
      <c r="J36" s="251"/>
    </row>
    <row r="37" spans="1:10" ht="15" customHeight="1">
      <c r="A37" s="255" t="s">
        <v>290</v>
      </c>
      <c r="B37" s="256">
        <v>14.888045313253045</v>
      </c>
      <c r="C37" s="256">
        <v>17.867066011230673</v>
      </c>
      <c r="D37" s="256">
        <v>16.01723737238995</v>
      </c>
      <c r="E37" s="256">
        <v>21.48909290425366</v>
      </c>
      <c r="F37" s="256">
        <v>16.273538732797952</v>
      </c>
      <c r="G37" s="214"/>
      <c r="H37" s="214"/>
      <c r="I37" s="251"/>
      <c r="J37" s="251"/>
    </row>
    <row r="38" spans="1:11" ht="15" customHeight="1">
      <c r="A38" s="257" t="s">
        <v>291</v>
      </c>
      <c r="B38" s="258"/>
      <c r="C38" s="258"/>
      <c r="D38" s="258"/>
      <c r="E38" s="258"/>
      <c r="F38" s="259"/>
      <c r="G38" s="214"/>
      <c r="H38" s="214"/>
      <c r="K38" s="213" t="s">
        <v>223</v>
      </c>
    </row>
    <row r="39" spans="1:10" ht="15" customHeight="1">
      <c r="A39" s="260" t="s">
        <v>192</v>
      </c>
      <c r="B39" s="250">
        <v>65.47724419865256</v>
      </c>
      <c r="C39" s="250">
        <v>61.779675114457945</v>
      </c>
      <c r="D39" s="250">
        <v>56.325320845483006</v>
      </c>
      <c r="E39" s="250">
        <v>53.024241803751316</v>
      </c>
      <c r="F39" s="250">
        <v>55.55765437171014</v>
      </c>
      <c r="G39" s="214"/>
      <c r="H39" s="214"/>
      <c r="I39" s="251"/>
      <c r="J39" s="251"/>
    </row>
    <row r="40" spans="1:10" ht="15" customHeight="1">
      <c r="A40" s="253" t="s">
        <v>289</v>
      </c>
      <c r="B40" s="254">
        <v>2.6136486832606307</v>
      </c>
      <c r="C40" s="254">
        <v>3.8511482383879967</v>
      </c>
      <c r="D40" s="254">
        <v>2.3981688964147883</v>
      </c>
      <c r="E40" s="254">
        <v>1.830820898347199</v>
      </c>
      <c r="F40" s="254">
        <v>2.4295373969339336</v>
      </c>
      <c r="G40" s="214"/>
      <c r="H40" s="214"/>
      <c r="I40" s="251"/>
      <c r="J40" s="251"/>
    </row>
    <row r="41" spans="1:10" ht="15" customHeight="1">
      <c r="A41" s="261" t="s">
        <v>290</v>
      </c>
      <c r="B41" s="256">
        <v>31.909107118086823</v>
      </c>
      <c r="C41" s="256">
        <v>34.36917664715406</v>
      </c>
      <c r="D41" s="256">
        <v>41.27651025810221</v>
      </c>
      <c r="E41" s="256">
        <v>45.144937297901485</v>
      </c>
      <c r="F41" s="256">
        <v>42.01280823135593</v>
      </c>
      <c r="G41" s="214"/>
      <c r="H41" s="214" t="s">
        <v>109</v>
      </c>
      <c r="I41" s="251"/>
      <c r="J41" s="251"/>
    </row>
    <row r="42" spans="1:8" ht="15" customHeight="1">
      <c r="A42" s="257" t="s">
        <v>292</v>
      </c>
      <c r="B42" s="258"/>
      <c r="C42" s="258"/>
      <c r="D42" s="258"/>
      <c r="E42" s="258"/>
      <c r="F42" s="259"/>
      <c r="G42" s="214"/>
      <c r="H42" s="214"/>
    </row>
    <row r="43" spans="1:9" ht="15" customHeight="1">
      <c r="A43" s="260" t="s">
        <v>192</v>
      </c>
      <c r="B43" s="262">
        <v>63.46533157618563</v>
      </c>
      <c r="C43" s="262">
        <v>63.657747747291346</v>
      </c>
      <c r="D43" s="262">
        <v>61.687321104827994</v>
      </c>
      <c r="E43" s="262">
        <v>56.89789872953958</v>
      </c>
      <c r="F43" s="262">
        <v>65.43021456786265</v>
      </c>
      <c r="G43" s="214"/>
      <c r="H43" s="214"/>
      <c r="I43" s="213" t="s">
        <v>109</v>
      </c>
    </row>
    <row r="44" spans="1:8" ht="15" customHeight="1">
      <c r="A44" s="263" t="s">
        <v>289</v>
      </c>
      <c r="B44" s="264">
        <v>12.929967727624636</v>
      </c>
      <c r="C44" s="264">
        <v>13.766379600608866</v>
      </c>
      <c r="D44" s="264">
        <v>14.955331663948584</v>
      </c>
      <c r="E44" s="264">
        <v>17.39087724198007</v>
      </c>
      <c r="F44" s="264">
        <v>13.901680946639832</v>
      </c>
      <c r="G44" s="214"/>
      <c r="H44" s="214"/>
    </row>
    <row r="45" spans="1:8" ht="15" customHeight="1">
      <c r="A45" s="261" t="s">
        <v>290</v>
      </c>
      <c r="B45" s="264">
        <v>23.60470069618972</v>
      </c>
      <c r="C45" s="264">
        <v>22.575872652099786</v>
      </c>
      <c r="D45" s="264">
        <v>23.35734723122341</v>
      </c>
      <c r="E45" s="264">
        <v>25.711224028480345</v>
      </c>
      <c r="F45" s="264">
        <v>20.66810448549753</v>
      </c>
      <c r="G45" s="214"/>
      <c r="H45" s="214"/>
    </row>
    <row r="46" spans="1:8" ht="15" customHeight="1">
      <c r="A46" s="257" t="s">
        <v>293</v>
      </c>
      <c r="B46" s="258"/>
      <c r="C46" s="258"/>
      <c r="D46" s="258"/>
      <c r="E46" s="258"/>
      <c r="F46" s="259"/>
      <c r="G46" s="214"/>
      <c r="H46" s="214"/>
    </row>
    <row r="47" spans="1:8" ht="15" customHeight="1">
      <c r="A47" s="260" t="s">
        <v>192</v>
      </c>
      <c r="B47" s="262">
        <v>63.21632773647803</v>
      </c>
      <c r="C47" s="262">
        <v>63.90747076677105</v>
      </c>
      <c r="D47" s="262">
        <v>62.221759891948956</v>
      </c>
      <c r="E47" s="262">
        <v>57.43809228567183</v>
      </c>
      <c r="F47" s="262">
        <v>66.28936646119497</v>
      </c>
      <c r="G47" s="214"/>
      <c r="H47" s="214"/>
    </row>
    <row r="48" spans="1:8" ht="15" customHeight="1">
      <c r="A48" s="263" t="s">
        <v>289</v>
      </c>
      <c r="B48" s="264">
        <v>14.206764256961858</v>
      </c>
      <c r="C48" s="264">
        <v>15.084785220991078</v>
      </c>
      <c r="D48" s="264">
        <v>16.20692333022368</v>
      </c>
      <c r="E48" s="264">
        <v>19.56077569476439</v>
      </c>
      <c r="F48" s="264">
        <v>14.900035340584314</v>
      </c>
      <c r="G48" s="214"/>
      <c r="H48" s="214"/>
    </row>
    <row r="49" spans="1:8" ht="15" customHeight="1">
      <c r="A49" s="261" t="s">
        <v>290</v>
      </c>
      <c r="B49" s="265">
        <v>22.576908006560124</v>
      </c>
      <c r="C49" s="265">
        <v>21.00774401223788</v>
      </c>
      <c r="D49" s="265">
        <v>21.57131677782736</v>
      </c>
      <c r="E49" s="265">
        <v>23.001132019563777</v>
      </c>
      <c r="F49" s="265">
        <v>18.810598198220696</v>
      </c>
      <c r="G49" s="214"/>
      <c r="H49" s="214"/>
    </row>
    <row r="50" spans="1:8" ht="15" customHeight="1">
      <c r="A50" s="257" t="s">
        <v>294</v>
      </c>
      <c r="B50" s="258"/>
      <c r="C50" s="258"/>
      <c r="D50" s="258"/>
      <c r="E50" s="258"/>
      <c r="F50" s="259"/>
      <c r="G50" s="214"/>
      <c r="H50" s="214"/>
    </row>
    <row r="51" spans="1:8" ht="15" customHeight="1">
      <c r="A51" s="260" t="s">
        <v>192</v>
      </c>
      <c r="B51" s="262">
        <v>63.66492913622561</v>
      </c>
      <c r="C51" s="262">
        <v>63.46048411515353</v>
      </c>
      <c r="D51" s="262">
        <v>61.24171150232864</v>
      </c>
      <c r="E51" s="262">
        <v>56.475511586045315</v>
      </c>
      <c r="F51" s="262">
        <v>64.69842884445703</v>
      </c>
      <c r="G51" s="214"/>
      <c r="H51" s="214"/>
    </row>
    <row r="52" spans="1:8" ht="15" customHeight="1">
      <c r="A52" s="263" t="s">
        <v>289</v>
      </c>
      <c r="B52" s="264">
        <v>11.906507719046203</v>
      </c>
      <c r="C52" s="264">
        <v>12.724931832399974</v>
      </c>
      <c r="D52" s="264">
        <v>13.911767315064358</v>
      </c>
      <c r="E52" s="264">
        <v>15.694194268368665</v>
      </c>
      <c r="F52" s="264">
        <v>13.051328991347996</v>
      </c>
      <c r="G52" s="214"/>
      <c r="H52" s="214"/>
    </row>
    <row r="53" spans="1:8" ht="15" customHeight="1">
      <c r="A53" s="261" t="s">
        <v>290</v>
      </c>
      <c r="B53" s="265">
        <v>24.428563144728173</v>
      </c>
      <c r="C53" s="265">
        <v>23.814584052446506</v>
      </c>
      <c r="D53" s="265">
        <v>24.84652118260699</v>
      </c>
      <c r="E53" s="265">
        <v>27.83029414558601</v>
      </c>
      <c r="F53" s="265">
        <v>22.250242164194976</v>
      </c>
      <c r="G53" s="214"/>
      <c r="H53" s="214"/>
    </row>
    <row r="54" spans="1:8" ht="15" customHeight="1">
      <c r="A54" s="257" t="s">
        <v>295</v>
      </c>
      <c r="B54" s="258"/>
      <c r="C54" s="258"/>
      <c r="D54" s="258"/>
      <c r="E54" s="258"/>
      <c r="F54" s="259"/>
      <c r="G54" s="214"/>
      <c r="H54" s="214"/>
    </row>
    <row r="55" spans="1:8" ht="15" customHeight="1">
      <c r="A55" s="253" t="s">
        <v>296</v>
      </c>
      <c r="B55" s="266">
        <v>9.920786708681408</v>
      </c>
      <c r="C55" s="266">
        <v>10.503514544068322</v>
      </c>
      <c r="D55" s="266">
        <v>8.310510648013056</v>
      </c>
      <c r="E55" s="266">
        <v>10.9040927368215</v>
      </c>
      <c r="F55" s="267">
        <v>7.412319690801221</v>
      </c>
      <c r="G55" s="214"/>
      <c r="H55" s="214"/>
    </row>
    <row r="56" spans="1:8" ht="15" customHeight="1">
      <c r="A56" s="255" t="s">
        <v>297</v>
      </c>
      <c r="B56" s="268">
        <v>90.0792132913186</v>
      </c>
      <c r="C56" s="268">
        <v>89.49648545593168</v>
      </c>
      <c r="D56" s="268">
        <v>91.68948935198695</v>
      </c>
      <c r="E56" s="268">
        <v>89.0959072631785</v>
      </c>
      <c r="F56" s="269">
        <v>92.58768030919876</v>
      </c>
      <c r="G56" s="214"/>
      <c r="H56" s="214"/>
    </row>
    <row r="57" spans="1:8" ht="12.75">
      <c r="A57" s="270" t="s">
        <v>298</v>
      </c>
      <c r="B57" s="214"/>
      <c r="C57" s="214"/>
      <c r="D57" s="214"/>
      <c r="E57" s="214"/>
      <c r="F57" s="214"/>
      <c r="G57" s="214"/>
      <c r="H57" s="214"/>
    </row>
    <row r="58" spans="1:8" ht="12.75">
      <c r="A58" s="214" t="s">
        <v>299</v>
      </c>
      <c r="B58" s="214"/>
      <c r="C58" s="214"/>
      <c r="D58" s="214"/>
      <c r="E58" s="214"/>
      <c r="F58" s="214"/>
      <c r="G58" s="214"/>
      <c r="H58" s="214"/>
    </row>
    <row r="59" spans="1:8" ht="12.75">
      <c r="A59" s="214" t="s">
        <v>300</v>
      </c>
      <c r="B59" s="214"/>
      <c r="C59" s="214"/>
      <c r="D59" s="214"/>
      <c r="E59" s="214"/>
      <c r="F59" s="214"/>
      <c r="G59" s="214"/>
      <c r="H59" s="214"/>
    </row>
    <row r="60" ht="12.75">
      <c r="H60" s="213" t="s">
        <v>109</v>
      </c>
    </row>
    <row r="70" spans="5:6" ht="12.75">
      <c r="E70" s="251"/>
      <c r="F70" s="251"/>
    </row>
    <row r="73" ht="12.75">
      <c r="F73" s="251"/>
    </row>
  </sheetData>
  <sheetProtection/>
  <mergeCells count="7">
    <mergeCell ref="A1:H1"/>
    <mergeCell ref="A2:H2"/>
    <mergeCell ref="A3:H3"/>
    <mergeCell ref="A5:A6"/>
    <mergeCell ref="B5:C5"/>
    <mergeCell ref="D5:E5"/>
    <mergeCell ref="G5:H5"/>
  </mergeCells>
  <printOptions horizont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A1" sqref="A1:K37"/>
    </sheetView>
  </sheetViews>
  <sheetFormatPr defaultColWidth="9.140625" defaultRowHeight="15"/>
  <cols>
    <col min="1" max="1" width="9.140625" style="61" customWidth="1"/>
    <col min="2" max="2" width="5.00390625" style="61" customWidth="1"/>
    <col min="3" max="3" width="20.7109375" style="61" customWidth="1"/>
    <col min="4" max="7" width="10.7109375" style="61" customWidth="1"/>
    <col min="8" max="8" width="9.7109375" style="61" customWidth="1"/>
    <col min="9" max="9" width="8.7109375" style="61" customWidth="1"/>
    <col min="10" max="10" width="9.140625" style="61" customWidth="1"/>
    <col min="11" max="16384" width="9.140625" style="61" customWidth="1"/>
  </cols>
  <sheetData>
    <row r="1" spans="2:8" ht="15" customHeight="1">
      <c r="B1" s="1455" t="s">
        <v>264</v>
      </c>
      <c r="C1" s="1456"/>
      <c r="D1" s="1456"/>
      <c r="E1" s="1456"/>
      <c r="F1" s="1456"/>
      <c r="G1" s="1456"/>
      <c r="H1" s="1457"/>
    </row>
    <row r="2" spans="2:8" ht="15" customHeight="1">
      <c r="B2" s="1458" t="s">
        <v>301</v>
      </c>
      <c r="C2" s="1459"/>
      <c r="D2" s="1459"/>
      <c r="E2" s="1459"/>
      <c r="F2" s="1459"/>
      <c r="G2" s="1459"/>
      <c r="H2" s="1460"/>
    </row>
    <row r="3" spans="2:8" ht="15" customHeight="1" thickBot="1">
      <c r="B3" s="1461" t="s">
        <v>34</v>
      </c>
      <c r="C3" s="1462"/>
      <c r="D3" s="1462"/>
      <c r="E3" s="1462"/>
      <c r="F3" s="1462"/>
      <c r="G3" s="1462"/>
      <c r="H3" s="1463"/>
    </row>
    <row r="4" spans="2:8" ht="15" customHeight="1" thickTop="1">
      <c r="B4" s="271"/>
      <c r="C4" s="272"/>
      <c r="D4" s="1464" t="s">
        <v>676</v>
      </c>
      <c r="E4" s="1464"/>
      <c r="F4" s="1464"/>
      <c r="G4" s="1465" t="s">
        <v>172</v>
      </c>
      <c r="H4" s="1466"/>
    </row>
    <row r="5" spans="2:8" ht="15" customHeight="1">
      <c r="B5" s="273"/>
      <c r="C5" s="274"/>
      <c r="D5" s="275" t="s">
        <v>16</v>
      </c>
      <c r="E5" s="276" t="s">
        <v>302</v>
      </c>
      <c r="F5" s="276" t="s">
        <v>303</v>
      </c>
      <c r="G5" s="276" t="s">
        <v>302</v>
      </c>
      <c r="H5" s="277" t="s">
        <v>303</v>
      </c>
    </row>
    <row r="6" spans="2:8" ht="15" customHeight="1">
      <c r="B6" s="278"/>
      <c r="C6" s="279" t="s">
        <v>304</v>
      </c>
      <c r="D6" s="279">
        <v>18855.629920000007</v>
      </c>
      <c r="E6" s="279">
        <v>11837.374833999998</v>
      </c>
      <c r="F6" s="279">
        <v>14218.942406999993</v>
      </c>
      <c r="G6" s="279">
        <v>-37.2210056931368</v>
      </c>
      <c r="H6" s="280">
        <v>20.1190517863768</v>
      </c>
    </row>
    <row r="7" spans="2:8" ht="15" customHeight="1">
      <c r="B7" s="281">
        <v>1</v>
      </c>
      <c r="C7" s="282" t="s">
        <v>305</v>
      </c>
      <c r="D7" s="283">
        <v>197.01282999999998</v>
      </c>
      <c r="E7" s="283">
        <v>63.137730000000005</v>
      </c>
      <c r="F7" s="283">
        <v>102.800149</v>
      </c>
      <c r="G7" s="282">
        <v>-67.95247801881735</v>
      </c>
      <c r="H7" s="284">
        <v>62.81888658334722</v>
      </c>
    </row>
    <row r="8" spans="2:8" ht="15" customHeight="1">
      <c r="B8" s="281">
        <v>2</v>
      </c>
      <c r="C8" s="282" t="s">
        <v>306</v>
      </c>
      <c r="D8" s="283">
        <v>1.56869</v>
      </c>
      <c r="E8" s="283">
        <v>0</v>
      </c>
      <c r="F8" s="283">
        <v>0.002176</v>
      </c>
      <c r="G8" s="282">
        <v>-100</v>
      </c>
      <c r="H8" s="284" t="s">
        <v>3</v>
      </c>
    </row>
    <row r="9" spans="2:8" ht="15" customHeight="1">
      <c r="B9" s="281">
        <v>3</v>
      </c>
      <c r="C9" s="282" t="s">
        <v>307</v>
      </c>
      <c r="D9" s="283">
        <v>65.430592</v>
      </c>
      <c r="E9" s="283">
        <v>17.798804999999998</v>
      </c>
      <c r="F9" s="283">
        <v>85.854561</v>
      </c>
      <c r="G9" s="282">
        <v>-72.79742631703532</v>
      </c>
      <c r="H9" s="284">
        <v>382.36137763181296</v>
      </c>
    </row>
    <row r="10" spans="2:8" ht="15" customHeight="1">
      <c r="B10" s="281">
        <v>4</v>
      </c>
      <c r="C10" s="282" t="s">
        <v>308</v>
      </c>
      <c r="D10" s="283">
        <v>0.816</v>
      </c>
      <c r="E10" s="283">
        <v>0.201</v>
      </c>
      <c r="F10" s="283">
        <v>0</v>
      </c>
      <c r="G10" s="282">
        <v>-75.36764705882352</v>
      </c>
      <c r="H10" s="284">
        <v>-100</v>
      </c>
    </row>
    <row r="11" spans="2:8" ht="15" customHeight="1">
      <c r="B11" s="281">
        <v>5</v>
      </c>
      <c r="C11" s="282" t="s">
        <v>309</v>
      </c>
      <c r="D11" s="283">
        <v>996.7708399999999</v>
      </c>
      <c r="E11" s="283">
        <v>1973.17424</v>
      </c>
      <c r="F11" s="283">
        <v>1246.50176</v>
      </c>
      <c r="G11" s="282">
        <v>97.95665772084587</v>
      </c>
      <c r="H11" s="284">
        <v>-36.827588018785406</v>
      </c>
    </row>
    <row r="12" spans="2:8" ht="15" customHeight="1">
      <c r="B12" s="281">
        <v>6</v>
      </c>
      <c r="C12" s="282" t="s">
        <v>310</v>
      </c>
      <c r="D12" s="283">
        <v>0</v>
      </c>
      <c r="E12" s="283">
        <v>0</v>
      </c>
      <c r="F12" s="283">
        <v>0</v>
      </c>
      <c r="G12" s="283" t="s">
        <v>3</v>
      </c>
      <c r="H12" s="284" t="s">
        <v>3</v>
      </c>
    </row>
    <row r="13" spans="2:8" ht="15" customHeight="1">
      <c r="B13" s="281">
        <v>7</v>
      </c>
      <c r="C13" s="282" t="s">
        <v>311</v>
      </c>
      <c r="D13" s="283">
        <v>189.247586</v>
      </c>
      <c r="E13" s="283">
        <v>117.452236</v>
      </c>
      <c r="F13" s="283">
        <v>263.380096</v>
      </c>
      <c r="G13" s="282">
        <v>-37.93726066339362</v>
      </c>
      <c r="H13" s="284">
        <v>124.24442902900546</v>
      </c>
    </row>
    <row r="14" spans="2:8" ht="15" customHeight="1">
      <c r="B14" s="281">
        <v>8</v>
      </c>
      <c r="C14" s="282" t="s">
        <v>312</v>
      </c>
      <c r="D14" s="283">
        <v>4.32637</v>
      </c>
      <c r="E14" s="283">
        <v>0.26184</v>
      </c>
      <c r="F14" s="283">
        <v>5.108782000000001</v>
      </c>
      <c r="G14" s="282">
        <v>-93.94781306268304</v>
      </c>
      <c r="H14" s="284" t="s">
        <v>3</v>
      </c>
    </row>
    <row r="15" spans="2:8" ht="15" customHeight="1">
      <c r="B15" s="281">
        <v>9</v>
      </c>
      <c r="C15" s="282" t="s">
        <v>313</v>
      </c>
      <c r="D15" s="283">
        <v>12.017946000000002</v>
      </c>
      <c r="E15" s="283">
        <v>12.03511</v>
      </c>
      <c r="F15" s="283">
        <v>11.535308</v>
      </c>
      <c r="G15" s="282">
        <v>0.14281974640258</v>
      </c>
      <c r="H15" s="284">
        <v>-4.152866072682343</v>
      </c>
    </row>
    <row r="16" spans="2:8" ht="15" customHeight="1">
      <c r="B16" s="281">
        <v>10</v>
      </c>
      <c r="C16" s="282" t="s">
        <v>314</v>
      </c>
      <c r="D16" s="283">
        <v>518.278394</v>
      </c>
      <c r="E16" s="283">
        <v>334.601273</v>
      </c>
      <c r="F16" s="283">
        <v>354.044049</v>
      </c>
      <c r="G16" s="282">
        <v>-35.43985686580639</v>
      </c>
      <c r="H16" s="284">
        <v>5.810729835448058</v>
      </c>
    </row>
    <row r="17" spans="2:8" ht="15" customHeight="1">
      <c r="B17" s="281">
        <v>11</v>
      </c>
      <c r="C17" s="282" t="s">
        <v>315</v>
      </c>
      <c r="D17" s="283">
        <v>6.319857000000001</v>
      </c>
      <c r="E17" s="283">
        <v>11.727126</v>
      </c>
      <c r="F17" s="283">
        <v>16.878928000000002</v>
      </c>
      <c r="G17" s="282">
        <v>85.55998972761566</v>
      </c>
      <c r="H17" s="284">
        <v>43.93064421751757</v>
      </c>
    </row>
    <row r="18" spans="2:8" ht="15" customHeight="1">
      <c r="B18" s="281">
        <v>12</v>
      </c>
      <c r="C18" s="282" t="s">
        <v>316</v>
      </c>
      <c r="D18" s="283">
        <v>1214.8792449999999</v>
      </c>
      <c r="E18" s="283">
        <v>316.60235600000004</v>
      </c>
      <c r="F18" s="283">
        <v>459.78247799999997</v>
      </c>
      <c r="G18" s="282">
        <v>-73.93960286151732</v>
      </c>
      <c r="H18" s="284">
        <v>45.22395973578915</v>
      </c>
    </row>
    <row r="19" spans="2:8" ht="15" customHeight="1">
      <c r="B19" s="281">
        <v>13</v>
      </c>
      <c r="C19" s="282" t="s">
        <v>317</v>
      </c>
      <c r="D19" s="283">
        <v>0</v>
      </c>
      <c r="E19" s="283">
        <v>0</v>
      </c>
      <c r="F19" s="283">
        <v>0</v>
      </c>
      <c r="G19" s="283" t="s">
        <v>3</v>
      </c>
      <c r="H19" s="284" t="s">
        <v>3</v>
      </c>
    </row>
    <row r="20" spans="2:8" ht="15" customHeight="1">
      <c r="B20" s="281">
        <v>14</v>
      </c>
      <c r="C20" s="282" t="s">
        <v>318</v>
      </c>
      <c r="D20" s="283">
        <v>53.400104</v>
      </c>
      <c r="E20" s="283">
        <v>39.5622</v>
      </c>
      <c r="F20" s="283">
        <v>50.341784</v>
      </c>
      <c r="G20" s="282">
        <v>-25.91362743413383</v>
      </c>
      <c r="H20" s="284">
        <v>27.24718038936156</v>
      </c>
    </row>
    <row r="21" spans="2:8" ht="15" customHeight="1">
      <c r="B21" s="281">
        <v>15</v>
      </c>
      <c r="C21" s="282" t="s">
        <v>319</v>
      </c>
      <c r="D21" s="283">
        <v>175.919862</v>
      </c>
      <c r="E21" s="283">
        <v>198.360174</v>
      </c>
      <c r="F21" s="283">
        <v>131.854885</v>
      </c>
      <c r="G21" s="282">
        <v>12.755985449783964</v>
      </c>
      <c r="H21" s="284">
        <v>-33.527541168621894</v>
      </c>
    </row>
    <row r="22" spans="2:8" ht="15" customHeight="1">
      <c r="B22" s="281">
        <v>16</v>
      </c>
      <c r="C22" s="282" t="s">
        <v>320</v>
      </c>
      <c r="D22" s="283">
        <v>7.791709000000001</v>
      </c>
      <c r="E22" s="283">
        <v>6.7409669999999995</v>
      </c>
      <c r="F22" s="283">
        <v>17.565571</v>
      </c>
      <c r="G22" s="282">
        <v>-13.485385555338397</v>
      </c>
      <c r="H22" s="284">
        <v>160.57939461801254</v>
      </c>
    </row>
    <row r="23" spans="2:8" ht="15" customHeight="1">
      <c r="B23" s="281">
        <v>17</v>
      </c>
      <c r="C23" s="282" t="s">
        <v>321</v>
      </c>
      <c r="D23" s="283">
        <v>151.584536</v>
      </c>
      <c r="E23" s="283">
        <v>69.771247</v>
      </c>
      <c r="F23" s="283">
        <v>110.82383300000001</v>
      </c>
      <c r="G23" s="282">
        <v>-53.972054906708955</v>
      </c>
      <c r="H23" s="284">
        <v>58.83883084388617</v>
      </c>
    </row>
    <row r="24" spans="2:8" ht="15" customHeight="1">
      <c r="B24" s="281">
        <v>18</v>
      </c>
      <c r="C24" s="282" t="s">
        <v>322</v>
      </c>
      <c r="D24" s="283">
        <v>1553.0559279999998</v>
      </c>
      <c r="E24" s="283">
        <v>633.5477730000001</v>
      </c>
      <c r="F24" s="283">
        <v>2106.863042</v>
      </c>
      <c r="G24" s="282">
        <v>-59.206377466658736</v>
      </c>
      <c r="H24" s="284">
        <v>232.549987828621</v>
      </c>
    </row>
    <row r="25" spans="2:8" ht="15" customHeight="1">
      <c r="B25" s="281">
        <v>19</v>
      </c>
      <c r="C25" s="282" t="s">
        <v>323</v>
      </c>
      <c r="D25" s="283">
        <v>1567.9183130000001</v>
      </c>
      <c r="E25" s="283">
        <v>1399.3836390000001</v>
      </c>
      <c r="F25" s="283">
        <v>1817.0226020000002</v>
      </c>
      <c r="G25" s="282">
        <v>-10.748944801692602</v>
      </c>
      <c r="H25" s="284">
        <v>29.84449377287598</v>
      </c>
    </row>
    <row r="26" spans="2:8" ht="15" customHeight="1">
      <c r="B26" s="281"/>
      <c r="C26" s="282" t="s">
        <v>324</v>
      </c>
      <c r="D26" s="283">
        <v>4.553926</v>
      </c>
      <c r="E26" s="283">
        <v>15.753895</v>
      </c>
      <c r="F26" s="283">
        <v>32.376318</v>
      </c>
      <c r="G26" s="283">
        <v>245.9409529272105</v>
      </c>
      <c r="H26" s="284">
        <v>105.51310009365938</v>
      </c>
    </row>
    <row r="27" spans="2:8" ht="15" customHeight="1">
      <c r="B27" s="281"/>
      <c r="C27" s="282" t="s">
        <v>325</v>
      </c>
      <c r="D27" s="283">
        <v>1370.982634</v>
      </c>
      <c r="E27" s="283">
        <v>1248.4343760000002</v>
      </c>
      <c r="F27" s="283">
        <v>1563.0035990000001</v>
      </c>
      <c r="G27" s="282">
        <v>-8.93871701660079</v>
      </c>
      <c r="H27" s="284">
        <v>25.197097184065356</v>
      </c>
    </row>
    <row r="28" spans="2:8" ht="15" customHeight="1">
      <c r="B28" s="281"/>
      <c r="C28" s="282" t="s">
        <v>326</v>
      </c>
      <c r="D28" s="283">
        <v>192.381753</v>
      </c>
      <c r="E28" s="283">
        <v>135.195368</v>
      </c>
      <c r="F28" s="283">
        <v>221.642685</v>
      </c>
      <c r="G28" s="282">
        <v>-29.725472456839498</v>
      </c>
      <c r="H28" s="284">
        <v>63.94251391808038</v>
      </c>
    </row>
    <row r="29" spans="2:8" ht="15" customHeight="1">
      <c r="B29" s="281">
        <v>20</v>
      </c>
      <c r="C29" s="282" t="s">
        <v>327</v>
      </c>
      <c r="D29" s="283">
        <v>62.049200000000006</v>
      </c>
      <c r="E29" s="283">
        <v>82.10199999999999</v>
      </c>
      <c r="F29" s="283">
        <v>29.875202</v>
      </c>
      <c r="G29" s="282">
        <v>32.31758024277508</v>
      </c>
      <c r="H29" s="284">
        <v>-63.61208983946797</v>
      </c>
    </row>
    <row r="30" spans="2:8" ht="15" customHeight="1">
      <c r="B30" s="281">
        <v>21</v>
      </c>
      <c r="C30" s="282" t="s">
        <v>328</v>
      </c>
      <c r="D30" s="283">
        <v>85.26292999999998</v>
      </c>
      <c r="E30" s="283">
        <v>28.290882999999997</v>
      </c>
      <c r="F30" s="283">
        <v>25.751499000000003</v>
      </c>
      <c r="G30" s="282">
        <v>-66.81924606625645</v>
      </c>
      <c r="H30" s="284">
        <v>-8.975980000341437</v>
      </c>
    </row>
    <row r="31" spans="2:8" ht="15" customHeight="1">
      <c r="B31" s="281">
        <v>22</v>
      </c>
      <c r="C31" s="282" t="s">
        <v>329</v>
      </c>
      <c r="D31" s="283">
        <v>0</v>
      </c>
      <c r="E31" s="283">
        <v>0.0025</v>
      </c>
      <c r="F31" s="283">
        <v>15.721746</v>
      </c>
      <c r="G31" s="283" t="s">
        <v>3</v>
      </c>
      <c r="H31" s="284" t="s">
        <v>3</v>
      </c>
    </row>
    <row r="32" spans="2:8" ht="15" customHeight="1">
      <c r="B32" s="281">
        <v>23</v>
      </c>
      <c r="C32" s="282" t="s">
        <v>330</v>
      </c>
      <c r="D32" s="283">
        <v>507.083469</v>
      </c>
      <c r="E32" s="283">
        <v>369.421576</v>
      </c>
      <c r="F32" s="283">
        <v>383.96195099999994</v>
      </c>
      <c r="G32" s="282">
        <v>-27.147777716256016</v>
      </c>
      <c r="H32" s="284">
        <v>3.9359842371523825</v>
      </c>
    </row>
    <row r="33" spans="2:8" ht="15" customHeight="1">
      <c r="B33" s="281">
        <v>24</v>
      </c>
      <c r="C33" s="282" t="s">
        <v>331</v>
      </c>
      <c r="D33" s="283">
        <v>19.457408</v>
      </c>
      <c r="E33" s="283">
        <v>3.568245</v>
      </c>
      <c r="F33" s="283">
        <v>24.220671</v>
      </c>
      <c r="G33" s="282">
        <v>-81.66125210511082</v>
      </c>
      <c r="H33" s="284">
        <v>578.7838559291753</v>
      </c>
    </row>
    <row r="34" spans="2:8" ht="15" customHeight="1">
      <c r="B34" s="281">
        <v>25</v>
      </c>
      <c r="C34" s="282" t="s">
        <v>332</v>
      </c>
      <c r="D34" s="283">
        <v>260.557994</v>
      </c>
      <c r="E34" s="283">
        <v>89.36873100000001</v>
      </c>
      <c r="F34" s="283">
        <v>267.741386</v>
      </c>
      <c r="G34" s="282">
        <v>-65.70102124750008</v>
      </c>
      <c r="H34" s="284">
        <v>199.59179570313017</v>
      </c>
    </row>
    <row r="35" spans="2:8" ht="15" customHeight="1">
      <c r="B35" s="281">
        <v>26</v>
      </c>
      <c r="C35" s="282" t="s">
        <v>333</v>
      </c>
      <c r="D35" s="283">
        <v>220.28396899999998</v>
      </c>
      <c r="E35" s="283">
        <v>228.675457</v>
      </c>
      <c r="F35" s="283">
        <v>478.30646</v>
      </c>
      <c r="G35" s="282">
        <v>3.8093956805363263</v>
      </c>
      <c r="H35" s="284">
        <v>109.16388066953772</v>
      </c>
    </row>
    <row r="36" spans="2:8" ht="15" customHeight="1">
      <c r="B36" s="281">
        <v>27</v>
      </c>
      <c r="C36" s="282" t="s">
        <v>334</v>
      </c>
      <c r="D36" s="283">
        <v>1.08664</v>
      </c>
      <c r="E36" s="283">
        <v>0</v>
      </c>
      <c r="F36" s="283">
        <v>0.52797</v>
      </c>
      <c r="G36" s="282">
        <v>-100</v>
      </c>
      <c r="H36" s="284" t="s">
        <v>3</v>
      </c>
    </row>
    <row r="37" spans="2:8" ht="15" customHeight="1">
      <c r="B37" s="281">
        <v>28</v>
      </c>
      <c r="C37" s="282" t="s">
        <v>335</v>
      </c>
      <c r="D37" s="283">
        <v>48.965605000000004</v>
      </c>
      <c r="E37" s="283">
        <v>14.381727</v>
      </c>
      <c r="F37" s="283">
        <v>6.6865369999999995</v>
      </c>
      <c r="G37" s="282">
        <v>-70.62892003478768</v>
      </c>
      <c r="H37" s="284">
        <v>-53.50671723917441</v>
      </c>
    </row>
    <row r="38" spans="2:8" ht="15" customHeight="1">
      <c r="B38" s="281">
        <v>29</v>
      </c>
      <c r="C38" s="282" t="s">
        <v>336</v>
      </c>
      <c r="D38" s="283">
        <v>30.89728</v>
      </c>
      <c r="E38" s="283">
        <v>28.196011</v>
      </c>
      <c r="F38" s="283">
        <v>31.110536</v>
      </c>
      <c r="G38" s="282">
        <v>-8.742740461296279</v>
      </c>
      <c r="H38" s="284">
        <v>10.336657195941655</v>
      </c>
    </row>
    <row r="39" spans="2:8" ht="15" customHeight="1">
      <c r="B39" s="281">
        <v>30</v>
      </c>
      <c r="C39" s="282" t="s">
        <v>337</v>
      </c>
      <c r="D39" s="283">
        <v>130.619043</v>
      </c>
      <c r="E39" s="283">
        <v>83.120336</v>
      </c>
      <c r="F39" s="283">
        <v>78.85609</v>
      </c>
      <c r="G39" s="282">
        <v>-36.3643048586721</v>
      </c>
      <c r="H39" s="284">
        <v>-5.130207847090517</v>
      </c>
    </row>
    <row r="40" spans="2:8" ht="15" customHeight="1">
      <c r="B40" s="281">
        <v>31</v>
      </c>
      <c r="C40" s="282" t="s">
        <v>338</v>
      </c>
      <c r="D40" s="283">
        <v>2054.924585</v>
      </c>
      <c r="E40" s="283">
        <v>1328.630947</v>
      </c>
      <c r="F40" s="283">
        <v>1121.338481</v>
      </c>
      <c r="G40" s="282">
        <v>-35.344053173610746</v>
      </c>
      <c r="H40" s="284">
        <v>-15.601959781838502</v>
      </c>
    </row>
    <row r="41" spans="2:8" ht="15" customHeight="1">
      <c r="B41" s="281">
        <v>32</v>
      </c>
      <c r="C41" s="282" t="s">
        <v>339</v>
      </c>
      <c r="D41" s="283">
        <v>0.016</v>
      </c>
      <c r="E41" s="283">
        <v>0.01225</v>
      </c>
      <c r="F41" s="283">
        <v>0.09325</v>
      </c>
      <c r="G41" s="282">
        <v>-23.4375</v>
      </c>
      <c r="H41" s="284">
        <v>661.2244897959183</v>
      </c>
    </row>
    <row r="42" spans="2:8" ht="15" customHeight="1">
      <c r="B42" s="281">
        <v>33</v>
      </c>
      <c r="C42" s="282" t="s">
        <v>340</v>
      </c>
      <c r="D42" s="283">
        <v>1.705306</v>
      </c>
      <c r="E42" s="283">
        <v>0.083776</v>
      </c>
      <c r="F42" s="283">
        <v>39.538391000000004</v>
      </c>
      <c r="G42" s="282">
        <v>-95.08733329971278</v>
      </c>
      <c r="H42" s="284" t="s">
        <v>3</v>
      </c>
    </row>
    <row r="43" spans="2:8" ht="15" customHeight="1">
      <c r="B43" s="281">
        <v>34</v>
      </c>
      <c r="C43" s="282" t="s">
        <v>341</v>
      </c>
      <c r="D43" s="283">
        <v>172.353379</v>
      </c>
      <c r="E43" s="283">
        <v>91.68464499999999</v>
      </c>
      <c r="F43" s="283">
        <v>110.47416799999999</v>
      </c>
      <c r="G43" s="282">
        <v>-46.80426601906076</v>
      </c>
      <c r="H43" s="284">
        <v>20.493642092413623</v>
      </c>
    </row>
    <row r="44" spans="2:8" ht="15" customHeight="1">
      <c r="B44" s="281">
        <v>35</v>
      </c>
      <c r="C44" s="282" t="s">
        <v>342</v>
      </c>
      <c r="D44" s="283">
        <v>17.081711</v>
      </c>
      <c r="E44" s="283">
        <v>6.879238</v>
      </c>
      <c r="F44" s="283">
        <v>18.323682</v>
      </c>
      <c r="G44" s="282">
        <v>-59.727465240455125</v>
      </c>
      <c r="H44" s="284">
        <v>166.3620883592049</v>
      </c>
    </row>
    <row r="45" spans="2:8" ht="15" customHeight="1">
      <c r="B45" s="281">
        <v>36</v>
      </c>
      <c r="C45" s="282" t="s">
        <v>343</v>
      </c>
      <c r="D45" s="283">
        <v>626.808902</v>
      </c>
      <c r="E45" s="283">
        <v>390.00554</v>
      </c>
      <c r="F45" s="283">
        <v>658.0054210000001</v>
      </c>
      <c r="G45" s="282">
        <v>-37.77919573962911</v>
      </c>
      <c r="H45" s="284">
        <v>68.71694207215623</v>
      </c>
    </row>
    <row r="46" spans="2:8" ht="15" customHeight="1">
      <c r="B46" s="281">
        <v>37</v>
      </c>
      <c r="C46" s="282" t="s">
        <v>344</v>
      </c>
      <c r="D46" s="283">
        <v>0</v>
      </c>
      <c r="E46" s="283">
        <v>0</v>
      </c>
      <c r="F46" s="283">
        <v>0</v>
      </c>
      <c r="G46" s="283" t="s">
        <v>3</v>
      </c>
      <c r="H46" s="284" t="s">
        <v>3</v>
      </c>
    </row>
    <row r="47" spans="2:8" ht="15" customHeight="1">
      <c r="B47" s="281">
        <v>38</v>
      </c>
      <c r="C47" s="282" t="s">
        <v>345</v>
      </c>
      <c r="D47" s="283">
        <v>1037.0331890000002</v>
      </c>
      <c r="E47" s="283">
        <v>464.635161</v>
      </c>
      <c r="F47" s="283">
        <v>679.208573</v>
      </c>
      <c r="G47" s="282">
        <v>-55.195728938237494</v>
      </c>
      <c r="H47" s="284">
        <v>46.18105343947485</v>
      </c>
    </row>
    <row r="48" spans="2:8" ht="15" customHeight="1">
      <c r="B48" s="281">
        <v>39</v>
      </c>
      <c r="C48" s="282" t="s">
        <v>346</v>
      </c>
      <c r="D48" s="283">
        <v>142.558541</v>
      </c>
      <c r="E48" s="283">
        <v>31.933540999999998</v>
      </c>
      <c r="F48" s="283">
        <v>84.553186</v>
      </c>
      <c r="G48" s="282">
        <v>-77.59969990153027</v>
      </c>
      <c r="H48" s="284">
        <v>164.77861005141898</v>
      </c>
    </row>
    <row r="49" spans="2:8" ht="15" customHeight="1">
      <c r="B49" s="281">
        <v>40</v>
      </c>
      <c r="C49" s="282" t="s">
        <v>347</v>
      </c>
      <c r="D49" s="283">
        <v>11.914599</v>
      </c>
      <c r="E49" s="283">
        <v>2.903817</v>
      </c>
      <c r="F49" s="283">
        <v>0.87572</v>
      </c>
      <c r="G49" s="282">
        <v>-75.62807611066054</v>
      </c>
      <c r="H49" s="284">
        <v>-69.8424521930962</v>
      </c>
    </row>
    <row r="50" spans="2:8" ht="15" customHeight="1">
      <c r="B50" s="281">
        <v>41</v>
      </c>
      <c r="C50" s="282" t="s">
        <v>348</v>
      </c>
      <c r="D50" s="283">
        <v>0</v>
      </c>
      <c r="E50" s="283">
        <v>0</v>
      </c>
      <c r="F50" s="283">
        <v>0</v>
      </c>
      <c r="G50" s="283" t="s">
        <v>3</v>
      </c>
      <c r="H50" s="284" t="s">
        <v>3</v>
      </c>
    </row>
    <row r="51" spans="2:8" ht="15" customHeight="1">
      <c r="B51" s="281">
        <v>42</v>
      </c>
      <c r="C51" s="282" t="s">
        <v>349</v>
      </c>
      <c r="D51" s="283">
        <v>91.74503999999999</v>
      </c>
      <c r="E51" s="283">
        <v>49.013264</v>
      </c>
      <c r="F51" s="283">
        <v>101.152794</v>
      </c>
      <c r="G51" s="282">
        <v>-46.57666071103135</v>
      </c>
      <c r="H51" s="284">
        <v>106.37840809785692</v>
      </c>
    </row>
    <row r="52" spans="2:8" ht="15" customHeight="1">
      <c r="B52" s="281">
        <v>43</v>
      </c>
      <c r="C52" s="282" t="s">
        <v>350</v>
      </c>
      <c r="D52" s="283">
        <v>2254.642999</v>
      </c>
      <c r="E52" s="283">
        <v>1187.257519</v>
      </c>
      <c r="F52" s="283">
        <v>1241.2541179999998</v>
      </c>
      <c r="G52" s="282">
        <v>-47.341662536970006</v>
      </c>
      <c r="H52" s="284">
        <v>4.548010699943177</v>
      </c>
    </row>
    <row r="53" spans="2:8" ht="15" customHeight="1">
      <c r="B53" s="281">
        <v>44</v>
      </c>
      <c r="C53" s="282" t="s">
        <v>351</v>
      </c>
      <c r="D53" s="283">
        <v>32.32629</v>
      </c>
      <c r="E53" s="283">
        <v>42.758342999999996</v>
      </c>
      <c r="F53" s="283">
        <v>2.165524</v>
      </c>
      <c r="G53" s="282">
        <v>32.271111222475554</v>
      </c>
      <c r="H53" s="284">
        <v>-94.93543517343504</v>
      </c>
    </row>
    <row r="54" spans="2:8" ht="15" customHeight="1">
      <c r="B54" s="281">
        <v>45</v>
      </c>
      <c r="C54" s="282" t="s">
        <v>352</v>
      </c>
      <c r="D54" s="283">
        <v>448.1153549999999</v>
      </c>
      <c r="E54" s="283">
        <v>193.89591</v>
      </c>
      <c r="F54" s="283">
        <v>279.799945</v>
      </c>
      <c r="G54" s="282">
        <v>-56.730804281410975</v>
      </c>
      <c r="H54" s="284">
        <v>44.304201671917696</v>
      </c>
    </row>
    <row r="55" spans="2:8" ht="15" customHeight="1">
      <c r="B55" s="281">
        <v>46</v>
      </c>
      <c r="C55" s="282" t="s">
        <v>353</v>
      </c>
      <c r="D55" s="283">
        <v>0</v>
      </c>
      <c r="E55" s="283">
        <v>6.340184</v>
      </c>
      <c r="F55" s="283">
        <v>5.368698</v>
      </c>
      <c r="G55" s="283" t="s">
        <v>3</v>
      </c>
      <c r="H55" s="284">
        <v>-15.32267833236385</v>
      </c>
    </row>
    <row r="56" spans="2:8" ht="15" customHeight="1">
      <c r="B56" s="281">
        <v>47</v>
      </c>
      <c r="C56" s="282" t="s">
        <v>142</v>
      </c>
      <c r="D56" s="283">
        <v>197.538584</v>
      </c>
      <c r="E56" s="283">
        <v>255.046005</v>
      </c>
      <c r="F56" s="283">
        <v>65.383595</v>
      </c>
      <c r="G56" s="282">
        <v>29.11199414085098</v>
      </c>
      <c r="H56" s="284">
        <v>-74.36399954588585</v>
      </c>
    </row>
    <row r="57" spans="2:8" ht="15" customHeight="1">
      <c r="B57" s="281">
        <v>48</v>
      </c>
      <c r="C57" s="282" t="s">
        <v>354</v>
      </c>
      <c r="D57" s="283">
        <v>941.8895289999999</v>
      </c>
      <c r="E57" s="283">
        <v>522.996659</v>
      </c>
      <c r="F57" s="283">
        <v>695.064182</v>
      </c>
      <c r="G57" s="282">
        <v>-44.47367309038213</v>
      </c>
      <c r="H57" s="284">
        <v>32.900310171962275</v>
      </c>
    </row>
    <row r="58" spans="2:8" ht="15" customHeight="1">
      <c r="B58" s="281">
        <v>49</v>
      </c>
      <c r="C58" s="282" t="s">
        <v>355</v>
      </c>
      <c r="D58" s="283">
        <v>2742.373571</v>
      </c>
      <c r="E58" s="283">
        <v>1141.812853</v>
      </c>
      <c r="F58" s="283">
        <v>993.2226269999999</v>
      </c>
      <c r="G58" s="282">
        <v>-58.36406589261139</v>
      </c>
      <c r="H58" s="284">
        <v>-13.013535940639827</v>
      </c>
    </row>
    <row r="59" spans="2:8" ht="15" customHeight="1">
      <c r="B59" s="285"/>
      <c r="C59" s="279" t="s">
        <v>356</v>
      </c>
      <c r="D59" s="279">
        <v>3948.7085089999964</v>
      </c>
      <c r="E59" s="279">
        <v>2038.8018660000016</v>
      </c>
      <c r="F59" s="279">
        <v>2800.1451119999983</v>
      </c>
      <c r="G59" s="282">
        <v>-48.36788126160458</v>
      </c>
      <c r="H59" s="286">
        <v>37.34267947741793</v>
      </c>
    </row>
    <row r="60" spans="2:8" ht="15" customHeight="1" thickBot="1">
      <c r="B60" s="287"/>
      <c r="C60" s="288" t="s">
        <v>357</v>
      </c>
      <c r="D60" s="289">
        <v>22804.338429000003</v>
      </c>
      <c r="E60" s="289">
        <v>13876.1767</v>
      </c>
      <c r="F60" s="289">
        <v>17019.087519</v>
      </c>
      <c r="G60" s="289">
        <v>-39.15115431564622</v>
      </c>
      <c r="H60" s="290">
        <v>22.649688649467834</v>
      </c>
    </row>
    <row r="61" spans="2:8" ht="13.5" thickTop="1">
      <c r="B61" s="291" t="s">
        <v>358</v>
      </c>
      <c r="C61" s="292"/>
      <c r="D61" s="293"/>
      <c r="E61" s="293"/>
      <c r="F61" s="294"/>
      <c r="G61" s="295"/>
      <c r="H61" s="295"/>
    </row>
    <row r="62" spans="2:8" ht="15" customHeight="1">
      <c r="B62" s="61" t="s">
        <v>359</v>
      </c>
      <c r="C62" s="291"/>
      <c r="D62" s="291"/>
      <c r="E62" s="291"/>
      <c r="F62" s="291"/>
      <c r="G62" s="291"/>
      <c r="H62" s="291"/>
    </row>
    <row r="63" spans="2:8" ht="15" customHeight="1">
      <c r="B63" s="296"/>
      <c r="C63" s="296"/>
      <c r="D63" s="296"/>
      <c r="E63" s="296"/>
      <c r="F63" s="296"/>
      <c r="G63" s="296"/>
      <c r="H63" s="296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M00326</cp:lastModifiedBy>
  <cp:lastPrinted>2017-01-13T05:45:36Z</cp:lastPrinted>
  <dcterms:created xsi:type="dcterms:W3CDTF">2014-09-10T05:07:20Z</dcterms:created>
  <dcterms:modified xsi:type="dcterms:W3CDTF">2017-01-16T10:10:05Z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