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727" activeTab="23"/>
  </bookViews>
  <sheets>
    <sheet name="cover 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" sheetId="19" r:id="rId19"/>
    <sheet name="Reserve $" sheetId="20" r:id="rId20"/>
    <sheet name="Exchange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" sheetId="32" r:id="rId32"/>
    <sheet name="Secu Credit" sheetId="33" r:id="rId33"/>
    <sheet name="Loan to Gov Ent" sheetId="34" r:id="rId34"/>
    <sheet name="Monetary Operation" sheetId="35" r:id="rId35"/>
    <sheet name="Purchase &amp; Sale of FC" sheetId="36" r:id="rId36"/>
    <sheet name="Inter bank" sheetId="37" r:id="rId37"/>
    <sheet name="Int Rate" sheetId="38" r:id="rId38"/>
    <sheet name="TBs 91_364" sheetId="39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" localSheetId="0">#REF!</definedName>
    <definedName name="a" localSheetId="21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2">#REF!</definedName>
    <definedName name="b" localSheetId="16">#REF!</definedName>
    <definedName name="b">#REF!</definedName>
    <definedName name="manoj" localSheetId="0">#REF!</definedName>
    <definedName name="manoj" localSheetId="21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28">'CALDB'!$A$1:$K$46</definedName>
    <definedName name="_xlnm.Print_Area" localSheetId="29">'CALFC'!$A$1:$K$46</definedName>
    <definedName name="_xlnm.Print_Area" localSheetId="25">'CBS'!$A$1:$K$55</definedName>
    <definedName name="_xlnm.Print_Area" localSheetId="0">'cover '!$A$1:$H$50</definedName>
    <definedName name="_xlnm.Print_Area" localSheetId="1">'CPI_new'!$A$1:$L$54</definedName>
    <definedName name="_xlnm.Print_Area" localSheetId="14">'Customwise Trade'!$A$1:$H$24</definedName>
    <definedName name="_xlnm.Print_Area" localSheetId="7">'Direction'!$A$1:$H$59</definedName>
    <definedName name="_xlnm.Print_Area" localSheetId="21">'GBO'!$A$1:$H$53</definedName>
    <definedName name="_xlnm.Print_Area" localSheetId="37">'Int Rate'!$A$1:$AU$33</definedName>
    <definedName name="_xlnm.Print_Area" localSheetId="36">'Inter bank'!$A$1:$I$20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34">'Monetary Operation'!$B$1:$L$69</definedName>
    <definedName name="_xlnm.Print_Area" localSheetId="13">'M-Other'!$B$1:$H$73</definedName>
    <definedName name="_xlnm.Print_Area" localSheetId="35">'Purchase &amp; Sale of FC'!$A$1:$Q$20</definedName>
    <definedName name="_xlnm.Print_Area" localSheetId="22">'Revenue'!$A$1:$J$22</definedName>
    <definedName name="_xlnm.Print_Area" localSheetId="38">'TBs 91_364'!$B$1:$L$19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<sst xmlns="http://schemas.openxmlformats.org/spreadsheetml/2006/main" count="2549" uniqueCount="1114">
  <si>
    <t>Government Budgetary Operation+</t>
  </si>
  <si>
    <t xml:space="preserve"> (Rs. in million)</t>
  </si>
  <si>
    <t>Heads</t>
  </si>
  <si>
    <t>-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</si>
  <si>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</si>
  <si>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</si>
  <si>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</si>
  <si>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</si>
  <si>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</si>
  <si>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</si>
  <si>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</si>
  <si>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</si>
  <si>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</si>
  <si>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Amount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</si>
  <si>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</si>
  <si>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</si>
  <si>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</si>
  <si>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</si>
  <si>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</si>
  <si>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</si>
  <si>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</si>
  <si>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</si>
  <si>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</si>
  <si>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</si>
  <si>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</si>
  <si>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</si>
  <si>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</si>
  <si>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</si>
  <si>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</si>
  <si>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Local Authorities' Accounts (LAA)#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</si>
  <si>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</si>
  <si>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</si>
  <si>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</si>
  <si>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</si>
  <si>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</si>
  <si>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>Others@</t>
  </si>
  <si>
    <t>Principal Refund and Share Divestment</t>
  </si>
  <si>
    <t>Domestic Borrowings</t>
  </si>
  <si>
    <t>Internal Loans</t>
  </si>
  <si>
    <t>Foreign Loans</t>
  </si>
  <si>
    <t>(Rs. in million)</t>
  </si>
  <si>
    <t>2016/17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</si>
  <si>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</si>
  <si>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</si>
  <si>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</si>
  <si>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</si>
  <si>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</si>
  <si>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</si>
  <si>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</si>
  <si>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</si>
  <si>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</si>
  <si>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</si>
  <si>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</si>
  <si>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</si>
  <si>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</si>
  <si>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</si>
  <si>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</si>
  <si>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</si>
  <si>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</si>
  <si>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>a. Nepal Rastra Bank</t>
  </si>
  <si>
    <t>b. Others</t>
  </si>
  <si>
    <t>Balance at NRB (Overdraft (+)/Surplus(-)</t>
  </si>
  <si>
    <t>Table 24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</si>
  <si>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</si>
  <si>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</si>
  <si>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Annual</t>
  </si>
  <si>
    <t>Foreign Grants</t>
  </si>
  <si>
    <r>
      <t>Overdrafts</t>
    </r>
    <r>
      <rPr>
        <vertAlign val="superscript"/>
        <sz val="10"/>
        <rFont val="Times New Roman"/>
        <family val="1"/>
      </rPr>
      <t>++</t>
    </r>
  </si>
  <si>
    <t>Miscellaneous Items:</t>
  </si>
  <si>
    <t>Foreign Grants received</t>
  </si>
  <si>
    <t>Foreign Loans received</t>
  </si>
  <si>
    <r>
      <t>2016/17</t>
    </r>
    <r>
      <rPr>
        <b/>
        <vertAlign val="superscript"/>
        <sz val="10"/>
        <rFont val="Times New Roman"/>
        <family val="1"/>
      </rPr>
      <t>P</t>
    </r>
  </si>
  <si>
    <t>Government Revenue Collection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</si>
  <si>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</si>
  <si>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</si>
  <si>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</si>
  <si>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</si>
  <si>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</si>
  <si>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</si>
  <si>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</si>
  <si>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</si>
  <si>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</si>
  <si>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</si>
  <si>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</si>
  <si>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</si>
  <si>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</si>
  <si>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</si>
  <si>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</si>
  <si>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</si>
  <si>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</si>
  <si>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</si>
  <si>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Current Macroeconomic and Financial Situation </t>
  </si>
  <si>
    <t>Table No.</t>
  </si>
  <si>
    <t>Prices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</si>
  <si>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</si>
  <si>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</si>
  <si>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</si>
  <si>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</si>
  <si>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</si>
  <si>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</si>
  <si>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</si>
  <si>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</si>
  <si>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</si>
  <si>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</si>
  <si>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</si>
  <si>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</si>
  <si>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</si>
  <si>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</si>
  <si>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</si>
  <si>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</si>
  <si>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</si>
  <si>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</si>
  <si>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</si>
  <si>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</si>
  <si>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</si>
  <si>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</si>
  <si>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</si>
  <si>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</si>
  <si>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</si>
  <si>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</si>
  <si>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</si>
  <si>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</si>
  <si>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</si>
  <si>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</si>
  <si>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</si>
  <si>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</si>
  <si>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</si>
  <si>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</si>
  <si>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</si>
  <si>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</si>
  <si>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</si>
  <si>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</si>
  <si>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</si>
  <si>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 xml:space="preserve">                                    </t>
  </si>
  <si>
    <t xml:space="preserve">  +  Based on data reported by 8 offices of NRB,  69 branches of Rastriya Banijya Bank Limited, 49 branches of Nepal Bank Limited, 24 branches of Agriculture Development Bank, 9  branches of Everest Bank Limited, 4 branches of Global IME Bank Limited and 1 branch each from NMB Bank Limited, Bank of Kathmandu Lumbini Limited and Century Commercial Bank conducting government transactions and release report from 79  DTCOs and payment centres.</t>
  </si>
  <si>
    <t>Mid-Oct</t>
  </si>
  <si>
    <t>Three Months</t>
  </si>
  <si>
    <t>Percent Change During Three Months</t>
  </si>
  <si>
    <t>Three months</t>
  </si>
  <si>
    <t>2015/16P</t>
  </si>
  <si>
    <t>Amount Change       Mid Oct- Mid-Jul</t>
  </si>
  <si>
    <t>Groups &amp; Sub-Groups</t>
  </si>
  <si>
    <t>Weight %</t>
  </si>
  <si>
    <t>2014/2015</t>
  </si>
  <si>
    <t>2015/2016</t>
  </si>
  <si>
    <t>Percentage Change</t>
  </si>
  <si>
    <t>Sep/Oct</t>
  </si>
  <si>
    <t>Aug/Sep</t>
  </si>
  <si>
    <t>Jul/Aug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</si>
  <si>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</si>
  <si>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</si>
  <si>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</si>
  <si>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</si>
  <si>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</si>
  <si>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</si>
  <si>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</si>
  <si>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</si>
  <si>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</si>
  <si>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</si>
  <si>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</si>
  <si>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</si>
  <si>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</si>
  <si>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</si>
  <si>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</si>
  <si>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</si>
  <si>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</si>
  <si>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</si>
  <si>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</si>
  <si>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</si>
  <si>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</si>
  <si>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</si>
  <si>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</si>
  <si>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</si>
  <si>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</si>
  <si>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</si>
  <si>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</si>
  <si>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</si>
  <si>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</si>
  <si>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6</t>
  </si>
  <si>
    <t>National Salary and Wage Rate Index</t>
  </si>
  <si>
    <t>(2004/05=100)</t>
  </si>
  <si>
    <t>S.No.</t>
  </si>
  <si>
    <t>Groups/Sub-groups</t>
  </si>
  <si>
    <t>Weight</t>
  </si>
  <si>
    <t>Percent Change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</si>
  <si>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</si>
  <si>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</si>
  <si>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</si>
  <si>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</si>
  <si>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</si>
  <si>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</si>
  <si>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</si>
  <si>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</si>
  <si>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</si>
  <si>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</si>
  <si>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</si>
  <si>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</si>
  <si>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</si>
  <si>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</si>
  <si>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</si>
  <si>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</si>
  <si>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</si>
  <si>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</si>
  <si>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</si>
  <si>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</si>
  <si>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</si>
  <si>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</si>
  <si>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</si>
  <si>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</si>
  <si>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</si>
  <si>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</si>
  <si>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1</t>
  </si>
  <si>
    <t>(2014/15=100)</t>
  </si>
  <si>
    <t>Mid-October 2016</t>
  </si>
  <si>
    <r>
      <t xml:space="preserve">2016/2017 </t>
    </r>
    <r>
      <rPr>
        <b/>
        <sz val="5"/>
        <color indexed="8"/>
        <rFont val="Times New Roman"/>
        <family val="1"/>
      </rPr>
      <t>P</t>
    </r>
  </si>
  <si>
    <t>Column 5</t>
  </si>
  <si>
    <t>Column 8</t>
  </si>
  <si>
    <t>Over 3</t>
  </si>
  <si>
    <t>Over 4</t>
  </si>
  <si>
    <t>Over 5</t>
  </si>
  <si>
    <t>Over 7</t>
  </si>
  <si>
    <t>Table 2</t>
  </si>
  <si>
    <t>(2014/15 = 100)</t>
  </si>
  <si>
    <t>(y-o-y)</t>
  </si>
  <si>
    <t>Mid- month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</si>
  <si>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</si>
  <si>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</si>
  <si>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</si>
  <si>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</si>
  <si>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</si>
  <si>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</si>
  <si>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</si>
  <si>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</si>
  <si>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</si>
  <si>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</si>
  <si>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</si>
  <si>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</si>
  <si>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</si>
  <si>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</si>
  <si>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</si>
  <si>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>Table 3</t>
  </si>
  <si>
    <t>(y-o-y changes)</t>
  </si>
  <si>
    <t>Months</t>
  </si>
  <si>
    <t>2012/13 (2069/70)</t>
  </si>
  <si>
    <r>
      <t>2016/17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</si>
  <si>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</si>
  <si>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</si>
  <si>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</si>
  <si>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</si>
  <si>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</si>
  <si>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</si>
  <si>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</si>
  <si>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</si>
  <si>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</si>
  <si>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</si>
  <si>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</si>
  <si>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</si>
  <si>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</si>
  <si>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</si>
  <si>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</si>
  <si>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</si>
  <si>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</si>
  <si>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</si>
  <si>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</si>
  <si>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</si>
  <si>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</si>
  <si>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</si>
  <si>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</si>
  <si>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</si>
  <si>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</si>
  <si>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</si>
  <si>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</si>
  <si>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</si>
  <si>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</si>
  <si>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</si>
  <si>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</si>
  <si>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</si>
  <si>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</si>
  <si>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</si>
  <si>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</si>
  <si>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</si>
  <si>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</si>
  <si>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</si>
  <si>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</si>
  <si>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(Based on the Three months' Data of 2016/17)</t>
  </si>
  <si>
    <t>Growth Rate During Three months</t>
  </si>
  <si>
    <t>Composition During Three months</t>
  </si>
  <si>
    <t>Table 35</t>
  </si>
  <si>
    <t>Outright Sale Auction</t>
  </si>
  <si>
    <t>Standing Liquidity Facility</t>
  </si>
  <si>
    <t>Mid-month</t>
  </si>
  <si>
    <t>Interest Rate* (%)</t>
  </si>
  <si>
    <t>Total</t>
  </si>
  <si>
    <t>Reverse Repo Auction</t>
  </si>
  <si>
    <t>Repo Auction (7 days)</t>
  </si>
  <si>
    <t>Deposit Auction (90 days)</t>
  </si>
  <si>
    <t xml:space="preserve"> Interest Rate(%)*</t>
  </si>
  <si>
    <t>Interest Rate(%)*</t>
  </si>
  <si>
    <t>*Weighted average interest rate.</t>
  </si>
  <si>
    <t>Table 36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</si>
  <si>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</si>
  <si>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</si>
  <si>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</si>
  <si>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</si>
  <si>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</si>
  <si>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</si>
  <si>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</si>
  <si>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</si>
  <si>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</si>
  <si>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37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</si>
  <si>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</si>
  <si>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</si>
  <si>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</si>
  <si>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</si>
  <si>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38</t>
  </si>
  <si>
    <t>Structure of Interest Rate</t>
  </si>
  <si>
    <t>(Percent per annum)</t>
  </si>
  <si>
    <t>Year</t>
  </si>
  <si>
    <t>Jul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</si>
  <si>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</si>
  <si>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</si>
  <si>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</si>
  <si>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</si>
  <si>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</si>
  <si>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</si>
  <si>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</si>
  <si>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</si>
  <si>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</si>
  <si>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</si>
  <si>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</si>
  <si>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</si>
  <si>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</si>
  <si>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</si>
  <si>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</si>
  <si>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</si>
  <si>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</si>
  <si>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</si>
  <si>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</si>
  <si>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</si>
  <si>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</si>
  <si>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</si>
  <si>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</si>
  <si>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</si>
  <si>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</si>
  <si>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</si>
  <si>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</si>
  <si>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</si>
  <si>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</si>
  <si>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</si>
  <si>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</si>
  <si>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</si>
  <si>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</si>
  <si>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</si>
  <si>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</si>
  <si>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</si>
  <si>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</si>
  <si>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</si>
  <si>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</si>
  <si>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</si>
  <si>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</si>
  <si>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</si>
  <si>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</si>
  <si>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</si>
  <si>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</si>
  <si>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</si>
  <si>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</si>
  <si>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</si>
  <si>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</si>
  <si>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</si>
  <si>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</si>
  <si>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</si>
  <si>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</si>
  <si>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2012/13</t>
  </si>
  <si>
    <t>2013/14</t>
  </si>
  <si>
    <t>Annual average</t>
  </si>
  <si>
    <t>Table 7</t>
  </si>
  <si>
    <t>Direction of Foreign Trade*</t>
  </si>
  <si>
    <t>2014/15R</t>
  </si>
  <si>
    <r>
      <t>2015/16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</si>
  <si>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</si>
  <si>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</si>
  <si>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</si>
  <si>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</si>
  <si>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</si>
  <si>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</si>
  <si>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</si>
  <si>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</si>
  <si>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</si>
  <si>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</si>
  <si>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</si>
  <si>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</si>
  <si>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</si>
  <si>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</si>
  <si>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</si>
  <si>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</si>
  <si>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</si>
  <si>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</si>
  <si>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</si>
  <si>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</si>
  <si>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</si>
  <si>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</si>
  <si>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</si>
  <si>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</si>
  <si>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</si>
  <si>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</si>
  <si>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</si>
  <si>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</si>
  <si>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</si>
  <si>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</si>
  <si>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</si>
  <si>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</si>
  <si>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</si>
  <si>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</si>
  <si>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</si>
  <si>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</si>
  <si>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</si>
  <si>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</si>
  <si>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</si>
  <si>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</si>
  <si>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</si>
  <si>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</si>
  <si>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</si>
  <si>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</si>
  <si>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</si>
  <si>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</si>
  <si>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</si>
  <si>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</si>
  <si>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</si>
  <si>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</si>
  <si>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</si>
  <si>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</si>
  <si>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</si>
  <si>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</si>
  <si>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</si>
  <si>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</si>
  <si>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</si>
  <si>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</si>
  <si>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</si>
  <si>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</si>
  <si>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</si>
  <si>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</si>
  <si>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</si>
  <si>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</si>
  <si>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</si>
  <si>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</si>
  <si>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</si>
  <si>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</si>
  <si>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</si>
  <si>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</si>
  <si>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</si>
  <si>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</si>
  <si>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</si>
  <si>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</si>
  <si>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</si>
  <si>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</si>
  <si>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</si>
  <si>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</si>
  <si>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</si>
  <si>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</si>
  <si>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</si>
  <si>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</si>
  <si>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</si>
  <si>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</si>
  <si>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</si>
  <si>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</si>
  <si>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</si>
  <si>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</si>
  <si>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</si>
  <si>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</si>
  <si>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</si>
  <si>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</si>
  <si>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</si>
  <si>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</si>
  <si>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</si>
  <si>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</si>
  <si>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</si>
  <si>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</si>
  <si>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</si>
  <si>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</si>
  <si>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</si>
  <si>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</si>
  <si>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</si>
  <si>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</si>
  <si>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</si>
  <si>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</si>
  <si>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</si>
  <si>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</si>
  <si>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</si>
  <si>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</si>
  <si>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</si>
  <si>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</si>
  <si>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</si>
  <si>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</si>
  <si>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</si>
  <si>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</si>
  <si>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</si>
  <si>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</si>
  <si>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</si>
  <si>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</si>
  <si>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</si>
  <si>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</si>
  <si>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</si>
  <si>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</si>
  <si>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</si>
  <si>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</si>
  <si>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</si>
  <si>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</si>
  <si>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</si>
  <si>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</si>
  <si>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</si>
  <si>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</si>
  <si>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</si>
  <si>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</si>
  <si>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</si>
  <si>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</si>
  <si>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</si>
  <si>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</si>
  <si>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</si>
  <si>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</si>
  <si>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</si>
  <si>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</si>
  <si>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</si>
  <si>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</si>
  <si>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</si>
  <si>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</si>
  <si>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</si>
  <si>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</si>
  <si>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</si>
  <si>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</si>
  <si>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</si>
  <si>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</si>
  <si>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</si>
  <si>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</si>
  <si>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</si>
  <si>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</si>
  <si>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</si>
  <si>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</si>
  <si>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</si>
  <si>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</si>
  <si>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</si>
  <si>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</si>
  <si>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</si>
  <si>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</si>
  <si>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</si>
  <si>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</si>
  <si>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</si>
  <si>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</si>
  <si>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</si>
  <si>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</si>
  <si>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</si>
  <si>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</si>
  <si>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</si>
  <si>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</si>
  <si>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</si>
  <si>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</si>
  <si>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</si>
  <si>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</si>
  <si>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</si>
  <si>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</si>
  <si>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</si>
  <si>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</si>
  <si>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</si>
  <si>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</si>
  <si>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</si>
  <si>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</si>
  <si>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</si>
  <si>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</si>
  <si>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</si>
  <si>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</si>
  <si>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</si>
  <si>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</si>
  <si>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</si>
  <si>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</si>
  <si>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</si>
  <si>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</si>
  <si>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</si>
  <si>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</si>
  <si>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</si>
  <si>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</si>
  <si>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</si>
  <si>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</si>
  <si>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</si>
  <si>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</si>
  <si>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</si>
  <si>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</si>
  <si>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</si>
  <si>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</si>
  <si>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</si>
  <si>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</si>
  <si>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</si>
  <si>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</si>
  <si>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</si>
  <si>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</si>
  <si>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</si>
  <si>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</si>
  <si>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</si>
  <si>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</si>
  <si>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</si>
  <si>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</si>
  <si>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</si>
  <si>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</si>
  <si>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</si>
  <si>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</si>
  <si>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</si>
  <si>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</si>
  <si>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</si>
  <si>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</si>
  <si>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</si>
  <si>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</si>
  <si>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</si>
  <si>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</si>
  <si>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</si>
  <si>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</si>
  <si>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</si>
  <si>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Three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</si>
  <si>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</si>
  <si>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</si>
  <si>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</si>
  <si>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</si>
  <si>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</si>
  <si>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</si>
  <si>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</si>
  <si>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</si>
  <si>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</si>
  <si>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</si>
  <si>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</si>
  <si>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</si>
  <si>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</si>
  <si>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</si>
  <si>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</si>
  <si>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_</t>
  </si>
  <si>
    <t>Tatopani Customs Office</t>
  </si>
  <si>
    <t>Kanchanpur Customs Office</t>
  </si>
  <si>
    <t>Rasuwa Customs Office</t>
  </si>
  <si>
    <t>Others</t>
  </si>
  <si>
    <t xml:space="preserve">Total 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</si>
  <si>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</si>
  <si>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</si>
  <si>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</si>
  <si>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</si>
  <si>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</si>
  <si>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</si>
  <si>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</si>
  <si>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</si>
  <si>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* The monthly data are updated based on the latest information from custom office and differ from earlier issues.</t>
  </si>
  <si>
    <t>Table 17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</si>
  <si>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</si>
  <si>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</si>
  <si>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</si>
  <si>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 xml:space="preserve">3 Months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</si>
  <si>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</si>
  <si>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</si>
  <si>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</si>
  <si>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</si>
  <si>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</si>
  <si>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</si>
  <si>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</si>
  <si>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</si>
  <si>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</si>
  <si>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</si>
  <si>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</si>
  <si>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</si>
  <si>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</si>
  <si>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</si>
  <si>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</si>
  <si>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</si>
  <si>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</si>
  <si>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</si>
  <si>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</si>
  <si>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</si>
  <si>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</si>
  <si>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</si>
  <si>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</si>
  <si>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</si>
  <si>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</si>
  <si>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</si>
  <si>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</si>
  <si>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</si>
  <si>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</si>
  <si>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</si>
  <si>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</si>
  <si>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</si>
  <si>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</si>
  <si>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</si>
  <si>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</si>
  <si>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</si>
  <si>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</si>
  <si>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</si>
  <si>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</si>
  <si>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</si>
  <si>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</si>
  <si>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</si>
  <si>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</si>
  <si>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</si>
  <si>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</si>
  <si>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</si>
  <si>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</si>
  <si>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</si>
  <si>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</si>
  <si>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</si>
  <si>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</si>
  <si>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</si>
  <si>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</si>
  <si>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</si>
  <si>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</si>
  <si>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</si>
  <si>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</si>
  <si>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</si>
  <si>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Mid-Jul.</t>
  </si>
  <si>
    <t>Mid-Jul To Mid-Oct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</si>
  <si>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</si>
  <si>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</si>
  <si>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</si>
  <si>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</si>
  <si>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</si>
  <si>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</si>
  <si>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</si>
  <si>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</si>
  <si>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</si>
  <si>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</si>
  <si>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</si>
  <si>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</si>
  <si>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</si>
  <si>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</si>
  <si>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</si>
  <si>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</si>
  <si>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</si>
  <si>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</si>
  <si>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</si>
  <si>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</si>
  <si>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</si>
  <si>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</si>
  <si>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</si>
  <si>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</si>
  <si>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</si>
  <si>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</si>
  <si>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Table 20</t>
  </si>
  <si>
    <t>Exchange Rate of US Dollar (NRs/USD)</t>
  </si>
  <si>
    <t xml:space="preserve">FY </t>
  </si>
  <si>
    <t>Mid-Month</t>
  </si>
  <si>
    <t>Month End*</t>
  </si>
  <si>
    <t>Monthly Average*</t>
  </si>
  <si>
    <t>Buying</t>
  </si>
  <si>
    <t>Selling</t>
  </si>
  <si>
    <t xml:space="preserve">Middle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</si>
  <si>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</si>
  <si>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</si>
  <si>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</si>
  <si>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</si>
  <si>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</si>
  <si>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</si>
  <si>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</si>
  <si>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</si>
  <si>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</si>
  <si>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</si>
  <si>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</si>
  <si>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</si>
  <si>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</si>
  <si>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</si>
  <si>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</si>
  <si>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</si>
  <si>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During three months</t>
  </si>
  <si>
    <t>Changes during three months</t>
  </si>
  <si>
    <t>Monetary Aggregates</t>
  </si>
  <si>
    <t xml:space="preserve">Jul </t>
  </si>
  <si>
    <t>Jul (p)</t>
  </si>
  <si>
    <t>Oct(e)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</si>
  <si>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</si>
  <si>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</si>
  <si>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</si>
  <si>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</si>
  <si>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</si>
  <si>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</si>
  <si>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</si>
  <si>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</si>
  <si>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</si>
  <si>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</si>
  <si>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</si>
  <si>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</si>
  <si>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</si>
  <si>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</si>
  <si>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</si>
  <si>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</si>
  <si>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</si>
  <si>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</si>
  <si>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</si>
  <si>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</si>
  <si>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</si>
  <si>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</si>
  <si>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</si>
  <si>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</si>
  <si>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</si>
  <si>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</si>
  <si>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</si>
  <si>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</si>
  <si>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</si>
  <si>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</si>
  <si>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</si>
  <si>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</si>
  <si>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</si>
  <si>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</si>
  <si>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</si>
  <si>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</si>
  <si>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</si>
  <si>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</si>
  <si>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</si>
  <si>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</si>
  <si>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</si>
  <si>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</si>
  <si>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</si>
  <si>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</si>
  <si>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</si>
  <si>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</si>
  <si>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</si>
  <si>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</si>
  <si>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</si>
  <si>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</si>
  <si>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</si>
  <si>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</si>
  <si>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</si>
  <si>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</si>
  <si>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</si>
  <si>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</si>
  <si>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</si>
  <si>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</si>
  <si>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</si>
  <si>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</si>
  <si>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</si>
  <si>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</si>
  <si>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</si>
  <si>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</si>
  <si>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</si>
  <si>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</si>
  <si>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</si>
  <si>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</si>
  <si>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</si>
  <si>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</si>
  <si>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</si>
  <si>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</si>
  <si>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</si>
  <si>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</si>
  <si>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</si>
  <si>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</si>
  <si>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</si>
  <si>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</si>
  <si>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</si>
  <si>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</si>
  <si>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</si>
  <si>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</si>
  <si>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</si>
  <si>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</si>
  <si>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</si>
  <si>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</si>
  <si>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</si>
  <si>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</si>
  <si>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</si>
  <si>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</si>
  <si>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</si>
  <si>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</si>
  <si>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</si>
  <si>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</si>
  <si>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</si>
  <si>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</si>
  <si>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</si>
  <si>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</si>
  <si>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</si>
  <si>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</si>
  <si>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</si>
  <si>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</si>
  <si>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</si>
  <si>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</si>
  <si>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</si>
  <si>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</si>
  <si>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</si>
  <si>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</si>
  <si>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</si>
  <si>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</si>
  <si>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</si>
  <si>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</si>
  <si>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</si>
  <si>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</si>
  <si>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</si>
  <si>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Credit Deposit Ratio</t>
  </si>
  <si>
    <t>Liquidity Deposit Ratio</t>
  </si>
  <si>
    <t>NFA</t>
  </si>
  <si>
    <t>NDA</t>
  </si>
  <si>
    <t>Total Domestic Deposit</t>
  </si>
  <si>
    <t>Total Foreign Deposits</t>
  </si>
  <si>
    <t>Exchange Valuation Gain Loss</t>
  </si>
  <si>
    <t>DCS</t>
  </si>
  <si>
    <t>NRB</t>
  </si>
  <si>
    <t>ODC-ALL</t>
  </si>
  <si>
    <t>COMMERICAL BANKS</t>
  </si>
  <si>
    <t>DEVELOPMENT BANKS</t>
  </si>
  <si>
    <t>FINANCE COMPANIES</t>
  </si>
  <si>
    <t>Oct (e)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</si>
  <si>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</si>
  <si>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</si>
  <si>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</si>
  <si>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</si>
  <si>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</si>
  <si>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</si>
  <si>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</si>
  <si>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</si>
  <si>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</si>
  <si>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</si>
  <si>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</si>
  <si>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</si>
  <si>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</si>
  <si>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</si>
  <si>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</si>
  <si>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</si>
  <si>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</si>
  <si>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</si>
  <si>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</si>
  <si>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</si>
  <si>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</si>
  <si>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</si>
  <si>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Aug(e)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</si>
  <si>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</si>
  <si>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</si>
  <si>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</si>
  <si>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</si>
  <si>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</si>
  <si>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</si>
  <si>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</si>
  <si>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</si>
  <si>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</si>
  <si>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</si>
  <si>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</si>
  <si>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</si>
  <si>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</si>
  <si>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</si>
  <si>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</si>
  <si>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</si>
  <si>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</si>
  <si>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</si>
  <si>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</si>
  <si>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</si>
  <si>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</si>
  <si>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</si>
  <si>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</si>
  <si>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</si>
  <si>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</si>
  <si>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</si>
  <si>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</si>
  <si>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</si>
  <si>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</si>
  <si>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</si>
  <si>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</si>
  <si>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</si>
  <si>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</si>
  <si>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</si>
  <si>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</si>
  <si>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</si>
  <si>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</si>
  <si>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</si>
  <si>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</si>
  <si>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</si>
  <si>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</si>
  <si>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</si>
  <si>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</si>
  <si>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</si>
  <si>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</si>
  <si>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</si>
  <si>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</si>
  <si>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</si>
  <si>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</si>
  <si>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</si>
  <si>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</si>
  <si>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</si>
  <si>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</si>
  <si>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</si>
  <si>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</si>
  <si>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</si>
  <si>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</si>
  <si>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</si>
  <si>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</si>
  <si>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</si>
  <si>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</si>
  <si>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</si>
  <si>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</si>
  <si>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</si>
  <si>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</si>
  <si>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</si>
  <si>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</si>
  <si>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</si>
  <si>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</si>
  <si>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</si>
  <si>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</si>
  <si>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</si>
  <si>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</si>
  <si>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</si>
  <si>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</si>
  <si>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</si>
  <si>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</si>
  <si>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</si>
  <si>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</si>
  <si>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</si>
  <si>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</si>
  <si>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</si>
  <si>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</si>
  <si>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</si>
  <si>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</si>
  <si>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</si>
  <si>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</si>
  <si>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</si>
  <si>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</si>
  <si>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</si>
  <si>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</si>
  <si>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</si>
  <si>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</si>
  <si>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</si>
  <si>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</si>
  <si>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</si>
  <si>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</si>
  <si>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</si>
  <si>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</si>
  <si>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</si>
  <si>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</si>
  <si>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</si>
  <si>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</si>
  <si>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</si>
  <si>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</si>
  <si>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</si>
  <si>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</si>
  <si>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</si>
  <si>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</si>
  <si>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</si>
  <si>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</si>
  <si>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</si>
  <si>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</si>
  <si>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</si>
  <si>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</si>
  <si>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</si>
  <si>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</si>
  <si>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</si>
  <si>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</si>
  <si>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</si>
  <si>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</si>
  <si>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</si>
  <si>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</si>
  <si>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</si>
  <si>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</si>
  <si>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</si>
  <si>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</si>
  <si>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</si>
  <si>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</si>
  <si>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</si>
  <si>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</si>
  <si>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</si>
  <si>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</si>
  <si>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</si>
  <si>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</si>
  <si>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</si>
  <si>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</si>
  <si>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</si>
  <si>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</si>
  <si>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</si>
  <si>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</si>
  <si>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</si>
  <si>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</si>
  <si>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</si>
  <si>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</si>
  <si>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</si>
  <si>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</si>
  <si>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</si>
  <si>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</si>
  <si>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</si>
  <si>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</si>
  <si>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</si>
  <si>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</si>
  <si>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</si>
  <si>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</si>
  <si>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</si>
  <si>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</si>
  <si>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</si>
  <si>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</si>
  <si>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</si>
  <si>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</si>
  <si>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</si>
  <si>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</si>
  <si>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</si>
  <si>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</si>
  <si>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</si>
  <si>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</si>
  <si>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</si>
  <si>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</si>
  <si>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</si>
  <si>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</si>
  <si>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21</t>
  </si>
  <si>
    <t>Mid-July</t>
  </si>
  <si>
    <t>Jul-Jul</t>
  </si>
  <si>
    <t>Oct-Oct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</si>
  <si>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</si>
  <si>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</si>
  <si>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</si>
  <si>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</si>
  <si>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</si>
  <si>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</si>
  <si>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</si>
  <si>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</si>
  <si>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</si>
  <si>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23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</si>
  <si>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</si>
  <si>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</si>
  <si>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</si>
  <si>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</si>
  <si>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</si>
  <si>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</si>
  <si>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</si>
  <si>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2016/17 (Deposit Auction)</t>
  </si>
  <si>
    <t>2016/17 (Repo Auction)</t>
  </si>
  <si>
    <t>Under Interest Rate Corridor System (14 Days)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</si>
</sst>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0.000_)"/>
    <numFmt numFmtId="174" formatCode="0.0000_)"/>
    <numFmt numFmtId="175" formatCode="0.00_)"/>
    <numFmt numFmtId="176" formatCode="_(* #,##0.00_);_(* \(#,##0.00\);_(* \-??_);_(@_)"/>
    <numFmt numFmtId="177" formatCode="0_);[Red]\(0\)"/>
    <numFmt numFmtId="178" formatCode="_(* #,##0_);_(* \(#,##0\);_(* \-??_);_(@_)"/>
    <numFmt numFmtId="179" formatCode="_-* #,##0.00_-;\-* #,##0.00_-;_-* &quot;-&quot;??_-;_-@_-"/>
    <numFmt numFmtId="180" formatCode="General_)"/>
    <numFmt numFmtId="181" formatCode="0.0_);[Red]\(0.0\)"/>
    <numFmt numFmtId="182" formatCode="0.000000"/>
    <numFmt numFmtId="183" formatCode="[$-409]dddd\,\ mmmm\ dd\,\ yyyy"/>
    <numFmt numFmtId="184" formatCode="[$-409]h:mm:ss\ AM/PM"/>
    <numFmt numFmtId="185" formatCode="_-* #,##0.0_-;\-* #,##0.0_-;_-* &quot;-&quot;??_-;_-@_-"/>
    <numFmt numFmtId="186" formatCode="_-* #,##0.0000_-;\-* #,##0.0000_-;_-* &quot;-&quot;??_-;_-@_-"/>
    <numFmt numFmtId="187" formatCode="_-* #,##0.000_-;\-* #,##0.0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ourier"/>
      <family val="3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Verdana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/>
      <right/>
      <top style="thin"/>
      <bottom style="double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 style="double"/>
      <bottom style="thin"/>
    </border>
    <border>
      <left style="thin"/>
      <right style="hair"/>
      <top/>
      <bottom/>
    </border>
    <border>
      <left>
        <color indexed="63"/>
      </left>
      <right style="hair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double"/>
      <bottom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medium"/>
      <bottom/>
    </border>
    <border>
      <left style="double"/>
      <right/>
      <top/>
      <bottom style="medium"/>
    </border>
    <border>
      <left style="double"/>
      <right/>
      <top style="double"/>
      <bottom style="thin"/>
    </border>
  </borders>
  <cellStyleXfs count="3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8" fontId="0" fillId="0" borderId="0">
      <alignment/>
      <protection/>
    </xf>
    <xf numFmtId="0" fontId="22" fillId="0" borderId="0">
      <alignment/>
      <protection/>
    </xf>
    <xf numFmtId="165" fontId="22" fillId="0" borderId="0">
      <alignment/>
      <protection/>
    </xf>
    <xf numFmtId="177" fontId="22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1" fillId="32" borderId="7" applyNumberFormat="0" applyFont="0" applyAlignment="0" applyProtection="0"/>
    <xf numFmtId="0" fontId="83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778">
    <xf numFmtId="0" fontId="0" fillId="0" borderId="0" xfId="0" applyFont="1" applyAlignment="1">
      <alignment/>
    </xf>
    <xf numFmtId="0" fontId="12" fillId="0" borderId="0" xfId="160" applyFont="1" applyFill="1" applyAlignment="1">
      <alignment horizontal="center"/>
      <protection/>
    </xf>
    <xf numFmtId="0" fontId="2" fillId="0" borderId="0" xfId="160">
      <alignment/>
      <protection/>
    </xf>
    <xf numFmtId="0" fontId="12" fillId="33" borderId="10" xfId="160" applyFont="1" applyFill="1" applyBorder="1" applyAlignment="1">
      <alignment horizontal="center" vertical="center"/>
      <protection/>
    </xf>
    <xf numFmtId="0" fontId="12" fillId="33" borderId="11" xfId="160" applyFont="1" applyFill="1" applyBorder="1" applyAlignment="1">
      <alignment horizontal="center" vertical="center"/>
      <protection/>
    </xf>
    <xf numFmtId="1" fontId="12" fillId="0" borderId="12" xfId="160" applyNumberFormat="1" applyFont="1" applyBorder="1" applyAlignment="1" applyProtection="1">
      <alignment horizontal="center"/>
      <protection locked="0"/>
    </xf>
    <xf numFmtId="0" fontId="12" fillId="0" borderId="13" xfId="160" applyFont="1" applyBorder="1" applyAlignment="1" applyProtection="1">
      <alignment horizontal="left"/>
      <protection locked="0"/>
    </xf>
    <xf numFmtId="167" fontId="12" fillId="0" borderId="13" xfId="160" applyNumberFormat="1" applyFont="1" applyBorder="1" applyAlignment="1" applyProtection="1">
      <alignment horizontal="right"/>
      <protection locked="0"/>
    </xf>
    <xf numFmtId="167" fontId="12" fillId="0" borderId="14" xfId="160" applyNumberFormat="1" applyFont="1" applyBorder="1" applyAlignment="1" applyProtection="1">
      <alignment horizontal="right"/>
      <protection locked="0"/>
    </xf>
    <xf numFmtId="1" fontId="13" fillId="0" borderId="15" xfId="160" applyNumberFormat="1" applyFont="1" applyBorder="1" applyAlignment="1" applyProtection="1">
      <alignment horizontal="center"/>
      <protection locked="0"/>
    </xf>
    <xf numFmtId="0" fontId="9" fillId="0" borderId="16" xfId="160" applyFont="1" applyBorder="1" applyAlignment="1" applyProtection="1">
      <alignment horizontal="left"/>
      <protection locked="0"/>
    </xf>
    <xf numFmtId="167" fontId="9" fillId="0" borderId="16" xfId="160" applyNumberFormat="1" applyFont="1" applyBorder="1" applyAlignment="1">
      <alignment horizontal="right"/>
      <protection/>
    </xf>
    <xf numFmtId="167" fontId="9" fillId="0" borderId="16" xfId="160" applyNumberFormat="1" applyFont="1" applyBorder="1" applyAlignment="1" applyProtection="1">
      <alignment horizontal="right"/>
      <protection locked="0"/>
    </xf>
    <xf numFmtId="167" fontId="9" fillId="0" borderId="17" xfId="160" applyNumberFormat="1" applyFont="1" applyBorder="1" applyAlignment="1" applyProtection="1">
      <alignment horizontal="right"/>
      <protection locked="0"/>
    </xf>
    <xf numFmtId="1" fontId="12" fillId="0" borderId="15" xfId="160" applyNumberFormat="1" applyFont="1" applyBorder="1" applyAlignment="1" applyProtection="1">
      <alignment horizontal="center"/>
      <protection locked="0"/>
    </xf>
    <xf numFmtId="1" fontId="9" fillId="0" borderId="15" xfId="160" applyNumberFormat="1" applyFont="1" applyBorder="1" applyAlignment="1" applyProtection="1">
      <alignment horizontal="center"/>
      <protection locked="0"/>
    </xf>
    <xf numFmtId="1" fontId="11" fillId="0" borderId="15" xfId="160" applyNumberFormat="1" applyFont="1" applyBorder="1" applyAlignment="1" applyProtection="1">
      <alignment horizontal="center"/>
      <protection locked="0"/>
    </xf>
    <xf numFmtId="0" fontId="12" fillId="0" borderId="16" xfId="160" applyFont="1" applyBorder="1" applyAlignment="1" applyProtection="1">
      <alignment horizontal="left"/>
      <protection locked="0"/>
    </xf>
    <xf numFmtId="167" fontId="12" fillId="0" borderId="16" xfId="160" applyNumberFormat="1" applyFont="1" applyBorder="1" applyAlignment="1" applyProtection="1">
      <alignment horizontal="right"/>
      <protection locked="0"/>
    </xf>
    <xf numFmtId="167" fontId="12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Border="1" applyAlignment="1" applyProtection="1">
      <alignment horizontal="right"/>
      <protection/>
    </xf>
    <xf numFmtId="167" fontId="13" fillId="0" borderId="16" xfId="160" applyNumberFormat="1" applyFont="1" applyBorder="1" applyAlignment="1" applyProtection="1">
      <alignment horizontal="right"/>
      <protection locked="0"/>
    </xf>
    <xf numFmtId="1" fontId="9" fillId="0" borderId="15" xfId="160" applyNumberFormat="1" applyFont="1" applyBorder="1" applyProtection="1">
      <alignment/>
      <protection locked="0"/>
    </xf>
    <xf numFmtId="1" fontId="13" fillId="0" borderId="15" xfId="160" applyNumberFormat="1" applyFont="1" applyBorder="1" applyProtection="1">
      <alignment/>
      <protection locked="0"/>
    </xf>
    <xf numFmtId="1" fontId="11" fillId="0" borderId="15" xfId="160" applyNumberFormat="1" applyFont="1" applyBorder="1" applyProtection="1">
      <alignment/>
      <protection locked="0"/>
    </xf>
    <xf numFmtId="0" fontId="12" fillId="0" borderId="16" xfId="160" applyFont="1" applyFill="1" applyBorder="1" applyAlignment="1" applyProtection="1">
      <alignment horizontal="left"/>
      <protection locked="0"/>
    </xf>
    <xf numFmtId="167" fontId="12" fillId="0" borderId="16" xfId="160" applyNumberFormat="1" applyFont="1" applyFill="1" applyBorder="1" applyAlignment="1">
      <alignment horizontal="right"/>
      <protection/>
    </xf>
    <xf numFmtId="0" fontId="9" fillId="0" borderId="16" xfId="160" applyFont="1" applyFill="1" applyBorder="1" applyAlignment="1" applyProtection="1">
      <alignment horizontal="left" indent="1"/>
      <protection locked="0"/>
    </xf>
    <xf numFmtId="175" fontId="9" fillId="0" borderId="16" xfId="160" applyNumberFormat="1" applyFont="1" applyFill="1" applyBorder="1" applyAlignment="1">
      <alignment horizontal="right"/>
      <protection/>
    </xf>
    <xf numFmtId="175" fontId="9" fillId="0" borderId="16" xfId="160" applyNumberFormat="1" applyFont="1" applyBorder="1" applyAlignment="1" applyProtection="1">
      <alignment horizontal="right"/>
      <protection locked="0"/>
    </xf>
    <xf numFmtId="175" fontId="9" fillId="0" borderId="17" xfId="160" applyNumberFormat="1" applyFont="1" applyBorder="1" applyAlignment="1" applyProtection="1">
      <alignment horizontal="right"/>
      <protection locked="0"/>
    </xf>
    <xf numFmtId="167" fontId="9" fillId="0" borderId="16" xfId="160" applyNumberFormat="1" applyFont="1" applyFill="1" applyBorder="1" applyAlignment="1">
      <alignment horizontal="right"/>
      <protection/>
    </xf>
    <xf numFmtId="0" fontId="12" fillId="0" borderId="15" xfId="160" applyFont="1" applyBorder="1">
      <alignment/>
      <protection/>
    </xf>
    <xf numFmtId="0" fontId="12" fillId="0" borderId="16" xfId="160" applyFont="1" applyBorder="1">
      <alignment/>
      <protection/>
    </xf>
    <xf numFmtId="0" fontId="9" fillId="0" borderId="15" xfId="160" applyFont="1" applyBorder="1">
      <alignment/>
      <protection/>
    </xf>
    <xf numFmtId="0" fontId="9" fillId="0" borderId="16" xfId="160" applyFont="1" applyBorder="1">
      <alignment/>
      <protection/>
    </xf>
    <xf numFmtId="0" fontId="12" fillId="0" borderId="18" xfId="160" applyFont="1" applyBorder="1">
      <alignment/>
      <protection/>
    </xf>
    <xf numFmtId="0" fontId="12" fillId="0" borderId="19" xfId="160" applyFont="1" applyBorder="1">
      <alignment/>
      <protection/>
    </xf>
    <xf numFmtId="167" fontId="12" fillId="0" borderId="19" xfId="160" applyNumberFormat="1" applyFont="1" applyBorder="1" applyAlignment="1" applyProtection="1">
      <alignment horizontal="right"/>
      <protection locked="0"/>
    </xf>
    <xf numFmtId="0" fontId="2" fillId="0" borderId="0" xfId="160" applyFont="1" applyFill="1">
      <alignment/>
      <protection/>
    </xf>
    <xf numFmtId="0" fontId="2" fillId="0" borderId="0" xfId="160" applyFont="1">
      <alignment/>
      <protection/>
    </xf>
    <xf numFmtId="2" fontId="2" fillId="0" borderId="0" xfId="160" applyNumberFormat="1" applyFont="1">
      <alignment/>
      <protection/>
    </xf>
    <xf numFmtId="0" fontId="8" fillId="0" borderId="0" xfId="160" applyFont="1" applyFill="1" applyAlignment="1">
      <alignment horizontal="center"/>
      <protection/>
    </xf>
    <xf numFmtId="0" fontId="18" fillId="0" borderId="0" xfId="160" applyFont="1" applyFill="1" applyBorder="1" applyAlignment="1">
      <alignment horizontal="right"/>
      <protection/>
    </xf>
    <xf numFmtId="0" fontId="12" fillId="0" borderId="0" xfId="160" applyFont="1" applyFill="1" applyBorder="1" applyAlignment="1">
      <alignment horizontal="center" vertical="center"/>
      <protection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167" fontId="12" fillId="0" borderId="0" xfId="160" applyNumberFormat="1" applyFont="1" applyFill="1" applyBorder="1" applyAlignment="1" applyProtection="1">
      <alignment horizontal="right"/>
      <protection locked="0"/>
    </xf>
    <xf numFmtId="164" fontId="2" fillId="0" borderId="0" xfId="160" applyNumberFormat="1">
      <alignment/>
      <protection/>
    </xf>
    <xf numFmtId="0" fontId="9" fillId="0" borderId="16" xfId="160" applyFont="1" applyBorder="1" applyAlignment="1" applyProtection="1">
      <alignment horizontal="right"/>
      <protection locked="0"/>
    </xf>
    <xf numFmtId="167" fontId="9" fillId="0" borderId="0" xfId="160" applyNumberFormat="1" applyFont="1" applyFill="1" applyBorder="1" applyAlignment="1" applyProtection="1">
      <alignment horizontal="right"/>
      <protection locked="0"/>
    </xf>
    <xf numFmtId="0" fontId="12" fillId="0" borderId="16" xfId="160" applyFont="1" applyBorder="1" applyAlignment="1" applyProtection="1">
      <alignment horizontal="right"/>
      <protection locked="0"/>
    </xf>
    <xf numFmtId="167" fontId="7" fillId="0" borderId="16" xfId="160" applyNumberFormat="1" applyFont="1" applyBorder="1" applyAlignment="1" applyProtection="1">
      <alignment horizontal="right"/>
      <protection/>
    </xf>
    <xf numFmtId="167" fontId="7" fillId="0" borderId="16" xfId="160" applyNumberFormat="1" applyFont="1" applyBorder="1" applyAlignment="1">
      <alignment horizontal="right"/>
      <protection/>
    </xf>
    <xf numFmtId="0" fontId="12" fillId="0" borderId="16" xfId="160" applyFont="1" applyFill="1" applyBorder="1" applyAlignment="1" applyProtection="1">
      <alignment horizontal="right"/>
      <protection locked="0"/>
    </xf>
    <xf numFmtId="0" fontId="9" fillId="0" borderId="16" xfId="160" applyFont="1" applyFill="1" applyBorder="1" applyAlignment="1" applyProtection="1">
      <alignment/>
      <protection locked="0"/>
    </xf>
    <xf numFmtId="175" fontId="7" fillId="0" borderId="16" xfId="160" applyNumberFormat="1" applyFont="1" applyFill="1" applyBorder="1" applyAlignment="1">
      <alignment horizontal="right"/>
      <protection/>
    </xf>
    <xf numFmtId="175" fontId="9" fillId="0" borderId="0" xfId="160" applyNumberFormat="1" applyFont="1" applyFill="1" applyBorder="1" applyAlignment="1" applyProtection="1">
      <alignment horizontal="right"/>
      <protection locked="0"/>
    </xf>
    <xf numFmtId="167" fontId="7" fillId="0" borderId="16" xfId="160" applyNumberFormat="1" applyFont="1" applyFill="1" applyBorder="1" applyAlignment="1">
      <alignment horizontal="right"/>
      <protection/>
    </xf>
    <xf numFmtId="167" fontId="12" fillId="0" borderId="21" xfId="160" applyNumberFormat="1" applyFont="1" applyBorder="1" applyAlignment="1" applyProtection="1">
      <alignment horizontal="right"/>
      <protection locked="0"/>
    </xf>
    <xf numFmtId="0" fontId="2" fillId="0" borderId="0" xfId="160" applyFill="1">
      <alignment/>
      <protection/>
    </xf>
    <xf numFmtId="2" fontId="2" fillId="0" borderId="0" xfId="160" applyNumberFormat="1" applyFont="1" applyFill="1">
      <alignment/>
      <protection/>
    </xf>
    <xf numFmtId="0" fontId="0" fillId="0" borderId="0" xfId="172" applyAlignment="1">
      <alignment horizontal="justify" vertical="center"/>
      <protection/>
    </xf>
    <xf numFmtId="0" fontId="3" fillId="0" borderId="0" xfId="172" applyFont="1" applyBorder="1" applyAlignment="1">
      <alignment horizontal="center" vertical="center"/>
      <protection/>
    </xf>
    <xf numFmtId="49" fontId="12" fillId="34" borderId="20" xfId="172" applyNumberFormat="1" applyFont="1" applyFill="1" applyBorder="1" applyAlignment="1">
      <alignment horizontal="center" vertical="center"/>
      <protection/>
    </xf>
    <xf numFmtId="0" fontId="12" fillId="34" borderId="22" xfId="172" applyFont="1" applyFill="1" applyBorder="1" applyAlignment="1" applyProtection="1">
      <alignment horizontal="center" vertical="center"/>
      <protection/>
    </xf>
    <xf numFmtId="2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10" xfId="172" applyNumberFormat="1" applyFont="1" applyFill="1" applyBorder="1" applyAlignment="1">
      <alignment horizontal="center" vertical="center"/>
      <protection/>
    </xf>
    <xf numFmtId="49" fontId="12" fillId="34" borderId="23" xfId="172" applyNumberFormat="1" applyFont="1" applyFill="1" applyBorder="1" applyAlignment="1">
      <alignment horizontal="center" vertical="center"/>
      <protection/>
    </xf>
    <xf numFmtId="0" fontId="12" fillId="0" borderId="15" xfId="172" applyFont="1" applyBorder="1" applyAlignment="1" applyProtection="1">
      <alignment horizontal="justify" vertical="center"/>
      <protection/>
    </xf>
    <xf numFmtId="164" fontId="12" fillId="0" borderId="16" xfId="172" applyNumberFormat="1" applyFont="1" applyBorder="1" applyAlignment="1" applyProtection="1">
      <alignment horizontal="right" vertical="center"/>
      <protection/>
    </xf>
    <xf numFmtId="164" fontId="12" fillId="0" borderId="16" xfId="172" applyNumberFormat="1" applyFont="1" applyBorder="1" applyAlignment="1">
      <alignment horizontal="center" vertical="center"/>
      <protection/>
    </xf>
    <xf numFmtId="164" fontId="12" fillId="0" borderId="17" xfId="172" applyNumberFormat="1" applyFont="1" applyBorder="1" applyAlignment="1">
      <alignment horizontal="center" vertical="center"/>
      <protection/>
    </xf>
    <xf numFmtId="164" fontId="12" fillId="0" borderId="16" xfId="172" applyNumberFormat="1" applyFont="1" applyFill="1" applyBorder="1" applyAlignment="1">
      <alignment horizontal="right" vertical="center"/>
      <protection/>
    </xf>
    <xf numFmtId="0" fontId="10" fillId="0" borderId="0" xfId="172" applyFont="1" applyAlignment="1">
      <alignment horizontal="justify" vertical="center"/>
      <protection/>
    </xf>
    <xf numFmtId="0" fontId="9" fillId="0" borderId="15" xfId="172" applyFont="1" applyBorder="1" applyAlignment="1" applyProtection="1">
      <alignment horizontal="left" vertical="center" indent="2"/>
      <protection/>
    </xf>
    <xf numFmtId="164" fontId="9" fillId="0" borderId="16" xfId="172" applyNumberFormat="1" applyFont="1" applyFill="1" applyBorder="1" applyAlignment="1">
      <alignment horizontal="right" vertical="center"/>
      <protection/>
    </xf>
    <xf numFmtId="164" fontId="9" fillId="0" borderId="16" xfId="172" applyNumberFormat="1" applyFont="1" applyBorder="1" applyAlignment="1">
      <alignment horizontal="center" vertical="center"/>
      <protection/>
    </xf>
    <xf numFmtId="164" fontId="9" fillId="0" borderId="17" xfId="172" applyNumberFormat="1" applyFont="1" applyBorder="1" applyAlignment="1">
      <alignment horizontal="center" vertical="center"/>
      <protection/>
    </xf>
    <xf numFmtId="0" fontId="12" fillId="0" borderId="24" xfId="172" applyFont="1" applyBorder="1" applyAlignment="1" applyProtection="1">
      <alignment horizontal="justify" vertical="center"/>
      <protection/>
    </xf>
    <xf numFmtId="0" fontId="9" fillId="0" borderId="22" xfId="172" applyFont="1" applyBorder="1" applyAlignment="1" applyProtection="1">
      <alignment horizontal="left" vertical="center" indent="2"/>
      <protection/>
    </xf>
    <xf numFmtId="164" fontId="9" fillId="0" borderId="20" xfId="172" applyNumberFormat="1" applyFont="1" applyFill="1" applyBorder="1" applyAlignment="1">
      <alignment horizontal="right" vertical="center"/>
      <protection/>
    </xf>
    <xf numFmtId="164" fontId="9" fillId="0" borderId="20" xfId="172" applyNumberFormat="1" applyFont="1" applyBorder="1" applyAlignment="1">
      <alignment horizontal="center" vertical="center"/>
      <protection/>
    </xf>
    <xf numFmtId="0" fontId="9" fillId="0" borderId="15" xfId="172" applyFont="1" applyBorder="1" applyAlignment="1" applyProtection="1">
      <alignment horizontal="left" vertical="center"/>
      <protection/>
    </xf>
    <xf numFmtId="0" fontId="12" fillId="0" borderId="25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Border="1" applyAlignment="1" applyProtection="1">
      <alignment horizontal="right" vertical="center"/>
      <protection/>
    </xf>
    <xf numFmtId="164" fontId="12" fillId="0" borderId="26" xfId="172" applyNumberFormat="1" applyFont="1" applyBorder="1" applyAlignment="1">
      <alignment horizontal="center" vertical="center"/>
      <protection/>
    </xf>
    <xf numFmtId="164" fontId="12" fillId="0" borderId="27" xfId="172" applyNumberFormat="1" applyFont="1" applyBorder="1" applyAlignment="1">
      <alignment horizontal="center" vertical="center"/>
      <protection/>
    </xf>
    <xf numFmtId="164" fontId="12" fillId="0" borderId="26" xfId="172" applyNumberFormat="1" applyFont="1" applyFill="1" applyBorder="1" applyAlignment="1" applyProtection="1">
      <alignment horizontal="right" vertical="center"/>
      <protection/>
    </xf>
    <xf numFmtId="0" fontId="13" fillId="0" borderId="15" xfId="172" applyFont="1" applyBorder="1" applyAlignment="1" applyProtection="1">
      <alignment horizontal="left" vertical="center" indent="2"/>
      <protection/>
    </xf>
    <xf numFmtId="164" fontId="13" fillId="0" borderId="16" xfId="172" applyNumberFormat="1" applyFont="1" applyFill="1" applyBorder="1" applyAlignment="1">
      <alignment horizontal="right" vertical="center"/>
      <protection/>
    </xf>
    <xf numFmtId="164" fontId="13" fillId="0" borderId="16" xfId="172" applyNumberFormat="1" applyFont="1" applyBorder="1" applyAlignment="1">
      <alignment horizontal="center" vertical="center"/>
      <protection/>
    </xf>
    <xf numFmtId="164" fontId="13" fillId="0" borderId="17" xfId="172" applyNumberFormat="1" applyFont="1" applyBorder="1" applyAlignment="1">
      <alignment horizontal="center" vertical="center"/>
      <protection/>
    </xf>
    <xf numFmtId="0" fontId="9" fillId="0" borderId="16" xfId="172" applyFont="1" applyBorder="1" applyAlignment="1">
      <alignment horizontal="right" vertical="center"/>
      <protection/>
    </xf>
    <xf numFmtId="0" fontId="12" fillId="0" borderId="28" xfId="172" applyFont="1" applyBorder="1" applyAlignment="1" applyProtection="1">
      <alignment horizontal="justify" vertical="center"/>
      <protection/>
    </xf>
    <xf numFmtId="164" fontId="12" fillId="0" borderId="26" xfId="172" applyNumberFormat="1" applyFont="1" applyFill="1" applyBorder="1" applyAlignment="1">
      <alignment horizontal="right" vertical="center"/>
      <protection/>
    </xf>
    <xf numFmtId="0" fontId="9" fillId="0" borderId="15" xfId="172" applyFont="1" applyBorder="1" applyAlignment="1" applyProtection="1">
      <alignment horizontal="justify" vertical="center"/>
      <protection/>
    </xf>
    <xf numFmtId="164" fontId="9" fillId="0" borderId="16" xfId="172" applyNumberFormat="1" applyFont="1" applyFill="1" applyBorder="1" applyAlignment="1" applyProtection="1">
      <alignment horizontal="right" vertical="center"/>
      <protection/>
    </xf>
    <xf numFmtId="0" fontId="9" fillId="0" borderId="15" xfId="172" applyFont="1" applyBorder="1" applyAlignment="1" applyProtection="1">
      <alignment horizontal="left" vertical="center" indent="1"/>
      <protection/>
    </xf>
    <xf numFmtId="164" fontId="9" fillId="0" borderId="16" xfId="172" applyNumberFormat="1" applyFont="1" applyBorder="1" applyAlignment="1" applyProtection="1">
      <alignment horizontal="right" vertical="center"/>
      <protection/>
    </xf>
    <xf numFmtId="164" fontId="9" fillId="0" borderId="16" xfId="172" applyNumberFormat="1" applyFont="1" applyBorder="1" applyAlignment="1" applyProtection="1">
      <alignment horizontal="center" vertical="center"/>
      <protection/>
    </xf>
    <xf numFmtId="0" fontId="87" fillId="0" borderId="15" xfId="172" applyFont="1" applyBorder="1" applyAlignment="1" quotePrefix="1">
      <alignment horizontal="left" indent="1"/>
      <protection/>
    </xf>
    <xf numFmtId="0" fontId="4" fillId="0" borderId="0" xfId="172" applyFont="1" applyBorder="1" applyAlignment="1" applyProtection="1">
      <alignment horizontal="justify" vertical="center"/>
      <protection/>
    </xf>
    <xf numFmtId="164" fontId="2" fillId="0" borderId="0" xfId="172" applyNumberFormat="1" applyFont="1" applyFill="1" applyBorder="1" applyAlignment="1" applyProtection="1">
      <alignment horizontal="right" vertical="center"/>
      <protection/>
    </xf>
    <xf numFmtId="164" fontId="2" fillId="0" borderId="0" xfId="172" applyNumberFormat="1" applyFont="1" applyBorder="1" applyAlignment="1" applyProtection="1">
      <alignment horizontal="center" vertical="center"/>
      <protection/>
    </xf>
    <xf numFmtId="164" fontId="2" fillId="0" borderId="0" xfId="172" applyNumberFormat="1" applyFont="1" applyBorder="1" applyAlignment="1">
      <alignment horizontal="center" vertical="center"/>
      <protection/>
    </xf>
    <xf numFmtId="0" fontId="0" fillId="0" borderId="0" xfId="172" applyBorder="1" applyAlignment="1">
      <alignment horizontal="justify" vertical="center"/>
      <protection/>
    </xf>
    <xf numFmtId="0" fontId="2" fillId="0" borderId="0" xfId="172" applyFont="1" applyBorder="1" applyAlignment="1" applyProtection="1">
      <alignment horizontal="justify" vertical="center"/>
      <protection/>
    </xf>
    <xf numFmtId="164" fontId="13" fillId="0" borderId="16" xfId="172" applyNumberFormat="1" applyFont="1" applyFill="1" applyBorder="1" applyAlignment="1" applyProtection="1">
      <alignment horizontal="right" vertical="center"/>
      <protection/>
    </xf>
    <xf numFmtId="164" fontId="9" fillId="0" borderId="19" xfId="172" applyNumberFormat="1" applyFont="1" applyFill="1" applyBorder="1" applyAlignment="1" applyProtection="1">
      <alignment horizontal="right" vertical="center"/>
      <protection/>
    </xf>
    <xf numFmtId="0" fontId="12" fillId="0" borderId="0" xfId="172" applyFont="1" applyBorder="1" applyAlignment="1">
      <alignment horizontal="center" vertical="center"/>
      <protection/>
    </xf>
    <xf numFmtId="164" fontId="9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164" fontId="9" fillId="0" borderId="0" xfId="172" applyNumberFormat="1" applyFont="1" applyFill="1" applyBorder="1" applyAlignment="1" applyProtection="1">
      <alignment horizontal="right" vertical="center"/>
      <protection/>
    </xf>
    <xf numFmtId="0" fontId="87" fillId="0" borderId="0" xfId="172" applyFont="1" applyAlignment="1">
      <alignment horizontal="justify" vertical="center"/>
      <protection/>
    </xf>
    <xf numFmtId="0" fontId="12" fillId="0" borderId="0" xfId="160" applyFont="1" applyBorder="1" applyAlignment="1">
      <alignment horizontal="center"/>
      <protection/>
    </xf>
    <xf numFmtId="164" fontId="9" fillId="0" borderId="0" xfId="160" applyNumberFormat="1" applyFont="1" applyFill="1" applyBorder="1" applyAlignment="1">
      <alignment horizontal="right"/>
      <protection/>
    </xf>
    <xf numFmtId="164" fontId="9" fillId="0" borderId="13" xfId="160" applyNumberFormat="1" applyFont="1" applyFill="1" applyBorder="1" applyAlignment="1">
      <alignment horizontal="right"/>
      <protection/>
    </xf>
    <xf numFmtId="164" fontId="9" fillId="0" borderId="16" xfId="160" applyNumberFormat="1" applyFont="1" applyFill="1" applyBorder="1" applyAlignment="1">
      <alignment horizontal="right"/>
      <protection/>
    </xf>
    <xf numFmtId="170" fontId="9" fillId="0" borderId="16" xfId="160" applyNumberFormat="1" applyFont="1" applyBorder="1" applyAlignment="1">
      <alignment horizontal="center"/>
      <protection/>
    </xf>
    <xf numFmtId="164" fontId="9" fillId="0" borderId="16" xfId="160" applyNumberFormat="1" applyFont="1" applyBorder="1" applyAlignment="1">
      <alignment horizontal="right"/>
      <protection/>
    </xf>
    <xf numFmtId="164" fontId="12" fillId="0" borderId="0" xfId="160" applyNumberFormat="1" applyFont="1" applyBorder="1" applyAlignment="1">
      <alignment horizontal="right"/>
      <protection/>
    </xf>
    <xf numFmtId="170" fontId="9" fillId="0" borderId="0" xfId="160" applyNumberFormat="1" applyFont="1" applyBorder="1" applyAlignment="1">
      <alignment horizontal="center"/>
      <protection/>
    </xf>
    <xf numFmtId="0" fontId="9" fillId="0" borderId="0" xfId="160" applyFont="1">
      <alignment/>
      <protection/>
    </xf>
    <xf numFmtId="0" fontId="6" fillId="0" borderId="0" xfId="160" applyFont="1">
      <alignment/>
      <protection/>
    </xf>
    <xf numFmtId="0" fontId="87" fillId="0" borderId="0" xfId="172" applyFont="1" applyBorder="1" applyAlignment="1">
      <alignment horizontal="justify" vertical="center"/>
      <protection/>
    </xf>
    <xf numFmtId="0" fontId="6" fillId="0" borderId="0" xfId="213" applyFont="1" applyAlignment="1">
      <alignment horizontal="centerContinuous"/>
      <protection/>
    </xf>
    <xf numFmtId="0" fontId="6" fillId="0" borderId="0" xfId="213" applyFont="1">
      <alignment/>
      <protection/>
    </xf>
    <xf numFmtId="0" fontId="24" fillId="0" borderId="0" xfId="213" applyFont="1" applyAlignment="1">
      <alignment horizontal="centerContinuous"/>
      <protection/>
    </xf>
    <xf numFmtId="0" fontId="24" fillId="0" borderId="0" xfId="213" applyFont="1">
      <alignment/>
      <protection/>
    </xf>
    <xf numFmtId="0" fontId="6" fillId="0" borderId="0" xfId="213" applyFont="1" applyBorder="1">
      <alignment/>
      <protection/>
    </xf>
    <xf numFmtId="0" fontId="6" fillId="0" borderId="0" xfId="213" applyFont="1" applyBorder="1" applyAlignment="1">
      <alignment horizontal="center"/>
      <protection/>
    </xf>
    <xf numFmtId="0" fontId="8" fillId="0" borderId="0" xfId="213" applyFont="1">
      <alignment/>
      <protection/>
    </xf>
    <xf numFmtId="0" fontId="8" fillId="0" borderId="0" xfId="213" applyFont="1" applyAlignment="1">
      <alignment wrapText="1"/>
      <protection/>
    </xf>
    <xf numFmtId="180" fontId="6" fillId="0" borderId="0" xfId="281" applyNumberFormat="1" applyFont="1" applyAlignment="1" applyProtection="1">
      <alignment/>
      <protection/>
    </xf>
    <xf numFmtId="180" fontId="8" fillId="0" borderId="0" xfId="281" applyNumberFormat="1" applyFont="1" applyAlignment="1" applyProtection="1">
      <alignment/>
      <protection/>
    </xf>
    <xf numFmtId="0" fontId="8" fillId="0" borderId="0" xfId="213" applyFont="1" applyBorder="1">
      <alignment/>
      <protection/>
    </xf>
    <xf numFmtId="0" fontId="6" fillId="0" borderId="0" xfId="213" applyFont="1" applyFill="1" applyBorder="1">
      <alignment/>
      <protection/>
    </xf>
    <xf numFmtId="0" fontId="8" fillId="0" borderId="0" xfId="213" applyFont="1" applyBorder="1" applyAlignment="1">
      <alignment horizontal="left"/>
      <protection/>
    </xf>
    <xf numFmtId="0" fontId="12" fillId="0" borderId="0" xfId="160" applyFont="1" applyBorder="1">
      <alignment/>
      <protection/>
    </xf>
    <xf numFmtId="164" fontId="9" fillId="0" borderId="0" xfId="160" applyNumberFormat="1" applyFont="1" applyBorder="1" applyAlignment="1">
      <alignment horizontal="center"/>
      <protection/>
    </xf>
    <xf numFmtId="164" fontId="9" fillId="0" borderId="29" xfId="172" applyNumberFormat="1" applyFont="1" applyBorder="1" applyAlignment="1">
      <alignment horizontal="center" vertical="center"/>
      <protection/>
    </xf>
    <xf numFmtId="164" fontId="9" fillId="0" borderId="30" xfId="160" applyNumberFormat="1" applyFont="1" applyFill="1" applyBorder="1" applyAlignment="1">
      <alignment horizontal="right"/>
      <protection/>
    </xf>
    <xf numFmtId="164" fontId="9" fillId="0" borderId="30" xfId="160" applyNumberFormat="1" applyFont="1" applyBorder="1" applyAlignment="1">
      <alignment horizontal="right"/>
      <protection/>
    </xf>
    <xf numFmtId="167" fontId="12" fillId="0" borderId="19" xfId="160" applyNumberFormat="1" applyFont="1" applyFill="1" applyBorder="1" applyAlignment="1" applyProtection="1">
      <alignment horizontal="right"/>
      <protection locked="0"/>
    </xf>
    <xf numFmtId="0" fontId="2" fillId="0" borderId="0" xfId="212">
      <alignment/>
      <protection/>
    </xf>
    <xf numFmtId="0" fontId="11" fillId="35" borderId="10" xfId="160" applyFont="1" applyFill="1" applyBorder="1" applyAlignment="1">
      <alignment horizontal="center"/>
      <protection/>
    </xf>
    <xf numFmtId="0" fontId="12" fillId="35" borderId="10" xfId="160" applyFont="1" applyFill="1" applyBorder="1">
      <alignment/>
      <protection/>
    </xf>
    <xf numFmtId="49" fontId="12" fillId="35" borderId="10" xfId="160" applyNumberFormat="1" applyFont="1" applyFill="1" applyBorder="1" applyAlignment="1">
      <alignment horizontal="center"/>
      <protection/>
    </xf>
    <xf numFmtId="0" fontId="11" fillId="35" borderId="13" xfId="160" applyFont="1" applyFill="1" applyBorder="1" applyAlignment="1" quotePrefix="1">
      <alignment horizontal="center"/>
      <protection/>
    </xf>
    <xf numFmtId="0" fontId="11" fillId="35" borderId="30" xfId="160" applyFont="1" applyFill="1" applyBorder="1" applyAlignment="1">
      <alignment horizontal="center"/>
      <protection/>
    </xf>
    <xf numFmtId="0" fontId="11" fillId="35" borderId="11" xfId="160" applyFont="1" applyFill="1" applyBorder="1" applyAlignment="1">
      <alignment horizontal="center"/>
      <protection/>
    </xf>
    <xf numFmtId="0" fontId="2" fillId="0" borderId="0" xfId="212" applyBorder="1">
      <alignment/>
      <protection/>
    </xf>
    <xf numFmtId="0" fontId="9" fillId="0" borderId="12" xfId="160" applyFont="1" applyBorder="1">
      <alignment/>
      <protection/>
    </xf>
    <xf numFmtId="170" fontId="9" fillId="0" borderId="13" xfId="160" applyNumberFormat="1" applyFont="1" applyBorder="1" applyAlignment="1">
      <alignment horizontal="center"/>
      <protection/>
    </xf>
    <xf numFmtId="164" fontId="9" fillId="0" borderId="16" xfId="160" applyNumberFormat="1" applyFont="1" applyBorder="1" applyAlignment="1">
      <alignment horizontal="center"/>
      <protection/>
    </xf>
    <xf numFmtId="164" fontId="9" fillId="0" borderId="13" xfId="160" applyNumberFormat="1" applyFont="1" applyBorder="1" applyAlignment="1">
      <alignment horizontal="center"/>
      <protection/>
    </xf>
    <xf numFmtId="164" fontId="9" fillId="0" borderId="31" xfId="160" applyNumberFormat="1" applyFont="1" applyBorder="1" applyAlignment="1">
      <alignment horizontal="center"/>
      <protection/>
    </xf>
    <xf numFmtId="0" fontId="9" fillId="0" borderId="24" xfId="160" applyFont="1" applyBorder="1">
      <alignment/>
      <protection/>
    </xf>
    <xf numFmtId="164" fontId="9" fillId="0" borderId="32" xfId="160" applyNumberFormat="1" applyFont="1" applyFill="1" applyBorder="1" applyAlignment="1">
      <alignment horizontal="right"/>
      <protection/>
    </xf>
    <xf numFmtId="0" fontId="12" fillId="0" borderId="33" xfId="160" applyFont="1" applyBorder="1">
      <alignment/>
      <protection/>
    </xf>
    <xf numFmtId="164" fontId="12" fillId="0" borderId="19" xfId="160" applyNumberFormat="1" applyFont="1" applyBorder="1" applyAlignment="1">
      <alignment horizontal="right"/>
      <protection/>
    </xf>
    <xf numFmtId="170" fontId="12" fillId="0" borderId="19" xfId="160" applyNumberFormat="1" applyFont="1" applyBorder="1" applyAlignment="1">
      <alignment horizontal="center"/>
      <protection/>
    </xf>
    <xf numFmtId="164" fontId="12" fillId="0" borderId="19" xfId="160" applyNumberFormat="1" applyFont="1" applyBorder="1" applyAlignment="1">
      <alignment horizontal="center"/>
      <protection/>
    </xf>
    <xf numFmtId="164" fontId="12" fillId="0" borderId="21" xfId="160" applyNumberFormat="1" applyFont="1" applyBorder="1" applyAlignment="1">
      <alignment horizontal="center"/>
      <protection/>
    </xf>
    <xf numFmtId="2" fontId="6" fillId="0" borderId="0" xfId="160" applyNumberFormat="1" applyFont="1">
      <alignment/>
      <protection/>
    </xf>
    <xf numFmtId="167" fontId="12" fillId="0" borderId="16" xfId="160" applyNumberFormat="1" applyFont="1" applyFill="1" applyBorder="1" applyAlignment="1" applyProtection="1">
      <alignment horizontal="right"/>
      <protection locked="0"/>
    </xf>
    <xf numFmtId="166" fontId="2" fillId="0" borderId="0" xfId="160" applyNumberFormat="1" applyFill="1">
      <alignment/>
      <protection/>
    </xf>
    <xf numFmtId="0" fontId="12" fillId="0" borderId="0" xfId="285" applyFont="1" applyAlignment="1">
      <alignment horizontal="center"/>
      <protection/>
    </xf>
    <xf numFmtId="0" fontId="9" fillId="0" borderId="0" xfId="285" applyFont="1">
      <alignment/>
      <protection/>
    </xf>
    <xf numFmtId="0" fontId="12" fillId="34" borderId="34" xfId="285" applyFont="1" applyFill="1" applyBorder="1" applyAlignment="1">
      <alignment horizontal="center"/>
      <protection/>
    </xf>
    <xf numFmtId="0" fontId="12" fillId="34" borderId="35" xfId="213" applyFont="1" applyFill="1" applyBorder="1" applyAlignment="1" applyProtection="1" quotePrefix="1">
      <alignment horizontal="center" vertical="center"/>
      <protection/>
    </xf>
    <xf numFmtId="0" fontId="12" fillId="34" borderId="20" xfId="285" applyFont="1" applyFill="1" applyBorder="1" applyAlignment="1">
      <alignment horizontal="center"/>
      <protection/>
    </xf>
    <xf numFmtId="16" fontId="12" fillId="34" borderId="36" xfId="213" applyNumberFormat="1" applyFont="1" applyFill="1" applyBorder="1" applyAlignment="1">
      <alignment horizontal="center" wrapText="1"/>
      <protection/>
    </xf>
    <xf numFmtId="0" fontId="12" fillId="34" borderId="10" xfId="285" applyFont="1" applyFill="1" applyBorder="1" applyAlignment="1">
      <alignment horizontal="center"/>
      <protection/>
    </xf>
    <xf numFmtId="0" fontId="12" fillId="34" borderId="37" xfId="285" applyFont="1" applyFill="1" applyBorder="1" applyAlignment="1">
      <alignment horizontal="center"/>
      <protection/>
    </xf>
    <xf numFmtId="0" fontId="12" fillId="34" borderId="38" xfId="285" applyFont="1" applyFill="1" applyBorder="1" applyAlignment="1">
      <alignment horizontal="center"/>
      <protection/>
    </xf>
    <xf numFmtId="1" fontId="12" fillId="34" borderId="10" xfId="285" applyNumberFormat="1" applyFont="1" applyFill="1" applyBorder="1" applyAlignment="1" quotePrefix="1">
      <alignment horizontal="center"/>
      <protection/>
    </xf>
    <xf numFmtId="0" fontId="12" fillId="0" borderId="22" xfId="285" applyFont="1" applyBorder="1" applyAlignment="1">
      <alignment horizontal="center" vertical="center"/>
      <protection/>
    </xf>
    <xf numFmtId="0" fontId="12" fillId="0" borderId="39" xfId="285" applyFont="1" applyBorder="1" applyAlignment="1">
      <alignment vertical="center"/>
      <protection/>
    </xf>
    <xf numFmtId="164" fontId="12" fillId="0" borderId="20" xfId="285" applyNumberFormat="1" applyFont="1" applyBorder="1" applyAlignment="1">
      <alignment vertical="center"/>
      <protection/>
    </xf>
    <xf numFmtId="164" fontId="12" fillId="0" borderId="10" xfId="213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horizontal="center" vertical="center"/>
      <protection/>
    </xf>
    <xf numFmtId="0" fontId="12" fillId="0" borderId="0" xfId="285" applyFont="1" applyBorder="1" applyAlignment="1">
      <alignment vertical="center"/>
      <protection/>
    </xf>
    <xf numFmtId="164" fontId="12" fillId="0" borderId="16" xfId="285" applyNumberFormat="1" applyFont="1" applyBorder="1" applyAlignment="1">
      <alignment vertical="center"/>
      <protection/>
    </xf>
    <xf numFmtId="164" fontId="12" fillId="0" borderId="16" xfId="213" applyNumberFormat="1" applyFont="1" applyBorder="1" applyAlignment="1">
      <alignment horizontal="center" vertical="center"/>
      <protection/>
    </xf>
    <xf numFmtId="0" fontId="12" fillId="0" borderId="15" xfId="285" applyFont="1" applyBorder="1" applyAlignment="1">
      <alignment vertical="center"/>
      <protection/>
    </xf>
    <xf numFmtId="0" fontId="9" fillId="0" borderId="0" xfId="285" applyFont="1" applyBorder="1" applyAlignment="1">
      <alignment vertical="center"/>
      <protection/>
    </xf>
    <xf numFmtId="164" fontId="9" fillId="0" borderId="16" xfId="285" applyNumberFormat="1" applyFont="1" applyBorder="1" applyAlignment="1">
      <alignment vertical="center"/>
      <protection/>
    </xf>
    <xf numFmtId="164" fontId="9" fillId="0" borderId="16" xfId="213" applyNumberFormat="1" applyFont="1" applyBorder="1" applyAlignment="1">
      <alignment horizontal="center" vertical="center"/>
      <protection/>
    </xf>
    <xf numFmtId="164" fontId="12" fillId="0" borderId="16" xfId="286" applyNumberFormat="1" applyFont="1" applyBorder="1" applyAlignment="1">
      <alignment vertical="center"/>
      <protection/>
    </xf>
    <xf numFmtId="164" fontId="9" fillId="0" borderId="16" xfId="286" applyNumberFormat="1" applyFont="1" applyBorder="1" applyAlignment="1">
      <alignment vertical="center"/>
      <protection/>
    </xf>
    <xf numFmtId="0" fontId="12" fillId="0" borderId="0" xfId="285" applyFont="1">
      <alignment/>
      <protection/>
    </xf>
    <xf numFmtId="2" fontId="9" fillId="0" borderId="0" xfId="285" applyNumberFormat="1" applyFont="1">
      <alignment/>
      <protection/>
    </xf>
    <xf numFmtId="0" fontId="12" fillId="0" borderId="15" xfId="285" applyFont="1" applyBorder="1" applyAlignment="1">
      <alignment horizontal="center"/>
      <protection/>
    </xf>
    <xf numFmtId="0" fontId="9" fillId="0" borderId="15" xfId="285" applyFont="1" applyBorder="1" applyAlignment="1">
      <alignment horizontal="center"/>
      <protection/>
    </xf>
    <xf numFmtId="0" fontId="12" fillId="0" borderId="18" xfId="285" applyFont="1" applyBorder="1">
      <alignment/>
      <protection/>
    </xf>
    <xf numFmtId="0" fontId="9" fillId="0" borderId="40" xfId="285" applyFont="1" applyBorder="1" applyAlignment="1">
      <alignment vertical="center"/>
      <protection/>
    </xf>
    <xf numFmtId="164" fontId="9" fillId="0" borderId="19" xfId="285" applyNumberFormat="1" applyFont="1" applyBorder="1" applyAlignment="1">
      <alignment vertical="center"/>
      <protection/>
    </xf>
    <xf numFmtId="164" fontId="9" fillId="0" borderId="19" xfId="213" applyNumberFormat="1" applyFont="1" applyBorder="1" applyAlignment="1">
      <alignment horizontal="center" vertical="center"/>
      <protection/>
    </xf>
    <xf numFmtId="0" fontId="9" fillId="0" borderId="0" xfId="285" applyFont="1" applyAlignment="1">
      <alignment horizontal="center"/>
      <protection/>
    </xf>
    <xf numFmtId="0" fontId="88" fillId="0" borderId="0" xfId="172" applyFont="1">
      <alignment/>
      <protection/>
    </xf>
    <xf numFmtId="0" fontId="89" fillId="33" borderId="41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33" borderId="10" xfId="172" applyFont="1" applyFill="1" applyBorder="1" applyAlignment="1">
      <alignment horizontal="center"/>
      <protection/>
    </xf>
    <xf numFmtId="0" fontId="89" fillId="33" borderId="10" xfId="172" applyFont="1" applyFill="1" applyBorder="1" applyAlignment="1">
      <alignment horizontal="center" vertical="center"/>
      <protection/>
    </xf>
    <xf numFmtId="0" fontId="88" fillId="0" borderId="0" xfId="172" applyFont="1" applyAlignment="1">
      <alignment/>
      <protection/>
    </xf>
    <xf numFmtId="0" fontId="0" fillId="0" borderId="0" xfId="172">
      <alignment/>
      <protection/>
    </xf>
    <xf numFmtId="180" fontId="12" fillId="34" borderId="20" xfId="284" applyNumberFormat="1" applyFont="1" applyFill="1" applyBorder="1" applyAlignment="1" applyProtection="1">
      <alignment horizontal="center" vertical="center"/>
      <protection/>
    </xf>
    <xf numFmtId="180" fontId="12" fillId="34" borderId="10" xfId="284" applyNumberFormat="1" applyFont="1" applyFill="1" applyBorder="1" applyAlignment="1" applyProtection="1">
      <alignment horizontal="center" vertical="center"/>
      <protection/>
    </xf>
    <xf numFmtId="180" fontId="12" fillId="34" borderId="11" xfId="284" applyNumberFormat="1" applyFont="1" applyFill="1" applyBorder="1" applyAlignment="1" applyProtection="1">
      <alignment horizontal="center" vertical="center"/>
      <protection/>
    </xf>
    <xf numFmtId="180" fontId="9" fillId="0" borderId="15" xfId="284" applyNumberFormat="1" applyFont="1" applyBorder="1" applyAlignment="1" applyProtection="1">
      <alignment horizontal="left" vertical="center"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167" fontId="9" fillId="0" borderId="16" xfId="284" applyNumberFormat="1" applyFont="1" applyBorder="1" applyAlignment="1" applyProtection="1">
      <alignment horizontal="center" vertical="center"/>
      <protection/>
    </xf>
    <xf numFmtId="167" fontId="9" fillId="0" borderId="13" xfId="284" applyNumberFormat="1" applyFont="1" applyBorder="1" applyAlignment="1" applyProtection="1">
      <alignment horizontal="center" vertical="center"/>
      <protection/>
    </xf>
    <xf numFmtId="167" fontId="9" fillId="0" borderId="32" xfId="284" applyNumberFormat="1" applyFont="1" applyBorder="1" applyAlignment="1" applyProtection="1">
      <alignment horizontal="center" vertical="center"/>
      <protection/>
    </xf>
    <xf numFmtId="167" fontId="9" fillId="0" borderId="17" xfId="284" applyNumberFormat="1" applyFont="1" applyBorder="1" applyAlignment="1" applyProtection="1">
      <alignment horizontal="center" vertical="center"/>
      <protection/>
    </xf>
    <xf numFmtId="164" fontId="9" fillId="0" borderId="16" xfId="49" applyNumberFormat="1" applyFont="1" applyFill="1" applyBorder="1" applyAlignment="1" applyProtection="1">
      <alignment horizontal="center" vertical="center"/>
      <protection/>
    </xf>
    <xf numFmtId="180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16" xfId="284" applyNumberFormat="1" applyFont="1" applyFill="1" applyBorder="1" applyAlignment="1" applyProtection="1">
      <alignment horizontal="center" vertical="center"/>
      <protection/>
    </xf>
    <xf numFmtId="164" fontId="9" fillId="0" borderId="32" xfId="284" applyNumberFormat="1" applyFont="1" applyFill="1" applyBorder="1" applyAlignment="1" applyProtection="1">
      <alignment horizontal="center" vertical="center"/>
      <protection/>
    </xf>
    <xf numFmtId="180" fontId="9" fillId="0" borderId="17" xfId="284" applyNumberFormat="1" applyFont="1" applyFill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>
      <alignment horizontal="center" vertical="center"/>
    </xf>
    <xf numFmtId="164" fontId="9" fillId="0" borderId="16" xfId="284" applyNumberFormat="1" applyFont="1" applyBorder="1" applyAlignment="1">
      <alignment horizontal="center" vertical="center"/>
      <protection/>
    </xf>
    <xf numFmtId="164" fontId="9" fillId="0" borderId="32" xfId="284" applyNumberFormat="1" applyFont="1" applyBorder="1" applyAlignment="1">
      <alignment horizontal="center" vertical="center"/>
      <protection/>
    </xf>
    <xf numFmtId="164" fontId="9" fillId="0" borderId="17" xfId="284" applyNumberFormat="1" applyFont="1" applyBorder="1" applyAlignment="1">
      <alignment horizontal="center" vertical="center"/>
      <protection/>
    </xf>
    <xf numFmtId="167" fontId="9" fillId="0" borderId="20" xfId="284" applyNumberFormat="1" applyFont="1" applyBorder="1" applyAlignment="1" applyProtection="1">
      <alignment horizontal="center" vertical="center"/>
      <protection/>
    </xf>
    <xf numFmtId="180" fontId="12" fillId="0" borderId="42" xfId="284" applyNumberFormat="1" applyFont="1" applyBorder="1" applyAlignment="1" applyProtection="1">
      <alignment horizontal="center" vertical="center"/>
      <protection/>
    </xf>
    <xf numFmtId="164" fontId="12" fillId="0" borderId="43" xfId="284" applyNumberFormat="1" applyFont="1" applyBorder="1" applyAlignment="1">
      <alignment horizontal="center" vertical="center"/>
      <protection/>
    </xf>
    <xf numFmtId="164" fontId="12" fillId="0" borderId="44" xfId="284" applyNumberFormat="1" applyFont="1" applyBorder="1" applyAlignment="1">
      <alignment horizontal="center" vertical="center"/>
      <protection/>
    </xf>
    <xf numFmtId="164" fontId="12" fillId="0" borderId="45" xfId="284" applyNumberFormat="1" applyFont="1" applyBorder="1" applyAlignment="1">
      <alignment horizontal="center" vertical="center"/>
      <protection/>
    </xf>
    <xf numFmtId="180" fontId="27" fillId="0" borderId="46" xfId="284" applyNumberFormat="1" applyFont="1" applyFill="1" applyBorder="1" applyAlignment="1" applyProtection="1">
      <alignment horizontal="left" vertical="center"/>
      <protection/>
    </xf>
    <xf numFmtId="0" fontId="0" fillId="0" borderId="0" xfId="172" applyAlignment="1">
      <alignment horizontal="center"/>
      <protection/>
    </xf>
    <xf numFmtId="180" fontId="27" fillId="0" borderId="0" xfId="284" applyNumberFormat="1" applyFont="1" applyFill="1" applyBorder="1" applyAlignment="1" applyProtection="1">
      <alignment horizontal="left" vertical="center"/>
      <protection/>
    </xf>
    <xf numFmtId="167" fontId="0" fillId="0" borderId="0" xfId="172" applyNumberFormat="1">
      <alignment/>
      <protection/>
    </xf>
    <xf numFmtId="180" fontId="12" fillId="0" borderId="0" xfId="283" applyNumberFormat="1" applyFont="1" applyBorder="1" applyAlignment="1" quotePrefix="1">
      <alignment horizontal="center"/>
      <protection/>
    </xf>
    <xf numFmtId="180" fontId="12" fillId="34" borderId="10" xfId="283" applyNumberFormat="1" applyFont="1" applyFill="1" applyBorder="1" applyAlignment="1" applyProtection="1">
      <alignment horizontal="center" vertical="center"/>
      <protection/>
    </xf>
    <xf numFmtId="180" fontId="9" fillId="0" borderId="16" xfId="283" applyNumberFormat="1" applyFont="1" applyBorder="1" applyAlignment="1" applyProtection="1">
      <alignment horizontal="left" vertical="center"/>
      <protection/>
    </xf>
    <xf numFmtId="167" fontId="9" fillId="0" borderId="32" xfId="283" applyNumberFormat="1" applyFont="1" applyBorder="1" applyAlignment="1" applyProtection="1">
      <alignment horizontal="center" vertical="center"/>
      <protection/>
    </xf>
    <xf numFmtId="164" fontId="90" fillId="0" borderId="0" xfId="217" applyNumberFormat="1" applyFont="1" applyBorder="1" applyAlignment="1">
      <alignment horizontal="center"/>
      <protection/>
    </xf>
    <xf numFmtId="181" fontId="12" fillId="0" borderId="13" xfId="283" applyNumberFormat="1" applyFont="1" applyFill="1" applyBorder="1" applyAlignment="1" applyProtection="1">
      <alignment horizontal="center" vertical="center"/>
      <protection/>
    </xf>
    <xf numFmtId="167" fontId="9" fillId="0" borderId="0" xfId="283" applyNumberFormat="1" applyFont="1" applyBorder="1" applyAlignment="1" applyProtection="1">
      <alignment horizontal="center" vertical="center"/>
      <protection/>
    </xf>
    <xf numFmtId="164" fontId="9" fillId="0" borderId="13" xfId="217" applyNumberFormat="1" applyFont="1" applyBorder="1" applyAlignment="1">
      <alignment horizontal="center"/>
      <protection/>
    </xf>
    <xf numFmtId="164" fontId="9" fillId="0" borderId="13" xfId="283" applyNumberFormat="1" applyFont="1" applyFill="1" applyBorder="1" applyAlignment="1" applyProtection="1">
      <alignment horizontal="center" vertical="center"/>
      <protection/>
    </xf>
    <xf numFmtId="164" fontId="90" fillId="0" borderId="13" xfId="217" applyNumberFormat="1" applyFont="1" applyBorder="1" applyAlignment="1">
      <alignment horizontal="center"/>
      <protection/>
    </xf>
    <xf numFmtId="181" fontId="9" fillId="0" borderId="16" xfId="283" applyNumberFormat="1" applyFont="1" applyFill="1" applyBorder="1" applyAlignment="1" applyProtection="1">
      <alignment horizontal="center" vertical="center"/>
      <protection/>
    </xf>
    <xf numFmtId="181" fontId="9" fillId="0" borderId="13" xfId="283" applyNumberFormat="1" applyFont="1" applyFill="1" applyBorder="1" applyAlignment="1" applyProtection="1">
      <alignment horizontal="center" vertical="center"/>
      <protection/>
    </xf>
    <xf numFmtId="181" fontId="12" fillId="0" borderId="16" xfId="283" applyNumberFormat="1" applyFont="1" applyFill="1" applyBorder="1" applyAlignment="1" applyProtection="1">
      <alignment horizontal="center" vertical="center"/>
      <protection/>
    </xf>
    <xf numFmtId="180" fontId="9" fillId="0" borderId="30" xfId="283" applyNumberFormat="1" applyFont="1" applyFill="1" applyBorder="1" applyAlignment="1" applyProtection="1">
      <alignment horizontal="center" vertical="center"/>
      <protection/>
    </xf>
    <xf numFmtId="164" fontId="9" fillId="0" borderId="16" xfId="217" applyNumberFormat="1" applyFont="1" applyBorder="1" applyAlignment="1">
      <alignment horizontal="center"/>
      <protection/>
    </xf>
    <xf numFmtId="164" fontId="9" fillId="0" borderId="16" xfId="283" applyNumberFormat="1" applyFont="1" applyFill="1" applyBorder="1" applyAlignment="1" applyProtection="1">
      <alignment horizontal="center" vertical="center"/>
      <protection/>
    </xf>
    <xf numFmtId="164" fontId="90" fillId="0" borderId="16" xfId="217" applyNumberFormat="1" applyFont="1" applyBorder="1" applyAlignment="1">
      <alignment horizontal="center"/>
      <protection/>
    </xf>
    <xf numFmtId="167" fontId="9" fillId="0" borderId="30" xfId="283" applyNumberFormat="1" applyFont="1" applyBorder="1" applyAlignment="1" applyProtection="1">
      <alignment horizontal="center" vertical="center"/>
      <protection/>
    </xf>
    <xf numFmtId="164" fontId="9" fillId="0" borderId="30" xfId="283" applyNumberFormat="1" applyFont="1" applyBorder="1" applyAlignment="1">
      <alignment horizontal="center" vertical="center"/>
      <protection/>
    </xf>
    <xf numFmtId="164" fontId="90" fillId="0" borderId="20" xfId="217" applyNumberFormat="1" applyFont="1" applyBorder="1" applyAlignment="1">
      <alignment horizontal="center"/>
      <protection/>
    </xf>
    <xf numFmtId="180" fontId="12" fillId="0" borderId="10" xfId="283" applyNumberFormat="1" applyFont="1" applyBorder="1" applyAlignment="1" applyProtection="1">
      <alignment horizontal="center" vertical="center"/>
      <protection/>
    </xf>
    <xf numFmtId="164" fontId="12" fillId="0" borderId="10" xfId="283" applyNumberFormat="1" applyFont="1" applyBorder="1" applyAlignment="1">
      <alignment horizontal="center" vertical="center"/>
      <protection/>
    </xf>
    <xf numFmtId="181" fontId="12" fillId="0" borderId="10" xfId="283" applyNumberFormat="1" applyFont="1" applyFill="1" applyBorder="1" applyAlignment="1">
      <alignment horizontal="center" vertical="center"/>
      <protection/>
    </xf>
    <xf numFmtId="0" fontId="90" fillId="0" borderId="0" xfId="217" applyFont="1">
      <alignment/>
      <protection/>
    </xf>
    <xf numFmtId="0" fontId="91" fillId="0" borderId="0" xfId="217" applyFont="1">
      <alignment/>
      <protection/>
    </xf>
    <xf numFmtId="169" fontId="2" fillId="0" borderId="0" xfId="71" applyNumberFormat="1" applyFont="1" applyAlignment="1">
      <alignment/>
    </xf>
    <xf numFmtId="0" fontId="90" fillId="0" borderId="0" xfId="217" applyFont="1" quotePrefix="1">
      <alignment/>
      <protection/>
    </xf>
    <xf numFmtId="0" fontId="12" fillId="0" borderId="0" xfId="213" applyFont="1" applyBorder="1" applyAlignment="1">
      <alignment horizontal="center" vertical="center"/>
      <protection/>
    </xf>
    <xf numFmtId="16" fontId="25" fillId="34" borderId="36" xfId="213" applyNumberFormat="1" applyFont="1" applyFill="1" applyBorder="1" applyAlignment="1">
      <alignment horizontal="center" wrapText="1"/>
      <protection/>
    </xf>
    <xf numFmtId="0" fontId="12" fillId="34" borderId="47" xfId="285" applyFont="1" applyFill="1" applyBorder="1" applyAlignment="1">
      <alignment horizontal="center"/>
      <protection/>
    </xf>
    <xf numFmtId="0" fontId="12" fillId="34" borderId="13" xfId="285" applyFont="1" applyFill="1" applyBorder="1" applyAlignment="1">
      <alignment horizontal="center"/>
      <protection/>
    </xf>
    <xf numFmtId="0" fontId="12" fillId="34" borderId="48" xfId="285" applyFont="1" applyFill="1" applyBorder="1" applyAlignment="1">
      <alignment horizontal="center"/>
      <protection/>
    </xf>
    <xf numFmtId="0" fontId="12" fillId="34" borderId="14" xfId="285" applyFont="1" applyFill="1" applyBorder="1" applyAlignment="1">
      <alignment horizontal="center"/>
      <protection/>
    </xf>
    <xf numFmtId="0" fontId="9" fillId="34" borderId="49" xfId="285" applyNumberFormat="1" applyFont="1" applyFill="1" applyBorder="1" applyAlignment="1">
      <alignment horizontal="center"/>
      <protection/>
    </xf>
    <xf numFmtId="0" fontId="12" fillId="0" borderId="24" xfId="285" applyFont="1" applyBorder="1">
      <alignment/>
      <protection/>
    </xf>
    <xf numFmtId="2" fontId="12" fillId="0" borderId="16" xfId="285" applyNumberFormat="1" applyFont="1" applyBorder="1" applyAlignment="1">
      <alignment horizontal="center" vertical="center"/>
      <protection/>
    </xf>
    <xf numFmtId="0" fontId="12" fillId="0" borderId="49" xfId="285" applyFont="1" applyBorder="1">
      <alignment/>
      <protection/>
    </xf>
    <xf numFmtId="2" fontId="12" fillId="0" borderId="10" xfId="285" applyNumberFormat="1" applyFont="1" applyBorder="1" applyAlignment="1">
      <alignment horizontal="center" vertical="center"/>
      <protection/>
    </xf>
    <xf numFmtId="0" fontId="9" fillId="0" borderId="24" xfId="285" applyFont="1" applyBorder="1">
      <alignment/>
      <protection/>
    </xf>
    <xf numFmtId="2" fontId="9" fillId="0" borderId="16" xfId="285" applyNumberFormat="1" applyFont="1" applyBorder="1" applyAlignment="1">
      <alignment horizontal="center" vertical="center"/>
      <protection/>
    </xf>
    <xf numFmtId="0" fontId="9" fillId="0" borderId="33" xfId="285" applyFont="1" applyBorder="1">
      <alignment/>
      <protection/>
    </xf>
    <xf numFmtId="2" fontId="9" fillId="0" borderId="19" xfId="285" applyNumberFormat="1" applyFont="1" applyBorder="1" applyAlignment="1">
      <alignment horizontal="center" vertical="center"/>
      <protection/>
    </xf>
    <xf numFmtId="0" fontId="9" fillId="0" borderId="0" xfId="285" applyFont="1" applyBorder="1">
      <alignment/>
      <protection/>
    </xf>
    <xf numFmtId="180" fontId="9" fillId="0" borderId="0" xfId="287" applyNumberFormat="1" applyFont="1">
      <alignment/>
      <protection/>
    </xf>
    <xf numFmtId="180" fontId="9" fillId="0" borderId="0" xfId="284" applyNumberFormat="1" applyFont="1">
      <alignment/>
      <protection/>
    </xf>
    <xf numFmtId="180" fontId="9" fillId="0" borderId="0" xfId="284" applyNumberFormat="1" applyFont="1" applyFill="1">
      <alignment/>
      <protection/>
    </xf>
    <xf numFmtId="180" fontId="9" fillId="0" borderId="50" xfId="284" applyNumberFormat="1" applyFont="1" applyBorder="1" applyAlignment="1" applyProtection="1">
      <alignment horizontal="centerContinuous"/>
      <protection/>
    </xf>
    <xf numFmtId="180" fontId="9" fillId="0" borderId="38" xfId="284" applyNumberFormat="1" applyFont="1" applyBorder="1" applyAlignment="1">
      <alignment horizontal="centerContinuous"/>
      <protection/>
    </xf>
    <xf numFmtId="164" fontId="9" fillId="0" borderId="0" xfId="284" applyNumberFormat="1" applyFont="1">
      <alignment/>
      <protection/>
    </xf>
    <xf numFmtId="180" fontId="25" fillId="34" borderId="10" xfId="284" applyNumberFormat="1" applyFont="1" applyFill="1" applyBorder="1" applyAlignment="1" applyProtection="1">
      <alignment horizontal="center" vertical="center"/>
      <protection/>
    </xf>
    <xf numFmtId="180" fontId="25" fillId="34" borderId="20" xfId="284" applyNumberFormat="1" applyFont="1" applyFill="1" applyBorder="1" applyAlignment="1" applyProtection="1">
      <alignment horizontal="center" vertical="center"/>
      <protection/>
    </xf>
    <xf numFmtId="180" fontId="25" fillId="34" borderId="38" xfId="284" applyNumberFormat="1" applyFont="1" applyFill="1" applyBorder="1" applyAlignment="1" applyProtection="1">
      <alignment horizontal="center" vertical="center"/>
      <protection/>
    </xf>
    <xf numFmtId="180" fontId="25" fillId="34" borderId="51" xfId="284" applyNumberFormat="1" applyFont="1" applyFill="1" applyBorder="1" applyAlignment="1" applyProtection="1">
      <alignment horizontal="center" vertical="center"/>
      <protection/>
    </xf>
    <xf numFmtId="180" fontId="9" fillId="0" borderId="52" xfId="284" applyNumberFormat="1" applyFont="1" applyBorder="1" applyAlignment="1" applyProtection="1">
      <alignment horizontal="center"/>
      <protection/>
    </xf>
    <xf numFmtId="180" fontId="29" fillId="0" borderId="15" xfId="284" applyNumberFormat="1" applyFont="1" applyBorder="1" applyAlignment="1" applyProtection="1">
      <alignment horizontal="left" vertical="center"/>
      <protection/>
    </xf>
    <xf numFmtId="164" fontId="29" fillId="0" borderId="16" xfId="284" applyNumberFormat="1" applyFont="1" applyBorder="1" applyAlignment="1">
      <alignment horizontal="center" vertical="center"/>
      <protection/>
    </xf>
    <xf numFmtId="164" fontId="29" fillId="0" borderId="32" xfId="284" applyNumberFormat="1" applyFont="1" applyBorder="1" applyAlignment="1">
      <alignment horizontal="center" vertical="center"/>
      <protection/>
    </xf>
    <xf numFmtId="164" fontId="29" fillId="0" borderId="13" xfId="284" applyNumberFormat="1" applyFont="1" applyBorder="1" applyAlignment="1">
      <alignment horizontal="center" vertical="center"/>
      <protection/>
    </xf>
    <xf numFmtId="164" fontId="29" fillId="0" borderId="17" xfId="284" applyNumberFormat="1" applyFont="1" applyBorder="1" applyAlignment="1">
      <alignment horizontal="center" vertical="center"/>
      <protection/>
    </xf>
    <xf numFmtId="164" fontId="29" fillId="0" borderId="20" xfId="284" applyNumberFormat="1" applyFont="1" applyBorder="1" applyAlignment="1">
      <alignment horizontal="center" vertical="center"/>
      <protection/>
    </xf>
    <xf numFmtId="180" fontId="25" fillId="0" borderId="42" xfId="284" applyNumberFormat="1" applyFont="1" applyBorder="1" applyAlignment="1" applyProtection="1">
      <alignment horizontal="center" vertical="center"/>
      <protection/>
    </xf>
    <xf numFmtId="164" fontId="25" fillId="0" borderId="53" xfId="284" applyNumberFormat="1" applyFont="1" applyBorder="1" applyAlignment="1">
      <alignment horizontal="center" vertical="center"/>
      <protection/>
    </xf>
    <xf numFmtId="164" fontId="25" fillId="0" borderId="44" xfId="284" applyNumberFormat="1" applyFont="1" applyBorder="1" applyAlignment="1">
      <alignment horizontal="center" vertical="center"/>
      <protection/>
    </xf>
    <xf numFmtId="164" fontId="25" fillId="0" borderId="43" xfId="284" applyNumberFormat="1" applyFont="1" applyBorder="1" applyAlignment="1">
      <alignment horizontal="center" vertical="center"/>
      <protection/>
    </xf>
    <xf numFmtId="164" fontId="25" fillId="0" borderId="45" xfId="284" applyNumberFormat="1" applyFont="1" applyBorder="1" applyAlignment="1">
      <alignment horizontal="center" vertical="center"/>
      <protection/>
    </xf>
    <xf numFmtId="180" fontId="9" fillId="0" borderId="0" xfId="284" applyNumberFormat="1" applyFont="1" applyAlignment="1" applyProtection="1">
      <alignment horizontal="left"/>
      <protection/>
    </xf>
    <xf numFmtId="180" fontId="9" fillId="0" borderId="0" xfId="284" applyNumberFormat="1" applyFont="1" applyBorder="1">
      <alignment/>
      <protection/>
    </xf>
    <xf numFmtId="180" fontId="9" fillId="0" borderId="0" xfId="284" applyNumberFormat="1" applyFont="1" applyBorder="1" applyAlignment="1" applyProtection="1">
      <alignment horizontal="center" vertical="center"/>
      <protection/>
    </xf>
    <xf numFmtId="164" fontId="12" fillId="0" borderId="31" xfId="285" applyNumberFormat="1" applyFont="1" applyBorder="1" applyAlignment="1">
      <alignment horizontal="center" vertical="center"/>
      <protection/>
    </xf>
    <xf numFmtId="164" fontId="9" fillId="0" borderId="31" xfId="285" applyNumberFormat="1" applyFont="1" applyBorder="1" applyAlignment="1">
      <alignment horizontal="center" vertical="center"/>
      <protection/>
    </xf>
    <xf numFmtId="164" fontId="12" fillId="0" borderId="31" xfId="285" applyNumberFormat="1" applyFont="1" applyFill="1" applyBorder="1" applyAlignment="1">
      <alignment horizontal="center" vertical="center"/>
      <protection/>
    </xf>
    <xf numFmtId="164" fontId="92" fillId="0" borderId="31" xfId="285" applyNumberFormat="1" applyFont="1" applyBorder="1" applyAlignment="1">
      <alignment horizontal="center" vertical="center"/>
      <protection/>
    </xf>
    <xf numFmtId="164" fontId="9" fillId="0" borderId="54" xfId="285" applyNumberFormat="1" applyFont="1" applyBorder="1" applyAlignment="1">
      <alignment horizontal="center" vertical="center"/>
      <protection/>
    </xf>
    <xf numFmtId="0" fontId="12" fillId="0" borderId="0" xfId="160" applyFont="1" applyAlignment="1">
      <alignment horizontal="center"/>
      <protection/>
    </xf>
    <xf numFmtId="0" fontId="8" fillId="0" borderId="0" xfId="160" applyFont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9" fillId="33" borderId="55" xfId="273" applyFont="1" applyFill="1" applyBorder="1">
      <alignment/>
      <protection/>
    </xf>
    <xf numFmtId="0" fontId="12" fillId="33" borderId="56" xfId="273" applyNumberFormat="1" applyFont="1" applyFill="1" applyBorder="1" applyAlignment="1">
      <alignment horizontal="center"/>
      <protection/>
    </xf>
    <xf numFmtId="0" fontId="12" fillId="33" borderId="37" xfId="273" applyNumberFormat="1" applyFont="1" applyFill="1" applyBorder="1" applyAlignment="1" quotePrefix="1">
      <alignment horizontal="center"/>
      <protection/>
    </xf>
    <xf numFmtId="39" fontId="12" fillId="33" borderId="17" xfId="273" applyNumberFormat="1" applyFont="1" applyFill="1" applyBorder="1" applyAlignment="1" quotePrefix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0" fontId="12" fillId="33" borderId="38" xfId="273" applyFont="1" applyFill="1" applyBorder="1" applyAlignment="1">
      <alignment horizontal="center" wrapText="1"/>
      <protection/>
    </xf>
    <xf numFmtId="0" fontId="12" fillId="33" borderId="41" xfId="273" applyFont="1" applyFill="1" applyBorder="1" applyAlignment="1">
      <alignment horizontal="center"/>
      <protection/>
    </xf>
    <xf numFmtId="0" fontId="12" fillId="33" borderId="41" xfId="273" applyFont="1" applyFill="1" applyBorder="1" applyAlignment="1">
      <alignment horizontal="center" wrapText="1"/>
      <protection/>
    </xf>
    <xf numFmtId="0" fontId="12" fillId="33" borderId="10" xfId="273" applyFont="1" applyFill="1" applyBorder="1" applyAlignment="1">
      <alignment horizontal="center" wrapText="1"/>
      <protection/>
    </xf>
    <xf numFmtId="0" fontId="12" fillId="33" borderId="57" xfId="273" applyFont="1" applyFill="1" applyBorder="1" applyAlignment="1">
      <alignment horizontal="center"/>
      <protection/>
    </xf>
    <xf numFmtId="39" fontId="12" fillId="33" borderId="11" xfId="273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185" fontId="9" fillId="0" borderId="16" xfId="201" applyNumberFormat="1" applyFont="1" applyFill="1" applyBorder="1">
      <alignment/>
      <protection/>
    </xf>
    <xf numFmtId="179" fontId="9" fillId="0" borderId="32" xfId="201" applyNumberFormat="1" applyFont="1" applyFill="1" applyBorder="1">
      <alignment/>
      <protection/>
    </xf>
    <xf numFmtId="185" fontId="9" fillId="0" borderId="30" xfId="201" applyNumberFormat="1" applyFont="1" applyFill="1" applyBorder="1">
      <alignment/>
      <protection/>
    </xf>
    <xf numFmtId="179" fontId="9" fillId="0" borderId="30" xfId="201" applyNumberFormat="1" applyFont="1" applyFill="1" applyBorder="1">
      <alignment/>
      <protection/>
    </xf>
    <xf numFmtId="185" fontId="9" fillId="0" borderId="16" xfId="201" applyNumberFormat="1" applyFont="1" applyFill="1" applyBorder="1" applyAlignment="1">
      <alignment horizontal="right" indent="1"/>
      <protection/>
    </xf>
    <xf numFmtId="185" fontId="9" fillId="0" borderId="15" xfId="205" applyNumberFormat="1" applyFont="1" applyFill="1" applyBorder="1">
      <alignment/>
      <protection/>
    </xf>
    <xf numFmtId="179" fontId="9" fillId="0" borderId="30" xfId="205" applyNumberFormat="1" applyFont="1" applyFill="1" applyBorder="1">
      <alignment/>
      <protection/>
    </xf>
    <xf numFmtId="179" fontId="9" fillId="0" borderId="17" xfId="205" applyNumberFormat="1" applyFont="1" applyFill="1" applyBorder="1">
      <alignment/>
      <protection/>
    </xf>
    <xf numFmtId="179" fontId="9" fillId="0" borderId="30" xfId="201" applyNumberFormat="1" applyFont="1" applyFill="1" applyBorder="1" quotePrefix="1">
      <alignment/>
      <protection/>
    </xf>
    <xf numFmtId="179" fontId="9" fillId="0" borderId="16" xfId="201" applyNumberFormat="1" applyFont="1" applyFill="1" applyBorder="1">
      <alignment/>
      <protection/>
    </xf>
    <xf numFmtId="179" fontId="9" fillId="0" borderId="15" xfId="205" applyNumberFormat="1" applyFont="1" applyFill="1" applyBorder="1">
      <alignment/>
      <protection/>
    </xf>
    <xf numFmtId="185" fontId="9" fillId="0" borderId="30" xfId="205" applyNumberFormat="1" applyFont="1" applyFill="1" applyBorder="1">
      <alignment/>
      <protection/>
    </xf>
    <xf numFmtId="185" fontId="9" fillId="0" borderId="17" xfId="205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/>
    </xf>
    <xf numFmtId="185" fontId="9" fillId="0" borderId="30" xfId="201" applyNumberFormat="1" applyFont="1" applyFill="1" applyBorder="1" applyAlignment="1">
      <alignment horizontal="center"/>
      <protection/>
    </xf>
    <xf numFmtId="179" fontId="9" fillId="0" borderId="30" xfId="201" applyNumberFormat="1" applyFont="1" applyFill="1" applyBorder="1" applyAlignment="1">
      <alignment horizontal="center"/>
      <protection/>
    </xf>
    <xf numFmtId="185" fontId="9" fillId="0" borderId="22" xfId="205" applyNumberFormat="1" applyFont="1" applyFill="1" applyBorder="1">
      <alignment/>
      <protection/>
    </xf>
    <xf numFmtId="185" fontId="9" fillId="0" borderId="37" xfId="205" applyNumberFormat="1" applyFont="1" applyFill="1" applyBorder="1">
      <alignment/>
      <protection/>
    </xf>
    <xf numFmtId="0" fontId="12" fillId="0" borderId="42" xfId="0" applyFont="1" applyBorder="1" applyAlignment="1">
      <alignment horizontal="center" vertical="center"/>
    </xf>
    <xf numFmtId="185" fontId="25" fillId="0" borderId="43" xfId="201" applyNumberFormat="1" applyFont="1" applyFill="1" applyBorder="1" applyAlignment="1">
      <alignment vertical="center"/>
      <protection/>
    </xf>
    <xf numFmtId="179" fontId="25" fillId="0" borderId="53" xfId="201" applyNumberFormat="1" applyFont="1" applyFill="1" applyBorder="1" applyAlignment="1">
      <alignment vertical="center"/>
      <protection/>
    </xf>
    <xf numFmtId="185" fontId="25" fillId="0" borderId="44" xfId="201" applyNumberFormat="1" applyFont="1" applyFill="1" applyBorder="1" applyAlignment="1">
      <alignment vertical="center"/>
      <protection/>
    </xf>
    <xf numFmtId="179" fontId="25" fillId="0" borderId="44" xfId="201" applyNumberFormat="1" applyFont="1" applyFill="1" applyBorder="1" applyAlignment="1">
      <alignment vertical="center"/>
      <protection/>
    </xf>
    <xf numFmtId="186" fontId="25" fillId="0" borderId="45" xfId="201" applyNumberFormat="1" applyFont="1" applyFill="1" applyBorder="1" applyAlignment="1">
      <alignment horizontal="right" vertical="center"/>
      <protection/>
    </xf>
    <xf numFmtId="185" fontId="12" fillId="0" borderId="42" xfId="205" applyNumberFormat="1" applyFont="1" applyFill="1" applyBorder="1" applyAlignment="1">
      <alignment vertical="center"/>
      <protection/>
    </xf>
    <xf numFmtId="185" fontId="12" fillId="0" borderId="43" xfId="205" applyNumberFormat="1" applyFont="1" applyFill="1" applyBorder="1" applyAlignment="1">
      <alignment vertical="center"/>
      <protection/>
    </xf>
    <xf numFmtId="185" fontId="12" fillId="0" borderId="45" xfId="205" applyNumberFormat="1" applyFont="1" applyFill="1" applyBorder="1" applyAlignment="1">
      <alignment vertical="center"/>
      <protection/>
    </xf>
    <xf numFmtId="0" fontId="12" fillId="36" borderId="15" xfId="0" applyFont="1" applyFill="1" applyBorder="1" applyAlignment="1">
      <alignment horizontal="center" vertical="center"/>
    </xf>
    <xf numFmtId="0" fontId="12" fillId="33" borderId="11" xfId="273" applyFont="1" applyFill="1" applyBorder="1" applyAlignment="1">
      <alignment horizontal="center" wrapText="1"/>
      <protection/>
    </xf>
    <xf numFmtId="0" fontId="12" fillId="33" borderId="57" xfId="273" applyFont="1" applyFill="1" applyBorder="1" applyAlignment="1">
      <alignment horizontal="center" wrapText="1"/>
      <protection/>
    </xf>
    <xf numFmtId="185" fontId="9" fillId="0" borderId="13" xfId="203" applyNumberFormat="1" applyFont="1" applyFill="1" applyBorder="1">
      <alignment/>
      <protection/>
    </xf>
    <xf numFmtId="179" fontId="9" fillId="0" borderId="32" xfId="203" applyNumberFormat="1" applyFont="1" applyFill="1" applyBorder="1">
      <alignment/>
      <protection/>
    </xf>
    <xf numFmtId="185" fontId="9" fillId="0" borderId="30" xfId="203" applyNumberFormat="1" applyFont="1" applyFill="1" applyBorder="1">
      <alignment/>
      <protection/>
    </xf>
    <xf numFmtId="179" fontId="9" fillId="0" borderId="30" xfId="203" applyNumberFormat="1" applyFont="1" applyFill="1" applyBorder="1">
      <alignment/>
      <protection/>
    </xf>
    <xf numFmtId="185" fontId="9" fillId="0" borderId="16" xfId="0" applyNumberFormat="1" applyFont="1" applyFill="1" applyBorder="1" applyAlignment="1">
      <alignment/>
    </xf>
    <xf numFmtId="179" fontId="9" fillId="0" borderId="14" xfId="203" applyNumberFormat="1" applyFont="1" applyFill="1" applyBorder="1">
      <alignment/>
      <protection/>
    </xf>
    <xf numFmtId="179" fontId="9" fillId="0" borderId="15" xfId="201" applyNumberFormat="1" applyFont="1" applyFill="1" applyBorder="1" applyAlignment="1">
      <alignment horizontal="right"/>
      <protection/>
    </xf>
    <xf numFmtId="185" fontId="9" fillId="0" borderId="16" xfId="203" applyNumberFormat="1" applyFont="1" applyFill="1" applyBorder="1">
      <alignment/>
      <protection/>
    </xf>
    <xf numFmtId="179" fontId="9" fillId="0" borderId="17" xfId="203" applyNumberFormat="1" applyFont="1" applyFill="1" applyBorder="1">
      <alignment/>
      <protection/>
    </xf>
    <xf numFmtId="0" fontId="2" fillId="0" borderId="15" xfId="0" applyFont="1" applyFill="1" applyBorder="1" applyAlignment="1">
      <alignment/>
    </xf>
    <xf numFmtId="187" fontId="9" fillId="0" borderId="17" xfId="203" applyNumberFormat="1" applyFont="1" applyFill="1" applyBorder="1">
      <alignment/>
      <protection/>
    </xf>
    <xf numFmtId="179" fontId="9" fillId="0" borderId="16" xfId="0" applyNumberFormat="1" applyFont="1" applyFill="1" applyBorder="1" applyAlignment="1">
      <alignment/>
    </xf>
    <xf numFmtId="185" fontId="9" fillId="0" borderId="20" xfId="203" applyNumberFormat="1" applyFont="1" applyFill="1" applyBorder="1">
      <alignment/>
      <protection/>
    </xf>
    <xf numFmtId="179" fontId="9" fillId="0" borderId="52" xfId="203" applyNumberFormat="1" applyFont="1" applyFill="1" applyBorder="1">
      <alignment/>
      <protection/>
    </xf>
    <xf numFmtId="185" fontId="9" fillId="0" borderId="37" xfId="203" applyNumberFormat="1" applyFont="1" applyFill="1" applyBorder="1">
      <alignment/>
      <protection/>
    </xf>
    <xf numFmtId="179" fontId="9" fillId="0" borderId="37" xfId="203" applyNumberFormat="1" applyFont="1" applyFill="1" applyBorder="1" applyAlignment="1">
      <alignment/>
      <protection/>
    </xf>
    <xf numFmtId="179" fontId="9" fillId="0" borderId="20" xfId="0" applyNumberFormat="1" applyFont="1" applyFill="1" applyBorder="1" applyAlignment="1">
      <alignment/>
    </xf>
    <xf numFmtId="179" fontId="9" fillId="0" borderId="51" xfId="203" applyNumberFormat="1" applyFont="1" applyFill="1" applyBorder="1" applyAlignment="1">
      <alignment/>
      <protection/>
    </xf>
    <xf numFmtId="0" fontId="12" fillId="0" borderId="12" xfId="0" applyFont="1" applyBorder="1" applyAlignment="1">
      <alignment horizontal="center" vertical="center"/>
    </xf>
    <xf numFmtId="185" fontId="12" fillId="0" borderId="43" xfId="203" applyNumberFormat="1" applyFont="1" applyFill="1" applyBorder="1" applyAlignment="1">
      <alignment horizontal="center" vertical="center"/>
      <protection/>
    </xf>
    <xf numFmtId="179" fontId="25" fillId="0" borderId="53" xfId="203" applyNumberFormat="1" applyFont="1" applyFill="1" applyBorder="1" applyAlignment="1">
      <alignment vertical="center"/>
      <protection/>
    </xf>
    <xf numFmtId="185" fontId="25" fillId="0" borderId="44" xfId="203" applyNumberFormat="1" applyFont="1" applyFill="1" applyBorder="1" applyAlignment="1">
      <alignment vertical="center"/>
      <protection/>
    </xf>
    <xf numFmtId="179" fontId="25" fillId="0" borderId="44" xfId="203" applyNumberFormat="1" applyFont="1" applyFill="1" applyBorder="1" applyAlignment="1">
      <alignment/>
      <protection/>
    </xf>
    <xf numFmtId="185" fontId="25" fillId="0" borderId="19" xfId="0" applyNumberFormat="1" applyFont="1" applyFill="1" applyBorder="1" applyAlignment="1">
      <alignment vertical="center"/>
    </xf>
    <xf numFmtId="179" fontId="25" fillId="0" borderId="45" xfId="203" applyNumberFormat="1" applyFont="1" applyFill="1" applyBorder="1" applyAlignment="1">
      <alignment/>
      <protection/>
    </xf>
    <xf numFmtId="0" fontId="12" fillId="33" borderId="10" xfId="274" applyFont="1" applyFill="1" applyBorder="1" applyAlignment="1">
      <alignment horizontal="center" vertical="center" wrapText="1"/>
      <protection/>
    </xf>
    <xf numFmtId="0" fontId="12" fillId="33" borderId="10" xfId="274" applyFont="1" applyFill="1" applyBorder="1" applyAlignment="1">
      <alignment horizontal="center" vertical="center"/>
      <protection/>
    </xf>
    <xf numFmtId="0" fontId="12" fillId="33" borderId="41" xfId="274" applyFont="1" applyFill="1" applyBorder="1" applyAlignment="1">
      <alignment horizontal="center" vertical="center" wrapText="1"/>
      <protection/>
    </xf>
    <xf numFmtId="0" fontId="12" fillId="33" borderId="23" xfId="274" applyFont="1" applyFill="1" applyBorder="1" applyAlignment="1">
      <alignment horizontal="center" vertical="center"/>
      <protection/>
    </xf>
    <xf numFmtId="0" fontId="9" fillId="0" borderId="16" xfId="222" applyFont="1" applyFill="1" applyBorder="1" applyAlignment="1">
      <alignment horizontal="right"/>
      <protection/>
    </xf>
    <xf numFmtId="0" fontId="9" fillId="0" borderId="32" xfId="222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/>
      <protection/>
    </xf>
    <xf numFmtId="0" fontId="9" fillId="0" borderId="30" xfId="222" applyFont="1" applyFill="1" applyBorder="1" applyAlignment="1">
      <alignment horizontal="right"/>
      <protection/>
    </xf>
    <xf numFmtId="179" fontId="9" fillId="0" borderId="31" xfId="222" applyNumberFormat="1" applyFont="1" applyFill="1" applyBorder="1" applyAlignment="1" quotePrefix="1">
      <alignment/>
      <protection/>
    </xf>
    <xf numFmtId="164" fontId="9" fillId="0" borderId="16" xfId="222" applyNumberFormat="1" applyFont="1" applyFill="1" applyBorder="1" applyAlignment="1">
      <alignment horizontal="right"/>
      <protection/>
    </xf>
    <xf numFmtId="2" fontId="9" fillId="0" borderId="32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 applyAlignment="1" quotePrefix="1">
      <alignment horizontal="right"/>
      <protection/>
    </xf>
    <xf numFmtId="2" fontId="9" fillId="0" borderId="30" xfId="222" applyNumberFormat="1" applyFont="1" applyFill="1" applyBorder="1" applyAlignment="1">
      <alignment horizontal="right"/>
      <protection/>
    </xf>
    <xf numFmtId="1" fontId="9" fillId="0" borderId="16" xfId="222" applyNumberFormat="1" applyFont="1" applyFill="1" applyBorder="1" applyAlignment="1">
      <alignment horizontal="right"/>
      <protection/>
    </xf>
    <xf numFmtId="179" fontId="9" fillId="0" borderId="31" xfId="222" applyNumberFormat="1" applyFont="1" applyFill="1" applyBorder="1" applyAlignment="1" quotePrefix="1">
      <alignment horizontal="right"/>
      <protection/>
    </xf>
    <xf numFmtId="2" fontId="9" fillId="0" borderId="16" xfId="222" applyNumberFormat="1" applyFont="1" applyFill="1" applyBorder="1" applyAlignment="1">
      <alignment horizontal="right"/>
      <protection/>
    </xf>
    <xf numFmtId="179" fontId="9" fillId="0" borderId="31" xfId="222" applyNumberFormat="1" applyFont="1" applyFill="1" applyBorder="1" applyAlignment="1">
      <alignment horizontal="right"/>
      <protection/>
    </xf>
    <xf numFmtId="164" fontId="9" fillId="0" borderId="16" xfId="222" applyNumberFormat="1" applyFont="1" applyFill="1" applyBorder="1" applyAlignment="1" quotePrefix="1">
      <alignment horizontal="right"/>
      <protection/>
    </xf>
    <xf numFmtId="185" fontId="9" fillId="0" borderId="16" xfId="222" applyNumberFormat="1" applyFont="1" applyFill="1" applyBorder="1" applyAlignment="1">
      <alignment horizontal="right"/>
      <protection/>
    </xf>
    <xf numFmtId="185" fontId="9" fillId="0" borderId="16" xfId="222" applyNumberFormat="1" applyFont="1" applyFill="1" applyBorder="1">
      <alignment/>
      <protection/>
    </xf>
    <xf numFmtId="179" fontId="9" fillId="0" borderId="31" xfId="222" applyNumberFormat="1" applyFont="1" applyFill="1" applyBorder="1">
      <alignment/>
      <protection/>
    </xf>
    <xf numFmtId="185" fontId="12" fillId="0" borderId="0" xfId="205" applyNumberFormat="1" applyFont="1" applyFill="1" applyBorder="1" applyAlignment="1">
      <alignment vertical="center"/>
      <protection/>
    </xf>
    <xf numFmtId="0" fontId="12" fillId="0" borderId="0" xfId="274" applyFont="1" applyFill="1" applyBorder="1" applyAlignment="1">
      <alignment horizontal="center" vertical="center" wrapText="1"/>
      <protection/>
    </xf>
    <xf numFmtId="0" fontId="12" fillId="0" borderId="0" xfId="274" applyFont="1" applyFill="1" applyBorder="1" applyAlignment="1">
      <alignment horizontal="center" vertical="center"/>
      <protection/>
    </xf>
    <xf numFmtId="0" fontId="12" fillId="33" borderId="11" xfId="274" applyFont="1" applyFill="1" applyBorder="1" applyAlignment="1">
      <alignment horizontal="center" vertical="center" wrapText="1"/>
      <protection/>
    </xf>
    <xf numFmtId="0" fontId="9" fillId="0" borderId="17" xfId="222" applyFont="1" applyFill="1" applyBorder="1" applyAlignment="1">
      <alignment horizontal="right"/>
      <protection/>
    </xf>
    <xf numFmtId="0" fontId="9" fillId="0" borderId="0" xfId="222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/>
      <protection/>
    </xf>
    <xf numFmtId="2" fontId="9" fillId="0" borderId="17" xfId="222" applyNumberFormat="1" applyFont="1" applyFill="1" applyBorder="1" applyAlignment="1">
      <alignment horizontal="right"/>
      <protection/>
    </xf>
    <xf numFmtId="1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 applyAlignment="1" quotePrefix="1">
      <alignment horizontal="right"/>
      <protection/>
    </xf>
    <xf numFmtId="2" fontId="9" fillId="0" borderId="0" xfId="222" applyNumberFormat="1" applyFont="1" applyFill="1" applyBorder="1" applyAlignment="1">
      <alignment horizontal="right"/>
      <protection/>
    </xf>
    <xf numFmtId="0" fontId="9" fillId="0" borderId="16" xfId="222" applyFont="1" applyFill="1" applyBorder="1" applyAlignment="1" quotePrefix="1">
      <alignment horizontal="right"/>
      <protection/>
    </xf>
    <xf numFmtId="179" fontId="9" fillId="0" borderId="0" xfId="222" applyNumberFormat="1" applyFont="1" applyFill="1" applyBorder="1" applyAlignment="1">
      <alignment horizontal="right"/>
      <protection/>
    </xf>
    <xf numFmtId="179" fontId="9" fillId="0" borderId="0" xfId="222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2" fontId="12" fillId="0" borderId="0" xfId="222" applyNumberFormat="1" applyFont="1" applyFill="1" applyBorder="1" applyAlignment="1">
      <alignment horizontal="right"/>
      <protection/>
    </xf>
    <xf numFmtId="179" fontId="12" fillId="0" borderId="0" xfId="222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/>
    </xf>
    <xf numFmtId="39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/>
    </xf>
    <xf numFmtId="39" fontId="12" fillId="37" borderId="10" xfId="0" applyNumberFormat="1" applyFont="1" applyFill="1" applyBorder="1" applyAlignment="1" applyProtection="1">
      <alignment horizontal="center" vertical="center"/>
      <protection/>
    </xf>
    <xf numFmtId="39" fontId="12" fillId="37" borderId="41" xfId="0" applyNumberFormat="1" applyFont="1" applyFill="1" applyBorder="1" applyAlignment="1" applyProtection="1">
      <alignment horizontal="center" vertical="center"/>
      <protection/>
    </xf>
    <xf numFmtId="39" fontId="12" fillId="37" borderId="11" xfId="0" applyNumberFormat="1" applyFont="1" applyFill="1" applyBorder="1" applyAlignment="1" applyProtection="1">
      <alignment horizontal="center" vertical="center" wrapText="1"/>
      <protection/>
    </xf>
    <xf numFmtId="0" fontId="12" fillId="37" borderId="38" xfId="0" applyFont="1" applyFill="1" applyBorder="1" applyAlignment="1">
      <alignment horizontal="right"/>
    </xf>
    <xf numFmtId="0" fontId="12" fillId="37" borderId="50" xfId="0" applyFont="1" applyFill="1" applyBorder="1" applyAlignment="1">
      <alignment horizontal="right"/>
    </xf>
    <xf numFmtId="0" fontId="12" fillId="37" borderId="10" xfId="0" applyFont="1" applyFill="1" applyBorder="1" applyAlignment="1">
      <alignment horizontal="right"/>
    </xf>
    <xf numFmtId="0" fontId="12" fillId="37" borderId="23" xfId="0" applyFont="1" applyFill="1" applyBorder="1" applyAlignment="1">
      <alignment horizontal="right"/>
    </xf>
    <xf numFmtId="185" fontId="9" fillId="0" borderId="16" xfId="220" applyNumberFormat="1" applyFont="1" applyFill="1" applyBorder="1">
      <alignment/>
      <protection/>
    </xf>
    <xf numFmtId="185" fontId="9" fillId="0" borderId="30" xfId="220" applyNumberFormat="1" applyFont="1" applyFill="1" applyBorder="1">
      <alignment/>
      <protection/>
    </xf>
    <xf numFmtId="185" fontId="9" fillId="0" borderId="16" xfId="220" applyNumberFormat="1" applyFont="1" applyFill="1" applyBorder="1" applyAlignment="1">
      <alignment/>
      <protection/>
    </xf>
    <xf numFmtId="185" fontId="9" fillId="0" borderId="32" xfId="220" applyNumberFormat="1" applyFont="1" applyFill="1" applyBorder="1">
      <alignment/>
      <protection/>
    </xf>
    <xf numFmtId="185" fontId="9" fillId="0" borderId="13" xfId="220" applyNumberFormat="1" applyFont="1" applyFill="1" applyBorder="1">
      <alignment/>
      <protection/>
    </xf>
    <xf numFmtId="185" fontId="9" fillId="0" borderId="0" xfId="220" applyNumberFormat="1" applyFont="1" applyFill="1" applyBorder="1">
      <alignment/>
      <protection/>
    </xf>
    <xf numFmtId="169" fontId="9" fillId="0" borderId="15" xfId="124" applyNumberFormat="1" applyFont="1" applyBorder="1" applyAlignment="1">
      <alignment horizontal="right" vertical="center"/>
    </xf>
    <xf numFmtId="169" fontId="9" fillId="0" borderId="0" xfId="124" applyNumberFormat="1" applyFont="1" applyBorder="1" applyAlignment="1">
      <alignment horizontal="right" vertical="center"/>
    </xf>
    <xf numFmtId="169" fontId="9" fillId="0" borderId="16" xfId="124" applyNumberFormat="1" applyFont="1" applyBorder="1" applyAlignment="1">
      <alignment horizontal="right" vertical="center"/>
    </xf>
    <xf numFmtId="169" fontId="9" fillId="0" borderId="31" xfId="124" applyNumberFormat="1" applyFont="1" applyBorder="1" applyAlignment="1">
      <alignment horizontal="right" vertical="center"/>
    </xf>
    <xf numFmtId="43" fontId="9" fillId="0" borderId="0" xfId="0" applyNumberFormat="1" applyFont="1" applyFill="1" applyAlignment="1">
      <alignment/>
    </xf>
    <xf numFmtId="179" fontId="9" fillId="0" borderId="16" xfId="220" applyNumberFormat="1" applyFont="1" applyFill="1" applyBorder="1" applyAlignment="1">
      <alignment/>
      <protection/>
    </xf>
    <xf numFmtId="179" fontId="9" fillId="0" borderId="32" xfId="220" applyNumberFormat="1" applyFont="1" applyFill="1" applyBorder="1">
      <alignment/>
      <protection/>
    </xf>
    <xf numFmtId="169" fontId="9" fillId="0" borderId="15" xfId="124" applyNumberFormat="1" applyFont="1" applyFill="1" applyBorder="1" applyAlignment="1">
      <alignment horizontal="right" vertical="center"/>
    </xf>
    <xf numFmtId="169" fontId="9" fillId="0" borderId="0" xfId="124" applyNumberFormat="1" applyFont="1" applyFill="1" applyBorder="1" applyAlignment="1">
      <alignment horizontal="right" vertical="center"/>
    </xf>
    <xf numFmtId="169" fontId="9" fillId="0" borderId="16" xfId="124" applyNumberFormat="1" applyFont="1" applyFill="1" applyBorder="1" applyAlignment="1">
      <alignment horizontal="right" vertical="center"/>
    </xf>
    <xf numFmtId="169" fontId="9" fillId="0" borderId="31" xfId="124" applyNumberFormat="1" applyFont="1" applyFill="1" applyBorder="1" applyAlignment="1">
      <alignment horizontal="right" vertical="center"/>
    </xf>
    <xf numFmtId="185" fontId="9" fillId="0" borderId="16" xfId="220" applyNumberFormat="1" applyFont="1" applyBorder="1">
      <alignment/>
      <protection/>
    </xf>
    <xf numFmtId="185" fontId="29" fillId="0" borderId="16" xfId="220" applyNumberFormat="1" applyFont="1" applyFill="1" applyBorder="1">
      <alignment/>
      <protection/>
    </xf>
    <xf numFmtId="185" fontId="29" fillId="0" borderId="30" xfId="220" applyNumberFormat="1" applyFont="1" applyFill="1" applyBorder="1">
      <alignment/>
      <protection/>
    </xf>
    <xf numFmtId="185" fontId="9" fillId="0" borderId="16" xfId="44" applyNumberFormat="1" applyFont="1" applyBorder="1" applyAlignment="1">
      <alignment/>
    </xf>
    <xf numFmtId="169" fontId="9" fillId="0" borderId="24" xfId="124" applyNumberFormat="1" applyFont="1" applyFill="1" applyBorder="1" applyAlignment="1">
      <alignment horizontal="right" vertical="center"/>
    </xf>
    <xf numFmtId="169" fontId="9" fillId="0" borderId="30" xfId="124" applyNumberFormat="1" applyFont="1" applyFill="1" applyBorder="1" applyAlignment="1">
      <alignment horizontal="right" vertical="center"/>
    </xf>
    <xf numFmtId="185" fontId="9" fillId="0" borderId="20" xfId="220" applyNumberFormat="1" applyFont="1" applyFill="1" applyBorder="1">
      <alignment/>
      <protection/>
    </xf>
    <xf numFmtId="185" fontId="9" fillId="0" borderId="16" xfId="113" applyNumberFormat="1" applyFont="1" applyBorder="1" applyAlignment="1">
      <alignment/>
    </xf>
    <xf numFmtId="179" fontId="9" fillId="0" borderId="20" xfId="220" applyNumberFormat="1" applyFont="1" applyFill="1" applyBorder="1" applyAlignment="1">
      <alignment/>
      <protection/>
    </xf>
    <xf numFmtId="185" fontId="9" fillId="0" borderId="37" xfId="220" applyNumberFormat="1" applyFont="1" applyFill="1" applyBorder="1">
      <alignment/>
      <protection/>
    </xf>
    <xf numFmtId="169" fontId="9" fillId="0" borderId="22" xfId="124" applyNumberFormat="1" applyFont="1" applyFill="1" applyBorder="1" applyAlignment="1">
      <alignment horizontal="right" vertical="center"/>
    </xf>
    <xf numFmtId="169" fontId="9" fillId="0" borderId="39" xfId="124" applyNumberFormat="1" applyFont="1" applyFill="1" applyBorder="1" applyAlignment="1">
      <alignment horizontal="right" vertical="center"/>
    </xf>
    <xf numFmtId="169" fontId="9" fillId="0" borderId="20" xfId="124" applyNumberFormat="1" applyFont="1" applyFill="1" applyBorder="1" applyAlignment="1">
      <alignment horizontal="right" vertical="center"/>
    </xf>
    <xf numFmtId="169" fontId="9" fillId="0" borderId="58" xfId="124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185" fontId="12" fillId="0" borderId="43" xfId="220" applyNumberFormat="1" applyFont="1" applyFill="1" applyBorder="1" applyAlignment="1">
      <alignment vertical="center"/>
      <protection/>
    </xf>
    <xf numFmtId="185" fontId="12" fillId="0" borderId="53" xfId="220" applyNumberFormat="1" applyFont="1" applyFill="1" applyBorder="1" applyAlignment="1">
      <alignment vertical="center"/>
      <protection/>
    </xf>
    <xf numFmtId="185" fontId="12" fillId="0" borderId="19" xfId="220" applyNumberFormat="1" applyFont="1" applyFill="1" applyBorder="1">
      <alignment/>
      <protection/>
    </xf>
    <xf numFmtId="185" fontId="12" fillId="0" borderId="40" xfId="220" applyNumberFormat="1" applyFont="1" applyFill="1" applyBorder="1">
      <alignment/>
      <protection/>
    </xf>
    <xf numFmtId="185" fontId="12" fillId="0" borderId="59" xfId="220" applyNumberFormat="1" applyFont="1" applyFill="1" applyBorder="1" applyAlignment="1">
      <alignment vertical="center"/>
      <protection/>
    </xf>
    <xf numFmtId="169" fontId="12" fillId="0" borderId="43" xfId="124" applyNumberFormat="1" applyFont="1" applyFill="1" applyBorder="1" applyAlignment="1">
      <alignment horizontal="right" vertical="center"/>
    </xf>
    <xf numFmtId="169" fontId="12" fillId="0" borderId="60" xfId="124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13" fillId="0" borderId="61" xfId="160" applyFont="1" applyBorder="1" applyAlignment="1">
      <alignment horizontal="right"/>
      <protection/>
    </xf>
    <xf numFmtId="0" fontId="12" fillId="33" borderId="10" xfId="160" applyFont="1" applyFill="1" applyBorder="1">
      <alignment/>
      <protection/>
    </xf>
    <xf numFmtId="0" fontId="12" fillId="33" borderId="52" xfId="160" applyFont="1" applyFill="1" applyBorder="1">
      <alignment/>
      <protection/>
    </xf>
    <xf numFmtId="0" fontId="12" fillId="33" borderId="20" xfId="160" applyFont="1" applyFill="1" applyBorder="1">
      <alignment/>
      <protection/>
    </xf>
    <xf numFmtId="0" fontId="12" fillId="33" borderId="58" xfId="160" applyFont="1" applyFill="1" applyBorder="1">
      <alignment/>
      <protection/>
    </xf>
    <xf numFmtId="0" fontId="12" fillId="33" borderId="39" xfId="160" applyFont="1" applyFill="1" applyBorder="1">
      <alignment/>
      <protection/>
    </xf>
    <xf numFmtId="0" fontId="9" fillId="0" borderId="15" xfId="160" applyFont="1" applyFill="1" applyBorder="1">
      <alignment/>
      <protection/>
    </xf>
    <xf numFmtId="185" fontId="9" fillId="0" borderId="16" xfId="209" applyNumberFormat="1" applyFont="1" applyFill="1" applyBorder="1">
      <alignment/>
      <protection/>
    </xf>
    <xf numFmtId="179" fontId="9" fillId="0" borderId="16" xfId="209" applyNumberFormat="1" applyFont="1" applyFill="1" applyBorder="1">
      <alignment/>
      <protection/>
    </xf>
    <xf numFmtId="179" fontId="9" fillId="0" borderId="17" xfId="209" applyNumberFormat="1" applyFont="1" applyFill="1" applyBorder="1">
      <alignment/>
      <protection/>
    </xf>
    <xf numFmtId="185" fontId="9" fillId="0" borderId="16" xfId="209" applyNumberFormat="1" applyFont="1" applyFill="1" applyBorder="1" applyAlignment="1">
      <alignment/>
      <protection/>
    </xf>
    <xf numFmtId="179" fontId="9" fillId="0" borderId="30" xfId="209" applyNumberFormat="1" applyFont="1" applyFill="1" applyBorder="1">
      <alignment/>
      <protection/>
    </xf>
    <xf numFmtId="179" fontId="9" fillId="0" borderId="17" xfId="160" applyNumberFormat="1" applyFont="1" applyBorder="1">
      <alignment/>
      <protection/>
    </xf>
    <xf numFmtId="185" fontId="9" fillId="0" borderId="16" xfId="111" applyNumberFormat="1" applyFont="1" applyBorder="1" applyAlignment="1">
      <alignment/>
    </xf>
    <xf numFmtId="185" fontId="9" fillId="0" borderId="16" xfId="111" applyNumberFormat="1" applyFont="1" applyBorder="1" applyAlignment="1">
      <alignment/>
    </xf>
    <xf numFmtId="185" fontId="9" fillId="0" borderId="16" xfId="160" applyNumberFormat="1" applyFont="1" applyBorder="1">
      <alignment/>
      <protection/>
    </xf>
    <xf numFmtId="185" fontId="9" fillId="0" borderId="16" xfId="209" applyNumberFormat="1" applyFont="1" applyBorder="1">
      <alignment/>
      <protection/>
    </xf>
    <xf numFmtId="179" fontId="9" fillId="0" borderId="0" xfId="209" applyNumberFormat="1" applyFont="1" applyBorder="1">
      <alignment/>
      <protection/>
    </xf>
    <xf numFmtId="0" fontId="9" fillId="0" borderId="22" xfId="160" applyFont="1" applyFill="1" applyBorder="1">
      <alignment/>
      <protection/>
    </xf>
    <xf numFmtId="185" fontId="9" fillId="0" borderId="20" xfId="209" applyNumberFormat="1" applyFont="1" applyBorder="1">
      <alignment/>
      <protection/>
    </xf>
    <xf numFmtId="179" fontId="9" fillId="0" borderId="20" xfId="209" applyNumberFormat="1" applyFont="1" applyFill="1" applyBorder="1">
      <alignment/>
      <protection/>
    </xf>
    <xf numFmtId="185" fontId="9" fillId="0" borderId="20" xfId="209" applyNumberFormat="1" applyFont="1" applyFill="1" applyBorder="1">
      <alignment/>
      <protection/>
    </xf>
    <xf numFmtId="179" fontId="9" fillId="0" borderId="51" xfId="209" applyNumberFormat="1" applyFont="1" applyFill="1" applyBorder="1">
      <alignment/>
      <protection/>
    </xf>
    <xf numFmtId="179" fontId="9" fillId="0" borderId="39" xfId="209" applyNumberFormat="1" applyFont="1" applyBorder="1">
      <alignment/>
      <protection/>
    </xf>
    <xf numFmtId="0" fontId="12" fillId="0" borderId="18" xfId="160" applyFont="1" applyBorder="1" applyAlignment="1" applyProtection="1">
      <alignment horizontal="left" vertical="center"/>
      <protection/>
    </xf>
    <xf numFmtId="185" fontId="12" fillId="0" borderId="19" xfId="209" applyNumberFormat="1" applyFont="1" applyFill="1" applyBorder="1">
      <alignment/>
      <protection/>
    </xf>
    <xf numFmtId="179" fontId="12" fillId="0" borderId="62" xfId="209" applyNumberFormat="1" applyFont="1" applyBorder="1">
      <alignment/>
      <protection/>
    </xf>
    <xf numFmtId="169" fontId="12" fillId="0" borderId="19" xfId="44" applyNumberFormat="1" applyFont="1" applyBorder="1" applyAlignment="1">
      <alignment/>
    </xf>
    <xf numFmtId="43" fontId="12" fillId="0" borderId="45" xfId="44" applyFont="1" applyBorder="1" applyAlignment="1" quotePrefix="1">
      <alignment horizontal="center"/>
    </xf>
    <xf numFmtId="185" fontId="12" fillId="0" borderId="43" xfId="209" applyNumberFormat="1" applyFont="1" applyFill="1" applyBorder="1">
      <alignment/>
      <protection/>
    </xf>
    <xf numFmtId="2" fontId="12" fillId="0" borderId="61" xfId="209" applyNumberFormat="1" applyFont="1" applyBorder="1">
      <alignment/>
      <protection/>
    </xf>
    <xf numFmtId="169" fontId="12" fillId="0" borderId="43" xfId="44" applyNumberFormat="1" applyFont="1" applyBorder="1" applyAlignment="1">
      <alignment/>
    </xf>
    <xf numFmtId="0" fontId="9" fillId="0" borderId="0" xfId="160" applyFont="1" applyFill="1" applyBorder="1">
      <alignment/>
      <protection/>
    </xf>
    <xf numFmtId="43" fontId="2" fillId="0" borderId="0" xfId="160" applyNumberFormat="1">
      <alignment/>
      <protection/>
    </xf>
    <xf numFmtId="0" fontId="12" fillId="33" borderId="46" xfId="160" applyNumberFormat="1" applyFont="1" applyFill="1" applyBorder="1" applyAlignment="1">
      <alignment horizontal="center"/>
      <protection/>
    </xf>
    <xf numFmtId="0" fontId="12" fillId="33" borderId="46" xfId="160" applyFont="1" applyFill="1" applyBorder="1" applyAlignment="1">
      <alignment horizontal="center"/>
      <protection/>
    </xf>
    <xf numFmtId="0" fontId="12" fillId="33" borderId="63" xfId="160" applyFont="1" applyFill="1" applyBorder="1" applyAlignment="1">
      <alignment horizontal="center"/>
      <protection/>
    </xf>
    <xf numFmtId="0" fontId="12" fillId="33" borderId="39" xfId="160" applyFont="1" applyFill="1" applyBorder="1" applyAlignment="1">
      <alignment horizontal="center"/>
      <protection/>
    </xf>
    <xf numFmtId="0" fontId="12" fillId="33" borderId="58" xfId="160" applyFont="1" applyFill="1" applyBorder="1" applyAlignment="1">
      <alignment horizontal="center"/>
      <protection/>
    </xf>
    <xf numFmtId="0" fontId="12" fillId="0" borderId="24" xfId="160" applyFont="1" applyFill="1" applyBorder="1">
      <alignment/>
      <protection/>
    </xf>
    <xf numFmtId="0" fontId="9" fillId="0" borderId="0" xfId="160" applyFont="1" applyFill="1" applyBorder="1" applyAlignment="1">
      <alignment horizontal="center"/>
      <protection/>
    </xf>
    <xf numFmtId="0" fontId="2" fillId="0" borderId="0" xfId="160" applyFont="1" applyFill="1" applyBorder="1">
      <alignment/>
      <protection/>
    </xf>
    <xf numFmtId="164" fontId="9" fillId="0" borderId="0" xfId="160" applyNumberFormat="1" applyFont="1" applyFill="1" applyBorder="1" applyAlignment="1">
      <alignment horizontal="center"/>
      <protection/>
    </xf>
    <xf numFmtId="0" fontId="2" fillId="0" borderId="31" xfId="160" applyFont="1" applyFill="1" applyBorder="1">
      <alignment/>
      <protection/>
    </xf>
    <xf numFmtId="0" fontId="9" fillId="0" borderId="0" xfId="160" applyFont="1" applyFill="1" applyBorder="1" applyAlignment="1">
      <alignment horizontal="left" indent="2"/>
      <protection/>
    </xf>
    <xf numFmtId="164" fontId="9" fillId="0" borderId="31" xfId="160" applyNumberFormat="1" applyFont="1" applyFill="1" applyBorder="1" applyAlignment="1">
      <alignment horizontal="center"/>
      <protection/>
    </xf>
    <xf numFmtId="0" fontId="9" fillId="0" borderId="24" xfId="160" applyFont="1" applyFill="1" applyBorder="1">
      <alignment/>
      <protection/>
    </xf>
    <xf numFmtId="164" fontId="9" fillId="0" borderId="39" xfId="160" applyNumberFormat="1" applyFont="1" applyFill="1" applyBorder="1" applyAlignment="1">
      <alignment horizontal="center"/>
      <protection/>
    </xf>
    <xf numFmtId="0" fontId="27" fillId="0" borderId="0" xfId="160" applyFont="1" applyFill="1" applyBorder="1" applyAlignment="1">
      <alignment horizontal="center"/>
      <protection/>
    </xf>
    <xf numFmtId="2" fontId="9" fillId="0" borderId="31" xfId="160" applyNumberFormat="1" applyFont="1" applyFill="1" applyBorder="1" applyAlignment="1">
      <alignment horizontal="center"/>
      <protection/>
    </xf>
    <xf numFmtId="164" fontId="9" fillId="34" borderId="0" xfId="160" applyNumberFormat="1" applyFont="1" applyFill="1" applyBorder="1" applyAlignment="1">
      <alignment horizontal="center"/>
      <protection/>
    </xf>
    <xf numFmtId="164" fontId="27" fillId="0" borderId="0" xfId="160" applyNumberFormat="1" applyFont="1" applyFill="1" applyBorder="1" applyAlignment="1">
      <alignment horizontal="center"/>
      <protection/>
    </xf>
    <xf numFmtId="0" fontId="9" fillId="0" borderId="56" xfId="160" applyFont="1" applyFill="1" applyBorder="1">
      <alignment/>
      <protection/>
    </xf>
    <xf numFmtId="0" fontId="9" fillId="0" borderId="39" xfId="160" applyFont="1" applyFill="1" applyBorder="1">
      <alignment/>
      <protection/>
    </xf>
    <xf numFmtId="0" fontId="27" fillId="0" borderId="39" xfId="160" applyFont="1" applyFill="1" applyBorder="1" applyAlignment="1">
      <alignment horizontal="center"/>
      <protection/>
    </xf>
    <xf numFmtId="0" fontId="27" fillId="0" borderId="58" xfId="160" applyFont="1" applyFill="1" applyBorder="1" applyAlignment="1">
      <alignment horizontal="center"/>
      <protection/>
    </xf>
    <xf numFmtId="2" fontId="9" fillId="0" borderId="0" xfId="160" applyNumberFormat="1" applyFont="1" applyFill="1" applyBorder="1" applyAlignment="1">
      <alignment horizontal="center"/>
      <protection/>
    </xf>
    <xf numFmtId="0" fontId="27" fillId="0" borderId="31" xfId="160" applyFont="1" applyFill="1" applyBorder="1" applyAlignment="1">
      <alignment horizontal="center"/>
      <protection/>
    </xf>
    <xf numFmtId="0" fontId="9" fillId="0" borderId="0" xfId="160" applyFont="1" applyFill="1" applyBorder="1" applyAlignment="1" quotePrefix="1">
      <alignment horizontal="left"/>
      <protection/>
    </xf>
    <xf numFmtId="165" fontId="9" fillId="0" borderId="0" xfId="160" applyNumberFormat="1" applyFont="1" applyFill="1" applyBorder="1" applyAlignment="1">
      <alignment horizontal="center"/>
      <protection/>
    </xf>
    <xf numFmtId="0" fontId="2" fillId="0" borderId="0" xfId="160" applyFont="1" applyFill="1" applyAlignment="1">
      <alignment vertical="center"/>
      <protection/>
    </xf>
    <xf numFmtId="0" fontId="12" fillId="0" borderId="49" xfId="160" applyFont="1" applyFill="1" applyBorder="1" applyAlignment="1">
      <alignment vertical="center"/>
      <protection/>
    </xf>
    <xf numFmtId="0" fontId="9" fillId="0" borderId="39" xfId="160" applyFont="1" applyFill="1" applyBorder="1" applyAlignment="1" quotePrefix="1">
      <alignment horizontal="left" vertical="center"/>
      <protection/>
    </xf>
    <xf numFmtId="0" fontId="9" fillId="0" borderId="50" xfId="160" applyFont="1" applyFill="1" applyBorder="1" applyAlignment="1">
      <alignment vertical="center"/>
      <protection/>
    </xf>
    <xf numFmtId="2" fontId="9" fillId="0" borderId="50" xfId="160" applyNumberFormat="1" applyFont="1" applyFill="1" applyBorder="1" applyAlignment="1">
      <alignment horizontal="center"/>
      <protection/>
    </xf>
    <xf numFmtId="2" fontId="9" fillId="0" borderId="48" xfId="160" applyNumberFormat="1" applyFont="1" applyFill="1" applyBorder="1" applyAlignment="1">
      <alignment horizontal="center"/>
      <protection/>
    </xf>
    <xf numFmtId="2" fontId="9" fillId="0" borderId="23" xfId="160" applyNumberFormat="1" applyFont="1" applyFill="1" applyBorder="1" applyAlignment="1">
      <alignment horizontal="center"/>
      <protection/>
    </xf>
    <xf numFmtId="0" fontId="12" fillId="0" borderId="49" xfId="160" applyFont="1" applyBorder="1">
      <alignment/>
      <protection/>
    </xf>
    <xf numFmtId="0" fontId="9" fillId="0" borderId="50" xfId="160" applyFont="1" applyFill="1" applyBorder="1" applyAlignment="1" quotePrefix="1">
      <alignment horizontal="left" vertical="center"/>
      <protection/>
    </xf>
    <xf numFmtId="2" fontId="9" fillId="34" borderId="50" xfId="160" applyNumberFormat="1" applyFont="1" applyFill="1" applyBorder="1" applyAlignment="1">
      <alignment horizontal="center"/>
      <protection/>
    </xf>
    <xf numFmtId="2" fontId="15" fillId="0" borderId="50" xfId="78" applyNumberFormat="1" applyFont="1" applyFill="1" applyBorder="1" applyAlignment="1" applyProtection="1">
      <alignment horizontal="center"/>
      <protection/>
    </xf>
    <xf numFmtId="0" fontId="12" fillId="0" borderId="50" xfId="160" applyFont="1" applyFill="1" applyBorder="1" applyAlignment="1">
      <alignment vertical="top" wrapText="1"/>
      <protection/>
    </xf>
    <xf numFmtId="2" fontId="15" fillId="0" borderId="50" xfId="44" applyNumberFormat="1" applyFont="1" applyFill="1" applyBorder="1" applyAlignment="1" applyProtection="1">
      <alignment horizontal="center"/>
      <protection/>
    </xf>
    <xf numFmtId="0" fontId="12" fillId="0" borderId="64" xfId="160" applyFont="1" applyBorder="1">
      <alignment/>
      <protection/>
    </xf>
    <xf numFmtId="0" fontId="12" fillId="0" borderId="59" xfId="160" applyFont="1" applyFill="1" applyBorder="1" applyAlignment="1">
      <alignment/>
      <protection/>
    </xf>
    <xf numFmtId="2" fontId="9" fillId="34" borderId="59" xfId="160" applyNumberFormat="1" applyFont="1" applyFill="1" applyBorder="1" applyAlignment="1">
      <alignment horizontal="center"/>
      <protection/>
    </xf>
    <xf numFmtId="2" fontId="9" fillId="0" borderId="59" xfId="160" applyNumberFormat="1" applyFont="1" applyFill="1" applyBorder="1" applyAlignment="1">
      <alignment horizontal="center"/>
      <protection/>
    </xf>
    <xf numFmtId="2" fontId="9" fillId="0" borderId="60" xfId="160" applyNumberFormat="1" applyFont="1" applyFill="1" applyBorder="1" applyAlignment="1">
      <alignment horizontal="center"/>
      <protection/>
    </xf>
    <xf numFmtId="0" fontId="12" fillId="0" borderId="0" xfId="160" applyFont="1" applyFill="1" applyBorder="1" applyAlignment="1">
      <alignment/>
      <protection/>
    </xf>
    <xf numFmtId="0" fontId="9" fillId="0" borderId="0" xfId="160" applyFont="1" applyFill="1" applyAlignment="1">
      <alignment horizontal="left"/>
      <protection/>
    </xf>
    <xf numFmtId="0" fontId="12" fillId="0" borderId="0" xfId="160" applyFont="1" applyFill="1" applyBorder="1" applyAlignment="1">
      <alignment horizontal="left" vertical="center"/>
      <protection/>
    </xf>
    <xf numFmtId="0" fontId="9" fillId="0" borderId="0" xfId="160" applyFont="1" applyFill="1" applyBorder="1" applyAlignment="1">
      <alignment horizontal="left"/>
      <protection/>
    </xf>
    <xf numFmtId="0" fontId="12" fillId="0" borderId="0" xfId="160" applyFont="1" applyFill="1" applyBorder="1">
      <alignment/>
      <protection/>
    </xf>
    <xf numFmtId="0" fontId="12" fillId="0" borderId="0" xfId="160" applyFont="1" applyFill="1" applyBorder="1" applyAlignment="1">
      <alignment vertical="center"/>
      <protection/>
    </xf>
    <xf numFmtId="0" fontId="9" fillId="0" borderId="0" xfId="160" applyFont="1" applyFill="1" applyBorder="1" applyAlignment="1" quotePrefix="1">
      <alignment horizontal="left" vertical="center"/>
      <protection/>
    </xf>
    <xf numFmtId="0" fontId="9" fillId="0" borderId="0" xfId="160" applyFont="1" applyFill="1" applyBorder="1" applyAlignment="1">
      <alignment vertical="center"/>
      <protection/>
    </xf>
    <xf numFmtId="0" fontId="27" fillId="0" borderId="0" xfId="160" applyFont="1" applyFill="1" applyAlignment="1" quotePrefix="1">
      <alignment horizontal="left"/>
      <protection/>
    </xf>
    <xf numFmtId="0" fontId="30" fillId="0" borderId="0" xfId="160" applyFont="1" applyAlignment="1">
      <alignment horizontal="center" vertical="center"/>
      <protection/>
    </xf>
    <xf numFmtId="0" fontId="12" fillId="0" borderId="0" xfId="160" applyFont="1" applyAlignment="1">
      <alignment horizontal="center" vertical="center"/>
      <protection/>
    </xf>
    <xf numFmtId="0" fontId="29" fillId="0" borderId="0" xfId="160" applyFont="1" applyAlignment="1">
      <alignment horizontal="center" vertical="center"/>
      <protection/>
    </xf>
    <xf numFmtId="0" fontId="9" fillId="0" borderId="0" xfId="160" applyFont="1" applyAlignment="1">
      <alignment horizontal="center" vertical="center"/>
      <protection/>
    </xf>
    <xf numFmtId="0" fontId="9" fillId="0" borderId="0" xfId="160" applyFont="1" applyAlignment="1" applyProtection="1">
      <alignment horizontal="center" vertical="center"/>
      <protection/>
    </xf>
    <xf numFmtId="0" fontId="25" fillId="0" borderId="0" xfId="160" applyFont="1" applyAlignment="1">
      <alignment horizontal="center" vertical="center"/>
      <protection/>
    </xf>
    <xf numFmtId="0" fontId="18" fillId="0" borderId="61" xfId="160" applyFont="1" applyBorder="1" applyAlignment="1">
      <alignment horizontal="right" vertical="center"/>
      <protection/>
    </xf>
    <xf numFmtId="0" fontId="12" fillId="33" borderId="38" xfId="273" applyFont="1" applyFill="1" applyBorder="1" applyAlignment="1" applyProtection="1">
      <alignment horizontal="center" vertical="center"/>
      <protection/>
    </xf>
    <xf numFmtId="0" fontId="12" fillId="33" borderId="10" xfId="273" applyFont="1" applyFill="1" applyBorder="1" applyAlignment="1" applyProtection="1">
      <alignment horizontal="center" vertical="center"/>
      <protection/>
    </xf>
    <xf numFmtId="0" fontId="12" fillId="33" borderId="41" xfId="273" applyFont="1" applyFill="1" applyBorder="1" applyAlignment="1" applyProtection="1">
      <alignment horizontal="center" vertical="center"/>
      <protection/>
    </xf>
    <xf numFmtId="0" fontId="12" fillId="33" borderId="11" xfId="273" applyFont="1" applyFill="1" applyBorder="1" applyAlignment="1" applyProtection="1" quotePrefix="1">
      <alignment horizontal="center" vertical="center"/>
      <protection/>
    </xf>
    <xf numFmtId="0" fontId="25" fillId="33" borderId="11" xfId="273" applyFont="1" applyFill="1" applyBorder="1" applyAlignment="1" quotePrefix="1">
      <alignment horizontal="center" vertical="center"/>
      <protection/>
    </xf>
    <xf numFmtId="0" fontId="9" fillId="0" borderId="12" xfId="160" applyFont="1" applyBorder="1" applyAlignment="1" applyProtection="1">
      <alignment horizontal="left" vertical="center"/>
      <protection/>
    </xf>
    <xf numFmtId="2" fontId="9" fillId="0" borderId="65" xfId="207" applyNumberFormat="1" applyFont="1" applyBorder="1" applyAlignment="1" applyProtection="1">
      <alignment horizontal="center" vertical="center"/>
      <protection/>
    </xf>
    <xf numFmtId="2" fontId="9" fillId="0" borderId="65" xfId="207" applyNumberFormat="1" applyFont="1" applyBorder="1" applyAlignment="1" applyProtection="1">
      <alignment horizontal="right" vertical="center"/>
      <protection/>
    </xf>
    <xf numFmtId="2" fontId="9" fillId="0" borderId="13" xfId="207" applyNumberFormat="1" applyFont="1" applyBorder="1" applyAlignment="1" applyProtection="1" quotePrefix="1">
      <alignment horizontal="right" vertical="center"/>
      <protection/>
    </xf>
    <xf numFmtId="2" fontId="9" fillId="0" borderId="48" xfId="207" applyNumberFormat="1" applyFont="1" applyBorder="1" applyAlignment="1" applyProtection="1" quotePrefix="1">
      <alignment horizontal="right" vertical="center"/>
      <protection/>
    </xf>
    <xf numFmtId="2" fontId="9" fillId="0" borderId="14" xfId="207" applyNumberFormat="1" applyFont="1" applyBorder="1" applyAlignment="1" applyProtection="1" quotePrefix="1">
      <alignment horizontal="right" vertical="center"/>
      <protection/>
    </xf>
    <xf numFmtId="0" fontId="9" fillId="0" borderId="65" xfId="207" applyFont="1" applyBorder="1" applyAlignment="1" applyProtection="1" quotePrefix="1">
      <alignment horizontal="right" vertical="center"/>
      <protection/>
    </xf>
    <xf numFmtId="0" fontId="9" fillId="0" borderId="13" xfId="207" applyFont="1" applyBorder="1" applyAlignment="1" applyProtection="1" quotePrefix="1">
      <alignment horizontal="right" vertical="center"/>
      <protection/>
    </xf>
    <xf numFmtId="0" fontId="9" fillId="0" borderId="0" xfId="207" applyFont="1" applyBorder="1" applyAlignment="1" applyProtection="1" quotePrefix="1">
      <alignment horizontal="right" vertical="center"/>
      <protection/>
    </xf>
    <xf numFmtId="2" fontId="29" fillId="0" borderId="17" xfId="160" applyNumberFormat="1" applyFont="1" applyFill="1" applyBorder="1" applyAlignment="1">
      <alignment horizontal="right" vertical="center"/>
      <protection/>
    </xf>
    <xf numFmtId="0" fontId="9" fillId="0" borderId="15" xfId="160" applyFont="1" applyBorder="1" applyAlignment="1" applyProtection="1">
      <alignment horizontal="left" vertical="center"/>
      <protection/>
    </xf>
    <xf numFmtId="2" fontId="9" fillId="0" borderId="32" xfId="207" applyNumberFormat="1" applyFont="1" applyBorder="1" applyAlignment="1" applyProtection="1">
      <alignment horizontal="center" vertical="center"/>
      <protection/>
    </xf>
    <xf numFmtId="2" fontId="9" fillId="0" borderId="32" xfId="207" applyNumberFormat="1" applyFont="1" applyBorder="1" applyAlignment="1" applyProtection="1">
      <alignment horizontal="right" vertical="center"/>
      <protection/>
    </xf>
    <xf numFmtId="2" fontId="9" fillId="0" borderId="16" xfId="207" applyNumberFormat="1" applyFont="1" applyBorder="1" applyAlignment="1" applyProtection="1">
      <alignment horizontal="right" vertical="center"/>
      <protection/>
    </xf>
    <xf numFmtId="2" fontId="9" fillId="0" borderId="0" xfId="207" applyNumberFormat="1" applyFont="1" applyBorder="1" applyAlignment="1" applyProtection="1">
      <alignment horizontal="right" vertical="center"/>
      <protection/>
    </xf>
    <xf numFmtId="2" fontId="9" fillId="0" borderId="17" xfId="207" applyNumberFormat="1" applyFont="1" applyBorder="1" applyAlignment="1" applyProtection="1">
      <alignment horizontal="right" vertical="center"/>
      <protection/>
    </xf>
    <xf numFmtId="0" fontId="9" fillId="0" borderId="32" xfId="207" applyFont="1" applyBorder="1" applyAlignment="1" applyProtection="1">
      <alignment horizontal="right" vertical="center"/>
      <protection/>
    </xf>
    <xf numFmtId="2" fontId="9" fillId="0" borderId="30" xfId="207" applyNumberFormat="1" applyFont="1" applyBorder="1" applyAlignment="1" applyProtection="1">
      <alignment horizontal="right" vertical="center"/>
      <protection/>
    </xf>
    <xf numFmtId="0" fontId="9" fillId="0" borderId="16" xfId="207" applyFont="1" applyBorder="1" applyAlignment="1" applyProtection="1">
      <alignment horizontal="right" vertical="center"/>
      <protection/>
    </xf>
    <xf numFmtId="0" fontId="9" fillId="0" borderId="30" xfId="207" applyFont="1" applyBorder="1" applyAlignment="1" applyProtection="1">
      <alignment horizontal="right" vertical="center"/>
      <protection/>
    </xf>
    <xf numFmtId="0" fontId="29" fillId="0" borderId="17" xfId="160" applyFont="1" applyFill="1" applyBorder="1" applyAlignment="1">
      <alignment horizontal="right" vertical="center"/>
      <protection/>
    </xf>
    <xf numFmtId="2" fontId="9" fillId="0" borderId="16" xfId="207" applyNumberFormat="1" applyFont="1" applyBorder="1" applyAlignment="1" applyProtection="1" quotePrefix="1">
      <alignment horizontal="right" vertical="center"/>
      <protection/>
    </xf>
    <xf numFmtId="2" fontId="9" fillId="0" borderId="0" xfId="207" applyNumberFormat="1" applyFont="1" applyBorder="1" applyAlignment="1" applyProtection="1" quotePrefix="1">
      <alignment horizontal="right" vertical="center"/>
      <protection/>
    </xf>
    <xf numFmtId="2" fontId="9" fillId="0" borderId="17" xfId="207" applyNumberFormat="1" applyFont="1" applyBorder="1" applyAlignment="1" applyProtection="1" quotePrefix="1">
      <alignment horizontal="right" vertical="center"/>
      <protection/>
    </xf>
    <xf numFmtId="0" fontId="9" fillId="0" borderId="32" xfId="207" applyFont="1" applyBorder="1" applyAlignment="1" applyProtection="1" quotePrefix="1">
      <alignment horizontal="right" vertical="center"/>
      <protection/>
    </xf>
    <xf numFmtId="2" fontId="9" fillId="0" borderId="30" xfId="207" applyNumberFormat="1" applyFont="1" applyBorder="1" applyAlignment="1" applyProtection="1" quotePrefix="1">
      <alignment horizontal="right" vertical="center"/>
      <protection/>
    </xf>
    <xf numFmtId="0" fontId="9" fillId="0" borderId="22" xfId="160" applyFont="1" applyBorder="1" applyAlignment="1" applyProtection="1">
      <alignment horizontal="left" vertical="center"/>
      <protection/>
    </xf>
    <xf numFmtId="2" fontId="9" fillId="0" borderId="52" xfId="207" applyNumberFormat="1" applyFont="1" applyBorder="1" applyAlignment="1" applyProtection="1">
      <alignment horizontal="center" vertical="center"/>
      <protection/>
    </xf>
    <xf numFmtId="2" fontId="9" fillId="0" borderId="52" xfId="207" applyNumberFormat="1" applyFont="1" applyBorder="1" applyAlignment="1" applyProtection="1">
      <alignment horizontal="right" vertical="center"/>
      <protection/>
    </xf>
    <xf numFmtId="2" fontId="9" fillId="0" borderId="37" xfId="207" applyNumberFormat="1" applyFont="1" applyBorder="1" applyAlignment="1" applyProtection="1">
      <alignment horizontal="right" vertical="center"/>
      <protection/>
    </xf>
    <xf numFmtId="2" fontId="9" fillId="0" borderId="51" xfId="207" applyNumberFormat="1" applyFont="1" applyBorder="1" applyAlignment="1" applyProtection="1">
      <alignment horizontal="right" vertical="center"/>
      <protection/>
    </xf>
    <xf numFmtId="0" fontId="9" fillId="0" borderId="52" xfId="207" applyFont="1" applyBorder="1" applyAlignment="1" applyProtection="1">
      <alignment horizontal="right" vertical="center"/>
      <protection/>
    </xf>
    <xf numFmtId="0" fontId="9" fillId="0" borderId="20" xfId="207" applyFont="1" applyBorder="1" applyAlignment="1" applyProtection="1">
      <alignment horizontal="right" vertical="center"/>
      <protection/>
    </xf>
    <xf numFmtId="0" fontId="25" fillId="0" borderId="18" xfId="160" applyFont="1" applyFill="1" applyBorder="1" applyAlignment="1">
      <alignment horizontal="center" vertical="center"/>
      <protection/>
    </xf>
    <xf numFmtId="2" fontId="25" fillId="0" borderId="53" xfId="207" applyNumberFormat="1" applyFont="1" applyBorder="1" applyAlignment="1">
      <alignment horizontal="center" vertical="center"/>
      <protection/>
    </xf>
    <xf numFmtId="2" fontId="25" fillId="0" borderId="53" xfId="207" applyNumberFormat="1" applyFont="1" applyBorder="1" applyAlignment="1">
      <alignment horizontal="right" vertical="center"/>
      <protection/>
    </xf>
    <xf numFmtId="2" fontId="25" fillId="0" borderId="44" xfId="207" applyNumberFormat="1" applyFont="1" applyBorder="1" applyAlignment="1">
      <alignment horizontal="right" vertical="center"/>
      <protection/>
    </xf>
    <xf numFmtId="2" fontId="25" fillId="0" borderId="45" xfId="207" applyNumberFormat="1" applyFont="1" applyBorder="1" applyAlignment="1">
      <alignment horizontal="right" vertical="center"/>
      <protection/>
    </xf>
    <xf numFmtId="0" fontId="25" fillId="0" borderId="53" xfId="207" applyFont="1" applyBorder="1" applyAlignment="1">
      <alignment horizontal="right" vertical="center"/>
      <protection/>
    </xf>
    <xf numFmtId="0" fontId="25" fillId="0" borderId="45" xfId="160" applyFont="1" applyFill="1" applyBorder="1" applyAlignment="1">
      <alignment horizontal="right" vertical="center"/>
      <protection/>
    </xf>
    <xf numFmtId="0" fontId="29" fillId="0" borderId="0" xfId="160" applyFont="1" applyFill="1" applyAlignment="1">
      <alignment horizontal="center" vertical="center"/>
      <protection/>
    </xf>
    <xf numFmtId="0" fontId="9" fillId="0" borderId="0" xfId="160" applyFont="1" applyBorder="1" applyAlignment="1" applyProtection="1" quotePrefix="1">
      <alignment horizontal="center" vertical="center"/>
      <protection/>
    </xf>
    <xf numFmtId="2" fontId="8" fillId="0" borderId="0" xfId="160" applyNumberFormat="1" applyFont="1" applyFill="1" applyBorder="1">
      <alignment/>
      <protection/>
    </xf>
    <xf numFmtId="0" fontId="9" fillId="0" borderId="0" xfId="160" applyFont="1" applyBorder="1" applyAlignment="1" applyProtection="1">
      <alignment horizontal="center" vertical="center"/>
      <protection/>
    </xf>
    <xf numFmtId="2" fontId="6" fillId="0" borderId="0" xfId="160" applyNumberFormat="1" applyFont="1" applyFill="1" applyBorder="1">
      <alignment/>
      <protection/>
    </xf>
    <xf numFmtId="2" fontId="31" fillId="0" borderId="0" xfId="160" applyNumberFormat="1" applyFont="1" applyBorder="1" applyAlignment="1">
      <alignment horizontal="right" vertical="center"/>
      <protection/>
    </xf>
    <xf numFmtId="0" fontId="6" fillId="0" borderId="0" xfId="160" applyFont="1" applyBorder="1">
      <alignment/>
      <protection/>
    </xf>
    <xf numFmtId="2" fontId="6" fillId="0" borderId="0" xfId="160" applyNumberFormat="1" applyFont="1" applyBorder="1">
      <alignment/>
      <protection/>
    </xf>
    <xf numFmtId="0" fontId="93" fillId="0" borderId="0" xfId="0" applyFont="1" applyAlignment="1">
      <alignment wrapText="1"/>
    </xf>
    <xf numFmtId="0" fontId="25" fillId="0" borderId="0" xfId="160" applyFont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0" fillId="0" borderId="10" xfId="172" applyFont="1" applyBorder="1" applyAlignment="1">
      <alignment/>
      <protection/>
    </xf>
    <xf numFmtId="0" fontId="90" fillId="0" borderId="10" xfId="172" applyFont="1" applyBorder="1">
      <alignment/>
      <protection/>
    </xf>
    <xf numFmtId="0" fontId="92" fillId="0" borderId="10" xfId="172" applyFont="1" applyBorder="1" applyAlignment="1">
      <alignment/>
      <protection/>
    </xf>
    <xf numFmtId="2" fontId="92" fillId="0" borderId="10" xfId="172" applyNumberFormat="1" applyFont="1" applyBorder="1">
      <alignment/>
      <protection/>
    </xf>
    <xf numFmtId="164" fontId="92" fillId="0" borderId="10" xfId="172" applyNumberFormat="1" applyFont="1" applyBorder="1">
      <alignment/>
      <protection/>
    </xf>
    <xf numFmtId="0" fontId="92" fillId="0" borderId="10" xfId="172" applyFont="1" applyBorder="1">
      <alignment/>
      <protection/>
    </xf>
    <xf numFmtId="164" fontId="90" fillId="0" borderId="10" xfId="172" applyNumberFormat="1" applyFont="1" applyBorder="1">
      <alignment/>
      <protection/>
    </xf>
    <xf numFmtId="0" fontId="90" fillId="0" borderId="41" xfId="172" applyFont="1" applyBorder="1" applyAlignment="1">
      <alignment/>
      <protection/>
    </xf>
    <xf numFmtId="0" fontId="90" fillId="0" borderId="50" xfId="172" applyFont="1" applyBorder="1" applyAlignment="1">
      <alignment/>
      <protection/>
    </xf>
    <xf numFmtId="164" fontId="90" fillId="0" borderId="10" xfId="172" applyNumberFormat="1" applyFont="1" applyBorder="1" applyAlignment="1">
      <alignment/>
      <protection/>
    </xf>
    <xf numFmtId="2" fontId="90" fillId="0" borderId="10" xfId="172" applyNumberFormat="1" applyFont="1" applyBorder="1">
      <alignment/>
      <protection/>
    </xf>
    <xf numFmtId="164" fontId="12" fillId="0" borderId="23" xfId="0" applyNumberFormat="1" applyFont="1" applyBorder="1" applyAlignment="1">
      <alignment horizontal="center" vertical="center"/>
    </xf>
    <xf numFmtId="0" fontId="12" fillId="34" borderId="58" xfId="285" applyFont="1" applyFill="1" applyBorder="1" applyAlignment="1">
      <alignment horizontal="center"/>
      <protection/>
    </xf>
    <xf numFmtId="164" fontId="12" fillId="0" borderId="10" xfId="0" applyNumberFormat="1" applyFont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right" vertical="center"/>
    </xf>
    <xf numFmtId="164" fontId="12" fillId="0" borderId="10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0" fontId="2" fillId="0" borderId="0" xfId="160" applyNumberFormat="1" applyFill="1">
      <alignment/>
      <protection/>
    </xf>
    <xf numFmtId="0" fontId="9" fillId="0" borderId="0" xfId="288" applyFont="1" applyFill="1">
      <alignment/>
      <protection/>
    </xf>
    <xf numFmtId="164" fontId="9" fillId="0" borderId="0" xfId="288" applyNumberFormat="1" applyFont="1" applyFill="1">
      <alignment/>
      <protection/>
    </xf>
    <xf numFmtId="0" fontId="13" fillId="0" borderId="0" xfId="288" applyFont="1" applyFill="1" applyAlignment="1" applyProtection="1">
      <alignment horizontal="right"/>
      <protection/>
    </xf>
    <xf numFmtId="0" fontId="12" fillId="34" borderId="66" xfId="288" applyFont="1" applyFill="1" applyBorder="1" applyAlignment="1" applyProtection="1" quotePrefix="1">
      <alignment horizontal="center" vertical="center"/>
      <protection/>
    </xf>
    <xf numFmtId="0" fontId="12" fillId="34" borderId="10" xfId="288" applyFont="1" applyFill="1" applyBorder="1" applyAlignment="1" applyProtection="1">
      <alignment horizontal="center" vertical="center"/>
      <protection/>
    </xf>
    <xf numFmtId="4" fontId="12" fillId="34" borderId="10" xfId="288" applyNumberFormat="1" applyFont="1" applyFill="1" applyBorder="1" applyAlignment="1" applyProtection="1">
      <alignment horizontal="center" vertical="center"/>
      <protection/>
    </xf>
    <xf numFmtId="0" fontId="12" fillId="34" borderId="20" xfId="288" applyFont="1" applyFill="1" applyBorder="1" applyAlignment="1" applyProtection="1" quotePrefix="1">
      <alignment horizontal="center"/>
      <protection/>
    </xf>
    <xf numFmtId="0" fontId="12" fillId="34" borderId="51" xfId="288" applyFont="1" applyFill="1" applyBorder="1" applyAlignment="1" applyProtection="1" quotePrefix="1">
      <alignment horizontal="center" vertical="center"/>
      <protection/>
    </xf>
    <xf numFmtId="0" fontId="9" fillId="0" borderId="15" xfId="288" applyFont="1" applyFill="1" applyBorder="1">
      <alignment/>
      <protection/>
    </xf>
    <xf numFmtId="0" fontId="9" fillId="0" borderId="16" xfId="288" applyFont="1" applyFill="1" applyBorder="1" applyAlignment="1">
      <alignment horizontal="center"/>
      <protection/>
    </xf>
    <xf numFmtId="0" fontId="9" fillId="0" borderId="13" xfId="288" applyFont="1" applyFill="1" applyBorder="1" applyAlignment="1">
      <alignment horizontal="center"/>
      <protection/>
    </xf>
    <xf numFmtId="0" fontId="9" fillId="0" borderId="14" xfId="288" applyFont="1" applyFill="1" applyBorder="1" applyAlignment="1">
      <alignment horizontal="center"/>
      <protection/>
    </xf>
    <xf numFmtId="0" fontId="12" fillId="0" borderId="15" xfId="288" applyFont="1" applyFill="1" applyBorder="1" applyAlignment="1" applyProtection="1">
      <alignment horizontal="left"/>
      <protection/>
    </xf>
    <xf numFmtId="164" fontId="12" fillId="0" borderId="16" xfId="289" applyNumberFormat="1" applyFont="1" applyFill="1" applyBorder="1" applyAlignment="1">
      <alignment horizontal="right" vertical="center"/>
      <protection/>
    </xf>
    <xf numFmtId="164" fontId="12" fillId="0" borderId="16" xfId="288" applyNumberFormat="1" applyFont="1" applyBorder="1">
      <alignment/>
      <protection/>
    </xf>
    <xf numFmtId="164" fontId="12" fillId="0" borderId="17" xfId="288" applyNumberFormat="1" applyFont="1" applyBorder="1">
      <alignment/>
      <protection/>
    </xf>
    <xf numFmtId="0" fontId="9" fillId="0" borderId="15" xfId="288" applyFont="1" applyFill="1" applyBorder="1" applyAlignment="1" applyProtection="1">
      <alignment horizontal="left"/>
      <protection/>
    </xf>
    <xf numFmtId="164" fontId="12" fillId="0" borderId="16" xfId="288" applyNumberFormat="1" applyFont="1" applyBorder="1" applyAlignment="1">
      <alignment horizontal="right" vertical="center"/>
      <protection/>
    </xf>
    <xf numFmtId="164" fontId="9" fillId="0" borderId="16" xfId="289" applyNumberFormat="1" applyFont="1" applyFill="1" applyBorder="1" applyAlignment="1">
      <alignment horizontal="right" vertical="center"/>
      <protection/>
    </xf>
    <xf numFmtId="164" fontId="9" fillId="0" borderId="16" xfId="288" applyNumberFormat="1" applyFont="1" applyBorder="1" applyAlignment="1">
      <alignment horizontal="right" vertical="center"/>
      <protection/>
    </xf>
    <xf numFmtId="164" fontId="9" fillId="0" borderId="16" xfId="288" applyNumberFormat="1" applyFont="1" applyBorder="1">
      <alignment/>
      <protection/>
    </xf>
    <xf numFmtId="164" fontId="9" fillId="0" borderId="17" xfId="288" applyNumberFormat="1" applyFont="1" applyBorder="1">
      <alignment/>
      <protection/>
    </xf>
    <xf numFmtId="0" fontId="9" fillId="0" borderId="22" xfId="288" applyFont="1" applyFill="1" applyBorder="1" applyAlignment="1" applyProtection="1">
      <alignment horizontal="left"/>
      <protection/>
    </xf>
    <xf numFmtId="164" fontId="9" fillId="0" borderId="20" xfId="288" applyNumberFormat="1" applyFont="1" applyBorder="1" applyAlignment="1">
      <alignment horizontal="right" vertical="center"/>
      <protection/>
    </xf>
    <xf numFmtId="164" fontId="9" fillId="0" borderId="20" xfId="288" applyNumberFormat="1" applyFont="1" applyBorder="1">
      <alignment/>
      <protection/>
    </xf>
    <xf numFmtId="164" fontId="9" fillId="0" borderId="51" xfId="288" applyNumberFormat="1" applyFont="1" applyBorder="1">
      <alignment/>
      <protection/>
    </xf>
    <xf numFmtId="164" fontId="9" fillId="0" borderId="16" xfId="288" applyNumberFormat="1" applyFont="1" applyFill="1" applyBorder="1" applyAlignment="1">
      <alignment horizontal="right" vertical="center"/>
      <protection/>
    </xf>
    <xf numFmtId="164" fontId="9" fillId="0" borderId="20" xfId="289" applyNumberFormat="1" applyFont="1" applyFill="1" applyBorder="1" applyAlignment="1">
      <alignment horizontal="right" vertical="center"/>
      <protection/>
    </xf>
    <xf numFmtId="0" fontId="9" fillId="0" borderId="18" xfId="288" applyFont="1" applyFill="1" applyBorder="1" applyAlignment="1" applyProtection="1">
      <alignment horizontal="left"/>
      <protection/>
    </xf>
    <xf numFmtId="164" fontId="9" fillId="0" borderId="19" xfId="289" applyNumberFormat="1" applyFont="1" applyFill="1" applyBorder="1" applyAlignment="1">
      <alignment horizontal="right" vertical="center"/>
      <protection/>
    </xf>
    <xf numFmtId="164" fontId="9" fillId="0" borderId="19" xfId="288" applyNumberFormat="1" applyFont="1" applyBorder="1">
      <alignment/>
      <protection/>
    </xf>
    <xf numFmtId="164" fontId="9" fillId="0" borderId="21" xfId="288" applyNumberFormat="1" applyFont="1" applyBorder="1">
      <alignment/>
      <protection/>
    </xf>
    <xf numFmtId="0" fontId="9" fillId="0" borderId="0" xfId="288" applyFont="1" applyFill="1" applyAlignment="1">
      <alignment horizontal="right"/>
      <protection/>
    </xf>
    <xf numFmtId="164" fontId="9" fillId="0" borderId="0" xfId="288" applyNumberFormat="1" applyFont="1" applyFill="1" applyAlignment="1">
      <alignment horizontal="right"/>
      <protection/>
    </xf>
    <xf numFmtId="0" fontId="3" fillId="0" borderId="0" xfId="160" applyNumberFormat="1" applyFont="1" applyFill="1" applyAlignment="1">
      <alignment/>
      <protection/>
    </xf>
    <xf numFmtId="167" fontId="12" fillId="0" borderId="47" xfId="288" applyNumberFormat="1" applyFont="1" applyFill="1" applyBorder="1" applyAlignment="1" applyProtection="1" quotePrefix="1">
      <alignment horizontal="left"/>
      <protection/>
    </xf>
    <xf numFmtId="164" fontId="9" fillId="0" borderId="13" xfId="288" applyNumberFormat="1" applyFont="1" applyBorder="1" applyAlignment="1">
      <alignment horizontal="center" vertical="center"/>
      <protection/>
    </xf>
    <xf numFmtId="164" fontId="2" fillId="0" borderId="0" xfId="160" applyNumberFormat="1" applyFill="1">
      <alignment/>
      <protection/>
    </xf>
    <xf numFmtId="167" fontId="9" fillId="0" borderId="47" xfId="288" applyNumberFormat="1" applyFont="1" applyFill="1" applyBorder="1" applyAlignment="1" applyProtection="1" quotePrefix="1">
      <alignment horizontal="left"/>
      <protection/>
    </xf>
    <xf numFmtId="167" fontId="9" fillId="0" borderId="30" xfId="288" applyNumberFormat="1" applyFont="1" applyFill="1" applyBorder="1" applyAlignment="1" applyProtection="1">
      <alignment horizontal="left"/>
      <protection/>
    </xf>
    <xf numFmtId="164" fontId="9" fillId="0" borderId="16" xfId="288" applyNumberFormat="1" applyFont="1" applyBorder="1" applyAlignment="1">
      <alignment horizontal="center" vertical="center"/>
      <protection/>
    </xf>
    <xf numFmtId="167" fontId="9" fillId="0" borderId="37" xfId="288" applyNumberFormat="1" applyFont="1" applyFill="1" applyBorder="1" applyAlignment="1" applyProtection="1">
      <alignment horizontal="left"/>
      <protection/>
    </xf>
    <xf numFmtId="164" fontId="9" fillId="0" borderId="20" xfId="288" applyNumberFormat="1" applyFont="1" applyBorder="1" applyAlignment="1">
      <alignment horizontal="center" vertical="center"/>
      <protection/>
    </xf>
    <xf numFmtId="167" fontId="9" fillId="0" borderId="13" xfId="288" applyNumberFormat="1" applyFont="1" applyFill="1" applyBorder="1" applyAlignment="1" applyProtection="1" quotePrefix="1">
      <alignment horizontal="left"/>
      <protection/>
    </xf>
    <xf numFmtId="167" fontId="9" fillId="0" borderId="20" xfId="288" applyNumberFormat="1" applyFont="1" applyFill="1" applyBorder="1" applyAlignment="1" applyProtection="1">
      <alignment horizontal="left"/>
      <protection/>
    </xf>
    <xf numFmtId="167" fontId="9" fillId="0" borderId="65" xfId="288" applyNumberFormat="1" applyFont="1" applyFill="1" applyBorder="1" applyAlignment="1" applyProtection="1" quotePrefix="1">
      <alignment horizontal="center" vertical="center"/>
      <protection/>
    </xf>
    <xf numFmtId="167" fontId="9" fillId="0" borderId="16" xfId="288" applyNumberFormat="1" applyFont="1" applyFill="1" applyBorder="1" applyAlignment="1" applyProtection="1">
      <alignment horizontal="left"/>
      <protection/>
    </xf>
    <xf numFmtId="167" fontId="9" fillId="0" borderId="32" xfId="288" applyNumberFormat="1" applyFont="1" applyFill="1" applyBorder="1" applyAlignment="1" applyProtection="1">
      <alignment horizontal="center" vertical="center"/>
      <protection/>
    </xf>
    <xf numFmtId="167" fontId="9" fillId="0" borderId="52" xfId="288" applyNumberFormat="1" applyFont="1" applyFill="1" applyBorder="1" applyAlignment="1" applyProtection="1">
      <alignment horizontal="center" vertical="center"/>
      <protection/>
    </xf>
    <xf numFmtId="167" fontId="9" fillId="0" borderId="30" xfId="288" applyNumberFormat="1" applyFont="1" applyFill="1" applyBorder="1" applyAlignment="1" applyProtection="1">
      <alignment horizontal="center" vertical="center"/>
      <protection/>
    </xf>
    <xf numFmtId="167" fontId="9" fillId="0" borderId="13" xfId="288" applyNumberFormat="1" applyFont="1" applyFill="1" applyBorder="1" applyAlignment="1" applyProtection="1">
      <alignment horizontal="center" vertical="center"/>
      <protection/>
    </xf>
    <xf numFmtId="167" fontId="9" fillId="0" borderId="37" xfId="288" applyNumberFormat="1" applyFont="1" applyFill="1" applyBorder="1" applyAlignment="1" applyProtection="1">
      <alignment horizontal="center" vertical="center"/>
      <protection/>
    </xf>
    <xf numFmtId="167" fontId="9" fillId="0" borderId="20" xfId="288" applyNumberFormat="1" applyFont="1" applyFill="1" applyBorder="1" applyAlignment="1" applyProtection="1">
      <alignment horizontal="center" vertical="center"/>
      <protection/>
    </xf>
    <xf numFmtId="0" fontId="29" fillId="0" borderId="0" xfId="288" applyFont="1" applyFill="1">
      <alignment/>
      <protection/>
    </xf>
    <xf numFmtId="167" fontId="25" fillId="34" borderId="55" xfId="291" applyNumberFormat="1" applyFont="1" applyFill="1" applyBorder="1" applyAlignment="1">
      <alignment horizontal="center"/>
      <protection/>
    </xf>
    <xf numFmtId="167" fontId="25" fillId="34" borderId="34" xfId="291" applyNumberFormat="1" applyFont="1" applyFill="1" applyBorder="1">
      <alignment/>
      <protection/>
    </xf>
    <xf numFmtId="167" fontId="25" fillId="34" borderId="22" xfId="291" applyNumberFormat="1" applyFont="1" applyFill="1" applyBorder="1" applyAlignment="1">
      <alignment horizontal="center"/>
      <protection/>
    </xf>
    <xf numFmtId="167" fontId="25" fillId="34" borderId="20" xfId="291" applyNumberFormat="1" applyFont="1" applyFill="1" applyBorder="1" applyAlignment="1">
      <alignment horizontal="center"/>
      <protection/>
    </xf>
    <xf numFmtId="49" fontId="25" fillId="34" borderId="20" xfId="291" applyNumberFormat="1" applyFont="1" applyFill="1" applyBorder="1" applyAlignment="1" quotePrefix="1">
      <alignment horizontal="center"/>
      <protection/>
    </xf>
    <xf numFmtId="49" fontId="25" fillId="34" borderId="20" xfId="291" applyNumberFormat="1" applyFont="1" applyFill="1" applyBorder="1" applyAlignment="1">
      <alignment horizontal="center"/>
      <protection/>
    </xf>
    <xf numFmtId="167" fontId="25" fillId="34" borderId="11" xfId="176" applyNumberFormat="1" applyFont="1" applyFill="1" applyBorder="1" applyAlignment="1" quotePrefix="1">
      <alignment horizontal="center"/>
      <protection/>
    </xf>
    <xf numFmtId="167" fontId="29" fillId="0" borderId="15" xfId="235" applyFont="1" applyBorder="1" applyAlignment="1">
      <alignment horizontal="center"/>
      <protection/>
    </xf>
    <xf numFmtId="167" fontId="25" fillId="0" borderId="16" xfId="235" applyFont="1" applyBorder="1">
      <alignment/>
      <protection/>
    </xf>
    <xf numFmtId="167" fontId="25" fillId="0" borderId="14" xfId="235" applyFont="1" applyBorder="1">
      <alignment/>
      <protection/>
    </xf>
    <xf numFmtId="168" fontId="29" fillId="0" borderId="15" xfId="235" applyNumberFormat="1" applyFont="1" applyBorder="1" applyAlignment="1">
      <alignment horizontal="center"/>
      <protection/>
    </xf>
    <xf numFmtId="167" fontId="29" fillId="0" borderId="16" xfId="235" applyFont="1" applyBorder="1">
      <alignment/>
      <protection/>
    </xf>
    <xf numFmtId="167" fontId="29" fillId="0" borderId="16" xfId="235" applyFont="1" applyBorder="1" applyAlignment="1">
      <alignment horizontal="right"/>
      <protection/>
    </xf>
    <xf numFmtId="167" fontId="29" fillId="0" borderId="17" xfId="235" applyFont="1" applyBorder="1" applyAlignment="1">
      <alignment horizontal="right"/>
      <protection/>
    </xf>
    <xf numFmtId="168" fontId="25" fillId="0" borderId="15" xfId="235" applyNumberFormat="1" applyFont="1" applyBorder="1" applyAlignment="1">
      <alignment horizontal="left"/>
      <protection/>
    </xf>
    <xf numFmtId="167" fontId="29" fillId="0" borderId="51" xfId="235" applyFont="1" applyBorder="1" applyAlignment="1">
      <alignment horizontal="right"/>
      <protection/>
    </xf>
    <xf numFmtId="167" fontId="29" fillId="0" borderId="42" xfId="235" applyFont="1" applyBorder="1">
      <alignment/>
      <protection/>
    </xf>
    <xf numFmtId="167" fontId="25" fillId="0" borderId="53" xfId="235" applyFont="1" applyBorder="1">
      <alignment/>
      <protection/>
    </xf>
    <xf numFmtId="167" fontId="25" fillId="0" borderId="43" xfId="235" applyFont="1" applyBorder="1" applyAlignment="1">
      <alignment horizontal="right"/>
      <protection/>
    </xf>
    <xf numFmtId="167" fontId="25" fillId="0" borderId="45" xfId="235" applyFont="1" applyBorder="1" applyAlignment="1">
      <alignment horizontal="right"/>
      <protection/>
    </xf>
    <xf numFmtId="167" fontId="29" fillId="0" borderId="0" xfId="291" applyNumberFormat="1" applyFont="1" applyBorder="1">
      <alignment/>
      <protection/>
    </xf>
    <xf numFmtId="167" fontId="25" fillId="0" borderId="0" xfId="291" applyNumberFormat="1" applyFont="1" applyBorder="1">
      <alignment/>
      <protection/>
    </xf>
    <xf numFmtId="167" fontId="25" fillId="0" borderId="0" xfId="291" applyNumberFormat="1" applyFont="1" applyBorder="1" applyAlignment="1">
      <alignment horizontal="right"/>
      <protection/>
    </xf>
    <xf numFmtId="167" fontId="29" fillId="0" borderId="0" xfId="291" applyNumberFormat="1" applyFont="1" applyBorder="1" applyAlignment="1">
      <alignment horizontal="right"/>
      <protection/>
    </xf>
    <xf numFmtId="167" fontId="25" fillId="0" borderId="0" xfId="291" applyNumberFormat="1" applyFont="1" applyBorder="1" applyAlignment="1" quotePrefix="1">
      <alignment horizontal="right"/>
      <protection/>
    </xf>
    <xf numFmtId="0" fontId="9" fillId="0" borderId="0" xfId="160" applyFont="1" applyBorder="1">
      <alignment/>
      <protection/>
    </xf>
    <xf numFmtId="167" fontId="25" fillId="34" borderId="55" xfId="292" applyNumberFormat="1" applyFont="1" applyFill="1" applyBorder="1" applyAlignment="1">
      <alignment horizontal="center"/>
      <protection/>
    </xf>
    <xf numFmtId="167" fontId="25" fillId="34" borderId="34" xfId="292" applyNumberFormat="1" applyFont="1" applyFill="1" applyBorder="1">
      <alignment/>
      <protection/>
    </xf>
    <xf numFmtId="167" fontId="25" fillId="34" borderId="22" xfId="292" applyNumberFormat="1" applyFont="1" applyFill="1" applyBorder="1" applyAlignment="1">
      <alignment horizontal="center"/>
      <protection/>
    </xf>
    <xf numFmtId="167" fontId="25" fillId="34" borderId="20" xfId="292" applyNumberFormat="1" applyFont="1" applyFill="1" applyBorder="1" applyAlignment="1">
      <alignment horizontal="center"/>
      <protection/>
    </xf>
    <xf numFmtId="49" fontId="25" fillId="34" borderId="20" xfId="293" applyNumberFormat="1" applyFont="1" applyFill="1" applyBorder="1" applyAlignment="1" quotePrefix="1">
      <alignment horizontal="center"/>
      <protection/>
    </xf>
    <xf numFmtId="49" fontId="25" fillId="34" borderId="20" xfId="293" applyNumberFormat="1" applyFont="1" applyFill="1" applyBorder="1" applyAlignment="1">
      <alignment horizontal="center"/>
      <protection/>
    </xf>
    <xf numFmtId="0" fontId="29" fillId="0" borderId="17" xfId="235" applyNumberFormat="1" applyFont="1" applyBorder="1" applyAlignment="1">
      <alignment horizontal="right"/>
      <protection/>
    </xf>
    <xf numFmtId="168" fontId="25" fillId="0" borderId="15" xfId="235" applyNumberFormat="1" applyFont="1" applyBorder="1" applyAlignment="1">
      <alignment horizontal="center"/>
      <protection/>
    </xf>
    <xf numFmtId="167" fontId="25" fillId="0" borderId="16" xfId="235" applyFont="1" applyBorder="1" applyAlignment="1">
      <alignment horizontal="right"/>
      <protection/>
    </xf>
    <xf numFmtId="167" fontId="29" fillId="0" borderId="20" xfId="235" applyFont="1" applyBorder="1" applyAlignment="1">
      <alignment horizontal="right"/>
      <protection/>
    </xf>
    <xf numFmtId="168" fontId="25" fillId="0" borderId="42" xfId="235" applyNumberFormat="1" applyFont="1" applyBorder="1" applyAlignment="1">
      <alignment horizontal="center"/>
      <protection/>
    </xf>
    <xf numFmtId="167" fontId="25" fillId="0" borderId="43" xfId="235" applyFont="1" applyBorder="1">
      <alignment/>
      <protection/>
    </xf>
    <xf numFmtId="0" fontId="9" fillId="0" borderId="46" xfId="160" applyFont="1" applyBorder="1">
      <alignment/>
      <protection/>
    </xf>
    <xf numFmtId="167" fontId="29" fillId="0" borderId="46" xfId="292" applyNumberFormat="1" applyFont="1" applyBorder="1">
      <alignment/>
      <protection/>
    </xf>
    <xf numFmtId="164" fontId="9" fillId="0" borderId="0" xfId="160" applyNumberFormat="1" applyFont="1">
      <alignment/>
      <protection/>
    </xf>
    <xf numFmtId="167" fontId="12" fillId="34" borderId="55" xfId="298" applyNumberFormat="1" applyFont="1" applyFill="1" applyBorder="1">
      <alignment/>
      <protection/>
    </xf>
    <xf numFmtId="167" fontId="12" fillId="34" borderId="34" xfId="298" applyNumberFormat="1" applyFont="1" applyFill="1" applyBorder="1">
      <alignment/>
      <protection/>
    </xf>
    <xf numFmtId="167" fontId="12" fillId="34" borderId="22" xfId="298" applyNumberFormat="1" applyFont="1" applyFill="1" applyBorder="1" applyAlignment="1">
      <alignment horizontal="center"/>
      <protection/>
    </xf>
    <xf numFmtId="167" fontId="12" fillId="34" borderId="20" xfId="298" applyNumberFormat="1" applyFont="1" applyFill="1" applyBorder="1" applyAlignment="1">
      <alignment horizontal="center"/>
      <protection/>
    </xf>
    <xf numFmtId="49" fontId="25" fillId="34" borderId="20" xfId="294" applyNumberFormat="1" applyFont="1" applyFill="1" applyBorder="1" applyAlignment="1" quotePrefix="1">
      <alignment horizontal="center"/>
      <protection/>
    </xf>
    <xf numFmtId="49" fontId="25" fillId="34" borderId="20" xfId="294" applyNumberFormat="1" applyFont="1" applyFill="1" applyBorder="1" applyAlignment="1">
      <alignment horizontal="center"/>
      <protection/>
    </xf>
    <xf numFmtId="167" fontId="29" fillId="0" borderId="15" xfId="263" applyFont="1" applyBorder="1">
      <alignment/>
      <protection/>
    </xf>
    <xf numFmtId="167" fontId="25" fillId="0" borderId="16" xfId="263" applyFont="1" applyBorder="1">
      <alignment/>
      <protection/>
    </xf>
    <xf numFmtId="167" fontId="25" fillId="0" borderId="16" xfId="263" applyFont="1" applyBorder="1" applyAlignment="1" quotePrefix="1">
      <alignment horizontal="right"/>
      <protection/>
    </xf>
    <xf numFmtId="167" fontId="25" fillId="0" borderId="14" xfId="263" applyFont="1" applyBorder="1" applyAlignment="1" quotePrefix="1">
      <alignment horizontal="right"/>
      <protection/>
    </xf>
    <xf numFmtId="168" fontId="29" fillId="0" borderId="15" xfId="263" applyNumberFormat="1" applyFont="1" applyBorder="1" applyAlignment="1">
      <alignment horizontal="center"/>
      <protection/>
    </xf>
    <xf numFmtId="167" fontId="29" fillId="0" borderId="16" xfId="263" applyFont="1" applyBorder="1">
      <alignment/>
      <protection/>
    </xf>
    <xf numFmtId="167" fontId="29" fillId="0" borderId="16" xfId="263" applyFont="1" applyBorder="1" applyAlignment="1">
      <alignment horizontal="right"/>
      <protection/>
    </xf>
    <xf numFmtId="167" fontId="29" fillId="0" borderId="16" xfId="263" applyFont="1" applyBorder="1" applyAlignment="1" quotePrefix="1">
      <alignment horizontal="right"/>
      <protection/>
    </xf>
    <xf numFmtId="167" fontId="29" fillId="0" borderId="17" xfId="263" applyFont="1" applyBorder="1" applyAlignment="1">
      <alignment horizontal="right"/>
      <protection/>
    </xf>
    <xf numFmtId="167" fontId="25" fillId="0" borderId="16" xfId="263" applyFont="1" applyBorder="1" applyAlignment="1">
      <alignment horizontal="right"/>
      <protection/>
    </xf>
    <xf numFmtId="167" fontId="29" fillId="0" borderId="42" xfId="263" applyFont="1" applyBorder="1">
      <alignment/>
      <protection/>
    </xf>
    <xf numFmtId="167" fontId="25" fillId="0" borderId="43" xfId="263" applyFont="1" applyBorder="1">
      <alignment/>
      <protection/>
    </xf>
    <xf numFmtId="167" fontId="25" fillId="0" borderId="45" xfId="263" applyFont="1" applyBorder="1">
      <alignment/>
      <protection/>
    </xf>
    <xf numFmtId="182" fontId="9" fillId="0" borderId="0" xfId="160" applyNumberFormat="1" applyFont="1">
      <alignment/>
      <protection/>
    </xf>
    <xf numFmtId="167" fontId="9" fillId="0" borderId="0" xfId="160" applyNumberFormat="1" applyFont="1">
      <alignment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12" fillId="34" borderId="55" xfId="299" applyNumberFormat="1" applyFont="1" applyFill="1" applyBorder="1" applyAlignment="1">
      <alignment horizontal="left"/>
      <protection/>
    </xf>
    <xf numFmtId="167" fontId="12" fillId="34" borderId="67" xfId="299" applyNumberFormat="1" applyFont="1" applyFill="1" applyBorder="1">
      <alignment/>
      <protection/>
    </xf>
    <xf numFmtId="167" fontId="12" fillId="0" borderId="0" xfId="299" applyNumberFormat="1" applyFont="1" applyFill="1" applyBorder="1" applyAlignment="1">
      <alignment horizontal="center"/>
      <protection/>
    </xf>
    <xf numFmtId="167" fontId="12" fillId="34" borderId="22" xfId="299" applyNumberFormat="1" applyFont="1" applyFill="1" applyBorder="1" applyAlignment="1">
      <alignment horizontal="center"/>
      <protection/>
    </xf>
    <xf numFmtId="167" fontId="12" fillId="34" borderId="37" xfId="299" applyNumberFormat="1" applyFont="1" applyFill="1" applyBorder="1" applyAlignment="1">
      <alignment horizontal="center"/>
      <protection/>
    </xf>
    <xf numFmtId="49" fontId="25" fillId="34" borderId="20" xfId="295" applyNumberFormat="1" applyFont="1" applyFill="1" applyBorder="1" applyAlignment="1" quotePrefix="1">
      <alignment horizontal="center"/>
      <protection/>
    </xf>
    <xf numFmtId="49" fontId="25" fillId="34" borderId="20" xfId="295" applyNumberFormat="1" applyFont="1" applyFill="1" applyBorder="1" applyAlignment="1">
      <alignment horizontal="center"/>
      <protection/>
    </xf>
    <xf numFmtId="167" fontId="25" fillId="0" borderId="0" xfId="176" applyNumberFormat="1" applyFont="1" applyFill="1" applyBorder="1" applyAlignment="1" quotePrefix="1">
      <alignment horizontal="center"/>
      <protection/>
    </xf>
    <xf numFmtId="167" fontId="29" fillId="0" borderId="15" xfId="264" applyFont="1" applyBorder="1" applyAlignment="1">
      <alignment horizontal="left"/>
      <protection/>
    </xf>
    <xf numFmtId="167" fontId="25" fillId="0" borderId="16" xfId="264" applyFont="1" applyBorder="1">
      <alignment/>
      <protection/>
    </xf>
    <xf numFmtId="167" fontId="25" fillId="0" borderId="16" xfId="264" applyFont="1" applyBorder="1" applyAlignment="1" quotePrefix="1">
      <alignment/>
      <protection/>
    </xf>
    <xf numFmtId="167" fontId="25" fillId="0" borderId="14" xfId="264" applyFont="1" applyBorder="1" applyAlignment="1" quotePrefix="1">
      <alignment/>
      <protection/>
    </xf>
    <xf numFmtId="167" fontId="25" fillId="0" borderId="0" xfId="264" applyFont="1" applyBorder="1" applyAlignment="1" quotePrefix="1">
      <alignment horizontal="right"/>
      <protection/>
    </xf>
    <xf numFmtId="168" fontId="29" fillId="0" borderId="15" xfId="264" applyNumberFormat="1" applyFont="1" applyBorder="1" applyAlignment="1">
      <alignment horizontal="center"/>
      <protection/>
    </xf>
    <xf numFmtId="168" fontId="29" fillId="0" borderId="16" xfId="264" applyNumberFormat="1" applyFont="1" applyBorder="1" applyAlignment="1">
      <alignment horizontal="left"/>
      <protection/>
    </xf>
    <xf numFmtId="167" fontId="29" fillId="0" borderId="16" xfId="264" applyFont="1" applyBorder="1" applyAlignment="1">
      <alignment/>
      <protection/>
    </xf>
    <xf numFmtId="167" fontId="29" fillId="0" borderId="17" xfId="264" applyFont="1" applyBorder="1" applyAlignment="1">
      <alignment/>
      <protection/>
    </xf>
    <xf numFmtId="167" fontId="29" fillId="0" borderId="0" xfId="264" applyFont="1" applyBorder="1" applyAlignment="1">
      <alignment horizontal="right"/>
      <protection/>
    </xf>
    <xf numFmtId="168" fontId="29" fillId="0" borderId="15" xfId="264" applyNumberFormat="1" applyFont="1" applyBorder="1" applyAlignment="1">
      <alignment horizontal="left"/>
      <protection/>
    </xf>
    <xf numFmtId="168" fontId="25" fillId="0" borderId="16" xfId="264" applyNumberFormat="1" applyFont="1" applyBorder="1" applyAlignment="1">
      <alignment horizontal="left"/>
      <protection/>
    </xf>
    <xf numFmtId="167" fontId="25" fillId="0" borderId="16" xfId="264" applyFont="1" applyBorder="1" applyAlignment="1">
      <alignment/>
      <protection/>
    </xf>
    <xf numFmtId="168" fontId="29" fillId="0" borderId="42" xfId="264" applyNumberFormat="1" applyFont="1" applyBorder="1" applyAlignment="1">
      <alignment horizontal="left"/>
      <protection/>
    </xf>
    <xf numFmtId="168" fontId="25" fillId="0" borderId="43" xfId="264" applyNumberFormat="1" applyFont="1" applyBorder="1" applyAlignment="1">
      <alignment horizontal="left"/>
      <protection/>
    </xf>
    <xf numFmtId="167" fontId="25" fillId="0" borderId="43" xfId="264" applyFont="1" applyBorder="1" applyAlignment="1">
      <alignment/>
      <protection/>
    </xf>
    <xf numFmtId="167" fontId="25" fillId="0" borderId="45" xfId="264" applyFont="1" applyBorder="1" applyAlignment="1">
      <alignment/>
      <protection/>
    </xf>
    <xf numFmtId="167" fontId="12" fillId="34" borderId="55" xfId="304" applyNumberFormat="1" applyFont="1" applyFill="1" applyBorder="1" applyAlignment="1">
      <alignment horizontal="left"/>
      <protection/>
    </xf>
    <xf numFmtId="167" fontId="12" fillId="34" borderId="67" xfId="304" applyNumberFormat="1" applyFont="1" applyFill="1" applyBorder="1">
      <alignment/>
      <protection/>
    </xf>
    <xf numFmtId="167" fontId="12" fillId="34" borderId="22" xfId="304" applyNumberFormat="1" applyFont="1" applyFill="1" applyBorder="1" applyAlignment="1">
      <alignment horizontal="center"/>
      <protection/>
    </xf>
    <xf numFmtId="167" fontId="12" fillId="34" borderId="37" xfId="304" applyNumberFormat="1" applyFont="1" applyFill="1" applyBorder="1" applyAlignment="1">
      <alignment horizontal="center"/>
      <protection/>
    </xf>
    <xf numFmtId="49" fontId="25" fillId="34" borderId="20" xfId="296" applyNumberFormat="1" applyFont="1" applyFill="1" applyBorder="1" applyAlignment="1" quotePrefix="1">
      <alignment horizontal="center"/>
      <protection/>
    </xf>
    <xf numFmtId="49" fontId="25" fillId="34" borderId="20" xfId="296" applyNumberFormat="1" applyFont="1" applyFill="1" applyBorder="1" applyAlignment="1">
      <alignment horizontal="center"/>
      <protection/>
    </xf>
    <xf numFmtId="167" fontId="29" fillId="0" borderId="16" xfId="264" applyFont="1" applyBorder="1" applyAlignment="1">
      <alignment horizontal="right"/>
      <protection/>
    </xf>
    <xf numFmtId="167" fontId="29" fillId="0" borderId="17" xfId="264" applyFont="1" applyBorder="1" applyAlignment="1">
      <alignment horizontal="right"/>
      <protection/>
    </xf>
    <xf numFmtId="168" fontId="29" fillId="0" borderId="42" xfId="264" applyNumberFormat="1" applyFont="1" applyBorder="1" applyAlignment="1">
      <alignment horizontal="center"/>
      <protection/>
    </xf>
    <xf numFmtId="167" fontId="29" fillId="0" borderId="46" xfId="264" applyFont="1" applyBorder="1" applyAlignment="1">
      <alignment/>
      <protection/>
    </xf>
    <xf numFmtId="167" fontId="29" fillId="0" borderId="46" xfId="264" applyFont="1" applyBorder="1" applyAlignment="1">
      <alignment horizontal="right"/>
      <protection/>
    </xf>
    <xf numFmtId="168" fontId="29" fillId="0" borderId="0" xfId="264" applyNumberFormat="1" applyFont="1" applyBorder="1" applyAlignment="1">
      <alignment horizontal="center"/>
      <protection/>
    </xf>
    <xf numFmtId="168" fontId="29" fillId="0" borderId="0" xfId="264" applyNumberFormat="1" applyFont="1" applyBorder="1" applyAlignment="1">
      <alignment horizontal="left"/>
      <protection/>
    </xf>
    <xf numFmtId="167" fontId="29" fillId="0" borderId="0" xfId="264" applyFont="1" applyBorder="1" applyAlignment="1">
      <alignment/>
      <protection/>
    </xf>
    <xf numFmtId="167" fontId="29" fillId="0" borderId="0" xfId="264" applyNumberFormat="1" applyFont="1" applyBorder="1" applyAlignment="1">
      <alignment horizontal="left"/>
      <protection/>
    </xf>
    <xf numFmtId="167" fontId="29" fillId="0" borderId="0" xfId="264" applyNumberFormat="1" applyFont="1" applyBorder="1" applyAlignment="1">
      <alignment/>
      <protection/>
    </xf>
    <xf numFmtId="167" fontId="29" fillId="0" borderId="0" xfId="264" applyNumberFormat="1" applyFont="1" applyBorder="1" applyAlignment="1">
      <alignment horizontal="right"/>
      <protection/>
    </xf>
    <xf numFmtId="168" fontId="25" fillId="0" borderId="0" xfId="264" applyNumberFormat="1" applyFont="1" applyBorder="1" applyAlignment="1">
      <alignment horizontal="left"/>
      <protection/>
    </xf>
    <xf numFmtId="167" fontId="25" fillId="0" borderId="0" xfId="264" applyFont="1" applyBorder="1" applyAlignment="1">
      <alignment/>
      <protection/>
    </xf>
    <xf numFmtId="167" fontId="12" fillId="34" borderId="55" xfId="306" applyNumberFormat="1" applyFont="1" applyFill="1" applyBorder="1" applyAlignment="1">
      <alignment horizontal="left"/>
      <protection/>
    </xf>
    <xf numFmtId="167" fontId="12" fillId="34" borderId="34" xfId="306" applyNumberFormat="1" applyFont="1" applyFill="1" applyBorder="1">
      <alignment/>
      <protection/>
    </xf>
    <xf numFmtId="167" fontId="12" fillId="34" borderId="22" xfId="306" applyNumberFormat="1" applyFont="1" applyFill="1" applyBorder="1" applyAlignment="1">
      <alignment horizontal="center"/>
      <protection/>
    </xf>
    <xf numFmtId="167" fontId="12" fillId="34" borderId="20" xfId="306" applyNumberFormat="1" applyFont="1" applyFill="1" applyBorder="1" applyAlignment="1">
      <alignment horizontal="center"/>
      <protection/>
    </xf>
    <xf numFmtId="49" fontId="25" fillId="34" borderId="20" xfId="297" applyNumberFormat="1" applyFont="1" applyFill="1" applyBorder="1" applyAlignment="1" quotePrefix="1">
      <alignment horizontal="center"/>
      <protection/>
    </xf>
    <xf numFmtId="49" fontId="25" fillId="34" borderId="20" xfId="297" applyNumberFormat="1" applyFont="1" applyFill="1" applyBorder="1" applyAlignment="1">
      <alignment horizontal="center"/>
      <protection/>
    </xf>
    <xf numFmtId="167" fontId="29" fillId="0" borderId="15" xfId="265" applyFont="1" applyBorder="1" applyAlignment="1">
      <alignment horizontal="left"/>
      <protection/>
    </xf>
    <xf numFmtId="167" fontId="25" fillId="0" borderId="16" xfId="265" applyFont="1" applyBorder="1">
      <alignment/>
      <protection/>
    </xf>
    <xf numFmtId="167" fontId="25" fillId="0" borderId="13" xfId="265" applyFont="1" applyBorder="1" applyAlignment="1" quotePrefix="1">
      <alignment horizontal="right"/>
      <protection/>
    </xf>
    <xf numFmtId="167" fontId="25" fillId="0" borderId="14" xfId="265" applyFont="1" applyBorder="1" applyAlignment="1" quotePrefix="1">
      <alignment horizontal="right"/>
      <protection/>
    </xf>
    <xf numFmtId="168" fontId="29" fillId="0" borderId="15" xfId="265" applyNumberFormat="1" applyFont="1" applyBorder="1" applyAlignment="1">
      <alignment horizontal="center"/>
      <protection/>
    </xf>
    <xf numFmtId="168" fontId="29" fillId="0" borderId="16" xfId="265" applyNumberFormat="1" applyFont="1" applyBorder="1" applyAlignment="1">
      <alignment horizontal="left"/>
      <protection/>
    </xf>
    <xf numFmtId="167" fontId="29" fillId="0" borderId="16" xfId="265" applyFont="1" applyBorder="1" applyAlignment="1">
      <alignment horizontal="right"/>
      <protection/>
    </xf>
    <xf numFmtId="167" fontId="29" fillId="0" borderId="17" xfId="265" applyFont="1" applyBorder="1" applyAlignment="1">
      <alignment horizontal="right"/>
      <protection/>
    </xf>
    <xf numFmtId="168" fontId="29" fillId="0" borderId="15" xfId="265" applyNumberFormat="1" applyFont="1" applyBorder="1" applyAlignment="1">
      <alignment horizontal="left"/>
      <protection/>
    </xf>
    <xf numFmtId="168" fontId="25" fillId="0" borderId="16" xfId="265" applyNumberFormat="1" applyFont="1" applyBorder="1" applyAlignment="1">
      <alignment horizontal="left"/>
      <protection/>
    </xf>
    <xf numFmtId="167" fontId="25" fillId="0" borderId="16" xfId="265" applyFont="1" applyBorder="1" applyAlignment="1">
      <alignment horizontal="right"/>
      <protection/>
    </xf>
    <xf numFmtId="168" fontId="29" fillId="0" borderId="42" xfId="265" applyNumberFormat="1" applyFont="1" applyBorder="1" applyAlignment="1">
      <alignment horizontal="left"/>
      <protection/>
    </xf>
    <xf numFmtId="168" fontId="25" fillId="0" borderId="43" xfId="265" applyNumberFormat="1" applyFont="1" applyBorder="1" applyAlignment="1">
      <alignment horizontal="left"/>
      <protection/>
    </xf>
    <xf numFmtId="167" fontId="25" fillId="0" borderId="43" xfId="265" applyFont="1" applyBorder="1" applyAlignment="1">
      <alignment horizontal="right"/>
      <protection/>
    </xf>
    <xf numFmtId="167" fontId="25" fillId="0" borderId="45" xfId="265" applyFont="1" applyBorder="1" applyAlignment="1">
      <alignment horizontal="right"/>
      <protection/>
    </xf>
    <xf numFmtId="167" fontId="2" fillId="0" borderId="0" xfId="160" applyNumberForma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270" applyFont="1">
      <alignment/>
      <protection/>
    </xf>
    <xf numFmtId="167" fontId="12" fillId="34" borderId="68" xfId="186" applyNumberFormat="1" applyFont="1" applyFill="1" applyBorder="1" applyAlignment="1">
      <alignment horizontal="center"/>
      <protection/>
    </xf>
    <xf numFmtId="167" fontId="12" fillId="34" borderId="34" xfId="186" applyNumberFormat="1" applyFont="1" applyFill="1" applyBorder="1" applyAlignment="1">
      <alignment horizontal="center"/>
      <protection/>
    </xf>
    <xf numFmtId="167" fontId="12" fillId="34" borderId="34" xfId="186" applyNumberFormat="1" applyFont="1" applyFill="1" applyBorder="1" applyAlignment="1" quotePrefix="1">
      <alignment horizontal="center"/>
      <protection/>
    </xf>
    <xf numFmtId="167" fontId="12" fillId="34" borderId="67" xfId="186" applyNumberFormat="1" applyFont="1" applyFill="1" applyBorder="1" applyAlignment="1" quotePrefix="1">
      <alignment horizontal="center"/>
      <protection/>
    </xf>
    <xf numFmtId="167" fontId="9" fillId="0" borderId="49" xfId="186" applyNumberFormat="1" applyFont="1" applyBorder="1" applyAlignment="1">
      <alignment horizontal="left"/>
      <protection/>
    </xf>
    <xf numFmtId="2" fontId="9" fillId="0" borderId="10" xfId="266" applyNumberFormat="1" applyFont="1" applyBorder="1">
      <alignment/>
      <protection/>
    </xf>
    <xf numFmtId="2" fontId="9" fillId="0" borderId="41" xfId="266" applyNumberFormat="1" applyFont="1" applyBorder="1">
      <alignment/>
      <protection/>
    </xf>
    <xf numFmtId="2" fontId="9" fillId="0" borderId="11" xfId="266" applyNumberFormat="1" applyFont="1" applyBorder="1">
      <alignment/>
      <protection/>
    </xf>
    <xf numFmtId="2" fontId="9" fillId="0" borderId="41" xfId="266" applyNumberFormat="1" applyFont="1" applyBorder="1" applyAlignment="1" quotePrefix="1">
      <alignment horizontal="right"/>
      <protection/>
    </xf>
    <xf numFmtId="2" fontId="9" fillId="0" borderId="11" xfId="266" applyNumberFormat="1" applyFont="1" applyBorder="1" applyAlignment="1" quotePrefix="1">
      <alignment horizontal="right"/>
      <protection/>
    </xf>
    <xf numFmtId="2" fontId="9" fillId="0" borderId="10" xfId="266" applyNumberFormat="1" applyFont="1" applyFill="1" applyBorder="1">
      <alignment/>
      <protection/>
    </xf>
    <xf numFmtId="167" fontId="12" fillId="0" borderId="64" xfId="186" applyNumberFormat="1" applyFont="1" applyBorder="1" applyAlignment="1">
      <alignment horizontal="center"/>
      <protection/>
    </xf>
    <xf numFmtId="2" fontId="12" fillId="0" borderId="43" xfId="266" applyNumberFormat="1" applyFont="1" applyBorder="1">
      <alignment/>
      <protection/>
    </xf>
    <xf numFmtId="2" fontId="12" fillId="0" borderId="44" xfId="266" applyNumberFormat="1" applyFont="1" applyBorder="1">
      <alignment/>
      <protection/>
    </xf>
    <xf numFmtId="2" fontId="12" fillId="0" borderId="45" xfId="266" applyNumberFormat="1" applyFont="1" applyBorder="1">
      <alignment/>
      <protection/>
    </xf>
    <xf numFmtId="167" fontId="9" fillId="0" borderId="0" xfId="186" applyNumberFormat="1" applyFont="1">
      <alignment/>
      <protection/>
    </xf>
    <xf numFmtId="164" fontId="9" fillId="0" borderId="0" xfId="186" applyNumberFormat="1" applyFont="1">
      <alignment/>
      <protection/>
    </xf>
    <xf numFmtId="167" fontId="16" fillId="0" borderId="0" xfId="186" applyNumberFormat="1" applyFont="1">
      <alignment/>
      <protection/>
    </xf>
    <xf numFmtId="167" fontId="9" fillId="0" borderId="0" xfId="186" applyNumberFormat="1" applyFont="1" applyFill="1">
      <alignment/>
      <protection/>
    </xf>
    <xf numFmtId="175" fontId="16" fillId="0" borderId="0" xfId="186" applyNumberFormat="1" applyFont="1">
      <alignment/>
      <protection/>
    </xf>
    <xf numFmtId="0" fontId="12" fillId="35" borderId="10" xfId="188" applyFont="1" applyFill="1" applyBorder="1" applyAlignment="1">
      <alignment horizontal="center" vertical="center"/>
      <protection/>
    </xf>
    <xf numFmtId="0" fontId="12" fillId="35" borderId="10" xfId="188" applyFont="1" applyFill="1" applyBorder="1" applyAlignment="1" quotePrefix="1">
      <alignment horizontal="center" vertical="center"/>
      <protection/>
    </xf>
    <xf numFmtId="0" fontId="12" fillId="35" borderId="11" xfId="188" applyFont="1" applyFill="1" applyBorder="1" applyAlignment="1" quotePrefix="1">
      <alignment horizontal="center" vertical="center"/>
      <protection/>
    </xf>
    <xf numFmtId="0" fontId="9" fillId="0" borderId="49" xfId="273" applyFont="1" applyFill="1" applyBorder="1">
      <alignment/>
      <protection/>
    </xf>
    <xf numFmtId="0" fontId="9" fillId="0" borderId="50" xfId="273" applyFont="1" applyFill="1" applyBorder="1">
      <alignment/>
      <protection/>
    </xf>
    <xf numFmtId="164" fontId="9" fillId="0" borderId="10" xfId="188" applyNumberFormat="1" applyFont="1" applyBorder="1">
      <alignment/>
      <protection/>
    </xf>
    <xf numFmtId="164" fontId="9" fillId="0" borderId="10" xfId="188" applyNumberFormat="1" applyFont="1" applyBorder="1" applyAlignment="1">
      <alignment horizontal="right"/>
      <protection/>
    </xf>
    <xf numFmtId="164" fontId="9" fillId="0" borderId="11" xfId="188" applyNumberFormat="1" applyFont="1" applyBorder="1" applyAlignment="1">
      <alignment horizontal="right"/>
      <protection/>
    </xf>
    <xf numFmtId="0" fontId="9" fillId="0" borderId="24" xfId="273" applyFont="1" applyFill="1" applyBorder="1">
      <alignment/>
      <protection/>
    </xf>
    <xf numFmtId="0" fontId="9" fillId="0" borderId="0" xfId="273" applyFont="1" applyFill="1" applyBorder="1">
      <alignment/>
      <protection/>
    </xf>
    <xf numFmtId="164" fontId="9" fillId="0" borderId="16" xfId="188" applyNumberFormat="1" applyFont="1" applyFill="1" applyBorder="1">
      <alignment/>
      <protection/>
    </xf>
    <xf numFmtId="164" fontId="9" fillId="0" borderId="16" xfId="188" applyNumberFormat="1" applyFont="1" applyFill="1" applyBorder="1" applyAlignment="1">
      <alignment horizontal="right"/>
      <protection/>
    </xf>
    <xf numFmtId="164" fontId="9" fillId="0" borderId="17" xfId="188" applyNumberFormat="1" applyFont="1" applyFill="1" applyBorder="1" applyAlignment="1">
      <alignment horizontal="right"/>
      <protection/>
    </xf>
    <xf numFmtId="164" fontId="9" fillId="0" borderId="10" xfId="188" applyNumberFormat="1" applyFont="1" applyFill="1" applyBorder="1">
      <alignment/>
      <protection/>
    </xf>
    <xf numFmtId="164" fontId="9" fillId="0" borderId="10" xfId="188" applyNumberFormat="1" applyFont="1" applyFill="1" applyBorder="1" applyAlignment="1">
      <alignment horizontal="right"/>
      <protection/>
    </xf>
    <xf numFmtId="164" fontId="9" fillId="0" borderId="11" xfId="188" applyNumberFormat="1" applyFont="1" applyFill="1" applyBorder="1" applyAlignment="1">
      <alignment horizontal="right"/>
      <protection/>
    </xf>
    <xf numFmtId="0" fontId="9" fillId="0" borderId="32" xfId="273" applyFont="1" applyFill="1" applyBorder="1">
      <alignment/>
      <protection/>
    </xf>
    <xf numFmtId="0" fontId="9" fillId="0" borderId="64" xfId="273" applyFont="1" applyFill="1" applyBorder="1">
      <alignment/>
      <protection/>
    </xf>
    <xf numFmtId="0" fontId="9" fillId="0" borderId="59" xfId="273" applyFont="1" applyFill="1" applyBorder="1">
      <alignment/>
      <protection/>
    </xf>
    <xf numFmtId="164" fontId="9" fillId="0" borderId="43" xfId="188" applyNumberFormat="1" applyFont="1" applyFill="1" applyBorder="1">
      <alignment/>
      <protection/>
    </xf>
    <xf numFmtId="164" fontId="9" fillId="0" borderId="43" xfId="188" applyNumberFormat="1" applyFont="1" applyFill="1" applyBorder="1" applyAlignment="1">
      <alignment horizontal="right"/>
      <protection/>
    </xf>
    <xf numFmtId="164" fontId="9" fillId="0" borderId="45" xfId="188" applyNumberFormat="1" applyFont="1" applyFill="1" applyBorder="1" applyAlignment="1">
      <alignment horizontal="right"/>
      <protection/>
    </xf>
    <xf numFmtId="0" fontId="9" fillId="0" borderId="0" xfId="273" applyFont="1" applyFill="1">
      <alignment/>
      <protection/>
    </xf>
    <xf numFmtId="0" fontId="9" fillId="0" borderId="0" xfId="213" applyFont="1" applyFill="1">
      <alignment/>
      <protection/>
    </xf>
    <xf numFmtId="167" fontId="6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5" fillId="33" borderId="69" xfId="0" applyNumberFormat="1" applyFont="1" applyFill="1" applyBorder="1" applyAlignment="1">
      <alignment/>
    </xf>
    <xf numFmtId="167" fontId="9" fillId="33" borderId="34" xfId="0" applyNumberFormat="1" applyFont="1" applyFill="1" applyBorder="1" applyAlignment="1">
      <alignment/>
    </xf>
    <xf numFmtId="167" fontId="9" fillId="33" borderId="67" xfId="0" applyNumberFormat="1" applyFont="1" applyFill="1" applyBorder="1" applyAlignment="1">
      <alignment/>
    </xf>
    <xf numFmtId="167" fontId="12" fillId="33" borderId="46" xfId="0" applyNumberFormat="1" applyFont="1" applyFill="1" applyBorder="1" applyAlignment="1" quotePrefix="1">
      <alignment horizontal="centerContinuous"/>
    </xf>
    <xf numFmtId="167" fontId="12" fillId="33" borderId="63" xfId="0" applyNumberFormat="1" applyFont="1" applyFill="1" applyBorder="1" applyAlignment="1" quotePrefix="1">
      <alignment horizontal="centerContinuous"/>
    </xf>
    <xf numFmtId="167" fontId="6" fillId="33" borderId="24" xfId="0" applyNumberFormat="1" applyFont="1" applyFill="1" applyBorder="1" applyAlignment="1">
      <alignment/>
    </xf>
    <xf numFmtId="167" fontId="12" fillId="33" borderId="16" xfId="0" applyNumberFormat="1" applyFont="1" applyFill="1" applyBorder="1" applyAlignment="1">
      <alignment horizontal="center"/>
    </xf>
    <xf numFmtId="167" fontId="12" fillId="33" borderId="30" xfId="0" applyNumberFormat="1" applyFont="1" applyFill="1" applyBorder="1" applyAlignment="1">
      <alignment horizontal="center"/>
    </xf>
    <xf numFmtId="168" fontId="12" fillId="33" borderId="16" xfId="0" applyNumberFormat="1" applyFont="1" applyFill="1" applyBorder="1" applyAlignment="1" quotePrefix="1">
      <alignment horizontal="center"/>
    </xf>
    <xf numFmtId="168" fontId="12" fillId="33" borderId="30" xfId="0" applyNumberFormat="1" applyFont="1" applyFill="1" applyBorder="1" applyAlignment="1" quotePrefix="1">
      <alignment horizontal="center"/>
    </xf>
    <xf numFmtId="168" fontId="12" fillId="33" borderId="10" xfId="0" applyNumberFormat="1" applyFont="1" applyFill="1" applyBorder="1" applyAlignment="1" quotePrefix="1">
      <alignment horizontal="center"/>
    </xf>
    <xf numFmtId="168" fontId="12" fillId="33" borderId="70" xfId="0" applyNumberFormat="1" applyFont="1" applyFill="1" applyBorder="1" applyAlignment="1" quotePrefix="1">
      <alignment horizontal="center"/>
    </xf>
    <xf numFmtId="167" fontId="12" fillId="0" borderId="71" xfId="0" applyNumberFormat="1" applyFont="1" applyFill="1" applyBorder="1" applyAlignment="1">
      <alignment/>
    </xf>
    <xf numFmtId="167" fontId="9" fillId="0" borderId="65" xfId="0" applyNumberFormat="1" applyFont="1" applyFill="1" applyBorder="1" applyAlignment="1">
      <alignment/>
    </xf>
    <xf numFmtId="167" fontId="9" fillId="0" borderId="13" xfId="0" applyNumberFormat="1" applyFont="1" applyFill="1" applyBorder="1" applyAlignment="1">
      <alignment/>
    </xf>
    <xf numFmtId="167" fontId="9" fillId="0" borderId="48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/>
    </xf>
    <xf numFmtId="167" fontId="12" fillId="0" borderId="16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7" fontId="25" fillId="0" borderId="15" xfId="0" applyNumberFormat="1" applyFont="1" applyFill="1" applyBorder="1" applyAlignment="1">
      <alignment horizontal="left"/>
    </xf>
    <xf numFmtId="167" fontId="9" fillId="0" borderId="16" xfId="0" applyNumberFormat="1" applyFont="1" applyFill="1" applyBorder="1" applyAlignment="1">
      <alignment horizontal="right"/>
    </xf>
    <xf numFmtId="167" fontId="9" fillId="0" borderId="17" xfId="0" applyNumberFormat="1" applyFont="1" applyFill="1" applyBorder="1" applyAlignment="1">
      <alignment horizontal="right"/>
    </xf>
    <xf numFmtId="167" fontId="9" fillId="0" borderId="32" xfId="0" applyNumberFormat="1" applyFont="1" applyFill="1" applyBorder="1" applyAlignment="1">
      <alignment/>
    </xf>
    <xf numFmtId="167" fontId="6" fillId="0" borderId="24" xfId="0" applyNumberFormat="1" applyFont="1" applyFill="1" applyBorder="1" applyAlignment="1">
      <alignment/>
    </xf>
    <xf numFmtId="167" fontId="9" fillId="0" borderId="32" xfId="0" applyNumberFormat="1" applyFont="1" applyFill="1" applyBorder="1" applyAlignment="1">
      <alignment horizontal="right"/>
    </xf>
    <xf numFmtId="167" fontId="6" fillId="0" borderId="71" xfId="0" applyNumberFormat="1" applyFont="1" applyFill="1" applyBorder="1" applyAlignment="1">
      <alignment/>
    </xf>
    <xf numFmtId="167" fontId="9" fillId="0" borderId="65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6" fillId="0" borderId="56" xfId="0" applyNumberFormat="1" applyFont="1" applyFill="1" applyBorder="1" applyAlignment="1">
      <alignment/>
    </xf>
    <xf numFmtId="167" fontId="9" fillId="0" borderId="52" xfId="0" applyNumberFormat="1" applyFont="1" applyFill="1" applyBorder="1" applyAlignment="1">
      <alignment/>
    </xf>
    <xf numFmtId="167" fontId="6" fillId="0" borderId="52" xfId="0" applyNumberFormat="1" applyFont="1" applyFill="1" applyBorder="1" applyAlignment="1">
      <alignment/>
    </xf>
    <xf numFmtId="167" fontId="9" fillId="0" borderId="58" xfId="0" applyNumberFormat="1" applyFont="1" applyFill="1" applyBorder="1" applyAlignment="1">
      <alignment horizontal="right"/>
    </xf>
    <xf numFmtId="167" fontId="12" fillId="0" borderId="24" xfId="0" applyNumberFormat="1" applyFont="1" applyFill="1" applyBorder="1" applyAlignment="1">
      <alignment horizontal="left"/>
    </xf>
    <xf numFmtId="167" fontId="12" fillId="0" borderId="13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7" fontId="9" fillId="0" borderId="56" xfId="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 horizontal="right"/>
    </xf>
    <xf numFmtId="167" fontId="9" fillId="0" borderId="51" xfId="0" applyNumberFormat="1" applyFont="1" applyFill="1" applyBorder="1" applyAlignment="1">
      <alignment horizontal="right"/>
    </xf>
    <xf numFmtId="167" fontId="6" fillId="0" borderId="32" xfId="0" applyNumberFormat="1" applyFont="1" applyFill="1" applyBorder="1" applyAlignment="1">
      <alignment/>
    </xf>
    <xf numFmtId="167" fontId="12" fillId="0" borderId="56" xfId="0" applyNumberFormat="1" applyFont="1" applyFill="1" applyBorder="1" applyAlignment="1">
      <alignment horizontal="left"/>
    </xf>
    <xf numFmtId="167" fontId="12" fillId="0" borderId="20" xfId="0" applyNumberFormat="1" applyFont="1" applyFill="1" applyBorder="1" applyAlignment="1">
      <alignment horizontal="right"/>
    </xf>
    <xf numFmtId="167" fontId="12" fillId="0" borderId="51" xfId="0" applyNumberFormat="1" applyFont="1" applyFill="1" applyBorder="1" applyAlignment="1">
      <alignment horizontal="right"/>
    </xf>
    <xf numFmtId="167" fontId="12" fillId="0" borderId="71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/>
    </xf>
    <xf numFmtId="167" fontId="12" fillId="0" borderId="16" xfId="0" applyNumberFormat="1" applyFont="1" applyFill="1" applyBorder="1" applyAlignment="1">
      <alignment horizontal="center"/>
    </xf>
    <xf numFmtId="167" fontId="12" fillId="0" borderId="17" xfId="0" applyNumberFormat="1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9" fillId="0" borderId="31" xfId="0" applyNumberFormat="1" applyFont="1" applyFill="1" applyBorder="1" applyAlignment="1">
      <alignment horizontal="center"/>
    </xf>
    <xf numFmtId="167" fontId="12" fillId="0" borderId="56" xfId="0" applyNumberFormat="1" applyFont="1" applyFill="1" applyBorder="1" applyAlignment="1" quotePrefix="1">
      <alignment horizontal="left"/>
    </xf>
    <xf numFmtId="167" fontId="0" fillId="0" borderId="24" xfId="0" applyNumberFormat="1" applyFill="1" applyBorder="1" applyAlignment="1">
      <alignment/>
    </xf>
    <xf numFmtId="167" fontId="94" fillId="0" borderId="16" xfId="0" applyNumberFormat="1" applyFon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9" fillId="0" borderId="24" xfId="0" applyNumberFormat="1" applyFont="1" applyFill="1" applyBorder="1" applyAlignment="1" quotePrefix="1">
      <alignment horizontal="left"/>
    </xf>
    <xf numFmtId="167" fontId="12" fillId="0" borderId="33" xfId="0" applyNumberFormat="1" applyFont="1" applyFill="1" applyBorder="1" applyAlignment="1" quotePrefix="1">
      <alignment horizontal="left"/>
    </xf>
    <xf numFmtId="167" fontId="12" fillId="0" borderId="62" xfId="0" applyNumberFormat="1" applyFont="1" applyFill="1" applyBorder="1" applyAlignment="1">
      <alignment horizontal="right"/>
    </xf>
    <xf numFmtId="167" fontId="12" fillId="0" borderId="62" xfId="0" applyNumberFormat="1" applyFont="1" applyFill="1" applyBorder="1" applyAlignment="1">
      <alignment horizontal="center"/>
    </xf>
    <xf numFmtId="167" fontId="12" fillId="0" borderId="21" xfId="0" applyNumberFormat="1" applyFont="1" applyFill="1" applyBorder="1" applyAlignment="1">
      <alignment horizontal="center"/>
    </xf>
    <xf numFmtId="167" fontId="9" fillId="0" borderId="0" xfId="0" applyNumberFormat="1" applyFont="1" applyFill="1" applyAlignment="1" quotePrefix="1">
      <alignment horizontal="lef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Alignment="1" quotePrefix="1">
      <alignment/>
    </xf>
    <xf numFmtId="167" fontId="9" fillId="0" borderId="0" xfId="0" applyNumberFormat="1" applyFont="1" applyFill="1" applyBorder="1" applyAlignment="1" quotePrefix="1">
      <alignment/>
    </xf>
    <xf numFmtId="167" fontId="9" fillId="0" borderId="0" xfId="0" applyNumberFormat="1" applyFont="1" applyFill="1" applyAlignment="1">
      <alignment horizontal="left"/>
    </xf>
    <xf numFmtId="167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right"/>
    </xf>
    <xf numFmtId="167" fontId="9" fillId="33" borderId="24" xfId="0" applyNumberFormat="1" applyFont="1" applyFill="1" applyBorder="1" applyAlignment="1">
      <alignment/>
    </xf>
    <xf numFmtId="167" fontId="9" fillId="0" borderId="16" xfId="0" applyNumberFormat="1" applyFont="1" applyFill="1" applyBorder="1" applyAlignment="1">
      <alignment/>
    </xf>
    <xf numFmtId="167" fontId="94" fillId="0" borderId="24" xfId="0" applyNumberFormat="1" applyFont="1" applyFill="1" applyBorder="1" applyAlignment="1">
      <alignment/>
    </xf>
    <xf numFmtId="167" fontId="12" fillId="0" borderId="19" xfId="0" applyNumberFormat="1" applyFont="1" applyFill="1" applyBorder="1" applyAlignment="1">
      <alignment horizontal="right"/>
    </xf>
    <xf numFmtId="167" fontId="6" fillId="38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0" fontId="12" fillId="33" borderId="72" xfId="160" applyFont="1" applyFill="1" applyBorder="1" applyAlignment="1">
      <alignment horizontal="center" vertical="center"/>
      <protection/>
    </xf>
    <xf numFmtId="0" fontId="12" fillId="33" borderId="73" xfId="160" applyFont="1" applyFill="1" applyBorder="1" applyAlignment="1">
      <alignment horizontal="center" vertical="center"/>
      <protection/>
    </xf>
    <xf numFmtId="0" fontId="12" fillId="33" borderId="29" xfId="160" applyFont="1" applyFill="1" applyBorder="1" applyAlignment="1">
      <alignment horizontal="center" vertical="center"/>
      <protection/>
    </xf>
    <xf numFmtId="167" fontId="9" fillId="39" borderId="16" xfId="213" applyNumberFormat="1" applyFont="1" applyFill="1" applyBorder="1" applyAlignment="1" applyProtection="1">
      <alignment horizontal="left" indent="2"/>
      <protection/>
    </xf>
    <xf numFmtId="2" fontId="9" fillId="39" borderId="16" xfId="213" applyNumberFormat="1" applyFont="1" applyFill="1" applyBorder="1">
      <alignment/>
      <protection/>
    </xf>
    <xf numFmtId="2" fontId="9" fillId="39" borderId="17" xfId="213" applyNumberFormat="1" applyFont="1" applyFill="1" applyBorder="1">
      <alignment/>
      <protection/>
    </xf>
    <xf numFmtId="2" fontId="9" fillId="39" borderId="0" xfId="213" applyNumberFormat="1" applyFont="1" applyFill="1" applyBorder="1">
      <alignment/>
      <protection/>
    </xf>
    <xf numFmtId="167" fontId="9" fillId="39" borderId="20" xfId="213" applyNumberFormat="1" applyFont="1" applyFill="1" applyBorder="1" applyAlignment="1" applyProtection="1">
      <alignment horizontal="left" indent="2"/>
      <protection/>
    </xf>
    <xf numFmtId="2" fontId="9" fillId="39" borderId="20" xfId="213" applyNumberFormat="1" applyFont="1" applyFill="1" applyBorder="1">
      <alignment/>
      <protection/>
    </xf>
    <xf numFmtId="2" fontId="9" fillId="39" borderId="51" xfId="213" applyNumberFormat="1" applyFont="1" applyFill="1" applyBorder="1">
      <alignment/>
      <protection/>
    </xf>
    <xf numFmtId="167" fontId="12" fillId="39" borderId="10" xfId="213" applyNumberFormat="1" applyFont="1" applyFill="1" applyBorder="1" applyAlignment="1">
      <alignment horizontal="left"/>
      <protection/>
    </xf>
    <xf numFmtId="2" fontId="12" fillId="39" borderId="10" xfId="213" applyNumberFormat="1" applyFont="1" applyFill="1" applyBorder="1">
      <alignment/>
      <protection/>
    </xf>
    <xf numFmtId="2" fontId="12" fillId="39" borderId="11" xfId="213" applyNumberFormat="1" applyFont="1" applyFill="1" applyBorder="1">
      <alignment/>
      <protection/>
    </xf>
    <xf numFmtId="2" fontId="9" fillId="0" borderId="16" xfId="160" applyNumberFormat="1" applyFont="1" applyBorder="1">
      <alignment/>
      <protection/>
    </xf>
    <xf numFmtId="2" fontId="9" fillId="0" borderId="32" xfId="160" applyNumberFormat="1" applyFont="1" applyBorder="1">
      <alignment/>
      <protection/>
    </xf>
    <xf numFmtId="2" fontId="9" fillId="0" borderId="17" xfId="160" applyNumberFormat="1" applyFont="1" applyBorder="1">
      <alignment/>
      <protection/>
    </xf>
    <xf numFmtId="167" fontId="12" fillId="0" borderId="10" xfId="160" applyNumberFormat="1" applyFont="1" applyBorder="1" applyAlignment="1">
      <alignment horizontal="left"/>
      <protection/>
    </xf>
    <xf numFmtId="2" fontId="12" fillId="0" borderId="10" xfId="160" applyNumberFormat="1" applyFont="1" applyBorder="1">
      <alignment/>
      <protection/>
    </xf>
    <xf numFmtId="2" fontId="12" fillId="0" borderId="38" xfId="160" applyNumberFormat="1" applyFont="1" applyBorder="1">
      <alignment/>
      <protection/>
    </xf>
    <xf numFmtId="2" fontId="12" fillId="0" borderId="11" xfId="160" applyNumberFormat="1" applyFont="1" applyBorder="1">
      <alignment/>
      <protection/>
    </xf>
    <xf numFmtId="2" fontId="9" fillId="0" borderId="13" xfId="160" applyNumberFormat="1" applyFont="1" applyBorder="1">
      <alignment/>
      <protection/>
    </xf>
    <xf numFmtId="2" fontId="9" fillId="0" borderId="14" xfId="160" applyNumberFormat="1" applyFont="1" applyBorder="1">
      <alignment/>
      <protection/>
    </xf>
    <xf numFmtId="167" fontId="9" fillId="0" borderId="16" xfId="213" applyNumberFormat="1" applyFont="1" applyFill="1" applyBorder="1" applyAlignment="1" applyProtection="1">
      <alignment horizontal="left" indent="2"/>
      <protection/>
    </xf>
    <xf numFmtId="2" fontId="9" fillId="0" borderId="16" xfId="160" applyNumberFormat="1" applyFont="1" applyFill="1" applyBorder="1">
      <alignment/>
      <protection/>
    </xf>
    <xf numFmtId="2" fontId="9" fillId="0" borderId="20" xfId="160" applyNumberFormat="1" applyFont="1" applyBorder="1">
      <alignment/>
      <protection/>
    </xf>
    <xf numFmtId="2" fontId="9" fillId="0" borderId="51" xfId="160" applyNumberFormat="1" applyFont="1" applyBorder="1">
      <alignment/>
      <protection/>
    </xf>
    <xf numFmtId="0" fontId="12" fillId="0" borderId="10" xfId="160" applyFont="1" applyBorder="1">
      <alignment/>
      <protection/>
    </xf>
    <xf numFmtId="2" fontId="12" fillId="0" borderId="13" xfId="160" applyNumberFormat="1" applyFont="1" applyBorder="1">
      <alignment/>
      <protection/>
    </xf>
    <xf numFmtId="2" fontId="12" fillId="0" borderId="14" xfId="160" applyNumberFormat="1" applyFont="1" applyBorder="1">
      <alignment/>
      <protection/>
    </xf>
    <xf numFmtId="2" fontId="9" fillId="0" borderId="65" xfId="160" applyNumberFormat="1" applyFont="1" applyBorder="1">
      <alignment/>
      <protection/>
    </xf>
    <xf numFmtId="2" fontId="9" fillId="0" borderId="70" xfId="160" applyNumberFormat="1" applyFont="1" applyBorder="1">
      <alignment/>
      <protection/>
    </xf>
    <xf numFmtId="2" fontId="9" fillId="0" borderId="31" xfId="160" applyNumberFormat="1" applyFont="1" applyBorder="1">
      <alignment/>
      <protection/>
    </xf>
    <xf numFmtId="167" fontId="9" fillId="39" borderId="13" xfId="213" applyNumberFormat="1" applyFont="1" applyFill="1" applyBorder="1" applyAlignment="1" applyProtection="1">
      <alignment horizontal="left" indent="2"/>
      <protection/>
    </xf>
    <xf numFmtId="167" fontId="9" fillId="39" borderId="19" xfId="213" applyNumberFormat="1" applyFont="1" applyFill="1" applyBorder="1" applyAlignment="1" applyProtection="1">
      <alignment horizontal="left" indent="2"/>
      <protection/>
    </xf>
    <xf numFmtId="2" fontId="9" fillId="0" borderId="19" xfId="160" applyNumberFormat="1" applyFont="1" applyBorder="1">
      <alignment/>
      <protection/>
    </xf>
    <xf numFmtId="2" fontId="9" fillId="0" borderId="21" xfId="160" applyNumberFormat="1" applyFont="1" applyBorder="1">
      <alignment/>
      <protection/>
    </xf>
    <xf numFmtId="0" fontId="29" fillId="0" borderId="0" xfId="160" applyFont="1">
      <alignment/>
      <protection/>
    </xf>
    <xf numFmtId="167" fontId="12" fillId="34" borderId="74" xfId="186" applyNumberFormat="1" applyFont="1" applyFill="1" applyBorder="1" applyAlignment="1" quotePrefix="1">
      <alignment horizontal="center"/>
      <protection/>
    </xf>
    <xf numFmtId="167" fontId="12" fillId="0" borderId="24" xfId="0" applyNumberFormat="1" applyFont="1" applyFill="1" applyBorder="1" applyAlignment="1">
      <alignment/>
    </xf>
    <xf numFmtId="167" fontId="25" fillId="0" borderId="24" xfId="0" applyNumberFormat="1" applyFont="1" applyFill="1" applyBorder="1" applyAlignment="1">
      <alignment horizontal="left"/>
    </xf>
    <xf numFmtId="167" fontId="9" fillId="0" borderId="13" xfId="0" applyNumberFormat="1" applyFont="1" applyFill="1" applyBorder="1" applyAlignment="1">
      <alignment horizontal="right"/>
    </xf>
    <xf numFmtId="167" fontId="9" fillId="38" borderId="20" xfId="0" applyNumberFormat="1" applyFont="1" applyFill="1" applyBorder="1" applyAlignment="1">
      <alignment/>
    </xf>
    <xf numFmtId="167" fontId="6" fillId="0" borderId="20" xfId="0" applyNumberFormat="1" applyFont="1" applyFill="1" applyBorder="1" applyAlignment="1">
      <alignment/>
    </xf>
    <xf numFmtId="167" fontId="6" fillId="0" borderId="16" xfId="0" applyNumberFormat="1" applyFont="1" applyFill="1" applyBorder="1" applyAlignment="1">
      <alignment/>
    </xf>
    <xf numFmtId="167" fontId="12" fillId="0" borderId="19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left" indent="3"/>
    </xf>
    <xf numFmtId="167" fontId="9" fillId="0" borderId="24" xfId="0" applyNumberFormat="1" applyFont="1" applyFill="1" applyBorder="1" applyAlignment="1" quotePrefix="1">
      <alignment horizontal="left" indent="3"/>
    </xf>
    <xf numFmtId="167" fontId="9" fillId="0" borderId="15" xfId="0" applyNumberFormat="1" applyFont="1" applyFill="1" applyBorder="1" applyAlignment="1">
      <alignment horizontal="left" indent="3"/>
    </xf>
    <xf numFmtId="167" fontId="9" fillId="0" borderId="15" xfId="0" applyNumberFormat="1" applyFont="1" applyFill="1" applyBorder="1" applyAlignment="1" quotePrefix="1">
      <alignment horizontal="left" indent="3"/>
    </xf>
    <xf numFmtId="0" fontId="87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" fillId="0" borderId="32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/>
    </xf>
    <xf numFmtId="164" fontId="87" fillId="0" borderId="16" xfId="0" applyNumberFormat="1" applyFont="1" applyFill="1" applyBorder="1" applyAlignment="1">
      <alignment vertical="center"/>
    </xf>
    <xf numFmtId="164" fontId="87" fillId="0" borderId="31" xfId="0" applyNumberFormat="1" applyFont="1" applyFill="1" applyBorder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75" xfId="0" applyNumberFormat="1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4" fontId="12" fillId="0" borderId="53" xfId="0" applyNumberFormat="1" applyFont="1" applyFill="1" applyBorder="1" applyAlignment="1">
      <alignment/>
    </xf>
    <xf numFmtId="164" fontId="12" fillId="0" borderId="43" xfId="0" applyNumberFormat="1" applyFont="1" applyFill="1" applyBorder="1" applyAlignment="1">
      <alignment/>
    </xf>
    <xf numFmtId="164" fontId="12" fillId="0" borderId="76" xfId="0" applyNumberFormat="1" applyFont="1" applyFill="1" applyBorder="1" applyAlignment="1">
      <alignment/>
    </xf>
    <xf numFmtId="164" fontId="12" fillId="0" borderId="77" xfId="0" applyNumberFormat="1" applyFont="1" applyFill="1" applyBorder="1" applyAlignment="1">
      <alignment/>
    </xf>
    <xf numFmtId="164" fontId="12" fillId="0" borderId="60" xfId="0" applyNumberFormat="1" applyFont="1" applyFill="1" applyBorder="1" applyAlignment="1">
      <alignment/>
    </xf>
    <xf numFmtId="0" fontId="12" fillId="0" borderId="0" xfId="160" applyFont="1" applyFill="1" applyBorder="1" applyAlignment="1">
      <alignment horizontal="center"/>
      <protection/>
    </xf>
    <xf numFmtId="0" fontId="12" fillId="0" borderId="55" xfId="160" applyFont="1" applyFill="1" applyBorder="1">
      <alignment/>
      <protection/>
    </xf>
    <xf numFmtId="0" fontId="12" fillId="0" borderId="46" xfId="160" applyFont="1" applyFill="1" applyBorder="1" applyAlignment="1" applyProtection="1">
      <alignment horizontal="center"/>
      <protection/>
    </xf>
    <xf numFmtId="168" fontId="12" fillId="0" borderId="46" xfId="160" applyNumberFormat="1" applyFont="1" applyFill="1" applyBorder="1" applyAlignment="1">
      <alignment horizontal="center"/>
      <protection/>
    </xf>
    <xf numFmtId="168" fontId="12" fillId="0" borderId="78" xfId="160" applyNumberFormat="1" applyFont="1" applyFill="1" applyBorder="1" applyAlignment="1">
      <alignment horizontal="center"/>
      <protection/>
    </xf>
    <xf numFmtId="0" fontId="12" fillId="0" borderId="15" xfId="160" applyFont="1" applyFill="1" applyBorder="1" applyAlignment="1" quotePrefix="1">
      <alignment horizontal="left"/>
      <protection/>
    </xf>
    <xf numFmtId="168" fontId="12" fillId="0" borderId="0" xfId="160" applyNumberFormat="1" applyFont="1" applyFill="1" applyBorder="1" applyAlignment="1">
      <alignment horizontal="center"/>
      <protection/>
    </xf>
    <xf numFmtId="168" fontId="12" fillId="0" borderId="32" xfId="160" applyNumberFormat="1" applyFont="1" applyFill="1" applyBorder="1" applyAlignment="1">
      <alignment horizontal="center"/>
      <protection/>
    </xf>
    <xf numFmtId="168" fontId="12" fillId="0" borderId="50" xfId="160" applyNumberFormat="1" applyFont="1" applyFill="1" applyBorder="1" applyAlignment="1" applyProtection="1" quotePrefix="1">
      <alignment horizontal="center"/>
      <protection/>
    </xf>
    <xf numFmtId="0" fontId="12" fillId="0" borderId="22" xfId="160" applyFont="1" applyFill="1" applyBorder="1">
      <alignment/>
      <protection/>
    </xf>
    <xf numFmtId="0" fontId="12" fillId="0" borderId="37" xfId="160" applyFont="1" applyFill="1" applyBorder="1" applyAlignment="1" applyProtection="1">
      <alignment horizontal="center"/>
      <protection/>
    </xf>
    <xf numFmtId="0" fontId="12" fillId="0" borderId="39" xfId="160" applyFont="1" applyFill="1" applyBorder="1" applyAlignment="1" applyProtection="1">
      <alignment horizontal="center"/>
      <protection/>
    </xf>
    <xf numFmtId="0" fontId="12" fillId="0" borderId="52" xfId="160" applyFont="1" applyFill="1" applyBorder="1" applyAlignment="1" applyProtection="1" quotePrefix="1">
      <alignment horizontal="center"/>
      <protection/>
    </xf>
    <xf numFmtId="168" fontId="12" fillId="0" borderId="38" xfId="160" applyNumberFormat="1" applyFont="1" applyFill="1" applyBorder="1" applyAlignment="1" applyProtection="1">
      <alignment horizontal="right"/>
      <protection/>
    </xf>
    <xf numFmtId="168" fontId="12" fillId="0" borderId="52" xfId="160" applyNumberFormat="1" applyFont="1" applyFill="1" applyBorder="1" applyAlignment="1" applyProtection="1">
      <alignment horizontal="center"/>
      <protection/>
    </xf>
    <xf numFmtId="168" fontId="12" fillId="0" borderId="58" xfId="160" applyNumberFormat="1" applyFont="1" applyFill="1" applyBorder="1" applyAlignment="1" applyProtection="1">
      <alignment horizontal="center"/>
      <protection/>
    </xf>
    <xf numFmtId="175" fontId="9" fillId="0" borderId="57" xfId="160" applyNumberFormat="1" applyFont="1" applyFill="1" applyBorder="1" applyAlignment="1" applyProtection="1">
      <alignment horizontal="left"/>
      <protection/>
    </xf>
    <xf numFmtId="167" fontId="9" fillId="0" borderId="50" xfId="160" applyNumberFormat="1" applyFont="1" applyFill="1" applyBorder="1" applyProtection="1">
      <alignment/>
      <protection/>
    </xf>
    <xf numFmtId="167" fontId="9" fillId="0" borderId="38" xfId="160" applyNumberFormat="1" applyFont="1" applyFill="1" applyBorder="1" applyProtection="1">
      <alignment/>
      <protection/>
    </xf>
    <xf numFmtId="167" fontId="9" fillId="0" borderId="41" xfId="160" applyNumberFormat="1" applyFont="1" applyFill="1" applyBorder="1" applyProtection="1">
      <alignment/>
      <protection/>
    </xf>
    <xf numFmtId="168" fontId="28" fillId="0" borderId="38" xfId="160" applyNumberFormat="1" applyFont="1" applyFill="1" applyBorder="1" applyAlignment="1" applyProtection="1">
      <alignment horizontal="left"/>
      <protection/>
    </xf>
    <xf numFmtId="168" fontId="28" fillId="0" borderId="38" xfId="160" applyNumberFormat="1" applyFont="1" applyFill="1" applyBorder="1" applyAlignment="1" applyProtection="1" quotePrefix="1">
      <alignment/>
      <protection/>
    </xf>
    <xf numFmtId="167" fontId="9" fillId="0" borderId="23" xfId="160" applyNumberFormat="1" applyFont="1" applyFill="1" applyBorder="1" applyProtection="1">
      <alignment/>
      <protection/>
    </xf>
    <xf numFmtId="175" fontId="9" fillId="0" borderId="15" xfId="160" applyNumberFormat="1" applyFont="1" applyFill="1" applyBorder="1" applyAlignment="1" applyProtection="1" quotePrefix="1">
      <alignment horizontal="left"/>
      <protection/>
    </xf>
    <xf numFmtId="167" fontId="9" fillId="0" borderId="0" xfId="160" applyNumberFormat="1" applyFont="1" applyFill="1" applyBorder="1" applyProtection="1">
      <alignment/>
      <protection/>
    </xf>
    <xf numFmtId="167" fontId="9" fillId="0" borderId="32" xfId="160" applyNumberFormat="1" applyFont="1" applyFill="1" applyBorder="1" applyProtection="1">
      <alignment/>
      <protection/>
    </xf>
    <xf numFmtId="167" fontId="9" fillId="0" borderId="30" xfId="160" applyNumberFormat="1" applyFont="1" applyFill="1" applyBorder="1" applyProtection="1">
      <alignment/>
      <protection/>
    </xf>
    <xf numFmtId="168" fontId="9" fillId="0" borderId="32" xfId="160" applyNumberFormat="1" applyFont="1" applyFill="1" applyBorder="1" applyProtection="1">
      <alignment/>
      <protection/>
    </xf>
    <xf numFmtId="167" fontId="9" fillId="0" borderId="31" xfId="160" applyNumberFormat="1" applyFont="1" applyFill="1" applyBorder="1" applyProtection="1">
      <alignment/>
      <protection/>
    </xf>
    <xf numFmtId="175" fontId="9" fillId="0" borderId="15" xfId="160" applyNumberFormat="1" applyFont="1" applyFill="1" applyBorder="1" applyAlignment="1" applyProtection="1">
      <alignment horizontal="left"/>
      <protection/>
    </xf>
    <xf numFmtId="168" fontId="28" fillId="0" borderId="38" xfId="160" applyNumberFormat="1" applyFont="1" applyFill="1" applyBorder="1" applyAlignment="1" applyProtection="1" quotePrefix="1">
      <alignment horizontal="left"/>
      <protection/>
    </xf>
    <xf numFmtId="167" fontId="15" fillId="0" borderId="0" xfId="160" applyNumberFormat="1" applyFont="1" applyFill="1" applyBorder="1" applyProtection="1">
      <alignment/>
      <protection/>
    </xf>
    <xf numFmtId="167" fontId="15" fillId="0" borderId="32" xfId="160" applyNumberFormat="1" applyFont="1" applyFill="1" applyBorder="1" applyProtection="1">
      <alignment/>
      <protection/>
    </xf>
    <xf numFmtId="167" fontId="15" fillId="0" borderId="31" xfId="160" applyNumberFormat="1" applyFont="1" applyFill="1" applyBorder="1" applyProtection="1">
      <alignment/>
      <protection/>
    </xf>
    <xf numFmtId="0" fontId="9" fillId="0" borderId="32" xfId="160" applyFont="1" applyFill="1" applyBorder="1">
      <alignment/>
      <protection/>
    </xf>
    <xf numFmtId="168" fontId="21" fillId="0" borderId="32" xfId="160" applyNumberFormat="1" applyFont="1" applyFill="1" applyBorder="1" applyAlignment="1" applyProtection="1" quotePrefix="1">
      <alignment horizontal="left"/>
      <protection/>
    </xf>
    <xf numFmtId="168" fontId="28" fillId="0" borderId="32" xfId="160" applyNumberFormat="1" applyFont="1" applyFill="1" applyBorder="1" applyAlignment="1" applyProtection="1">
      <alignment horizontal="left"/>
      <protection/>
    </xf>
    <xf numFmtId="168" fontId="28" fillId="0" borderId="32" xfId="160" applyNumberFormat="1" applyFont="1" applyFill="1" applyBorder="1" applyAlignment="1" applyProtection="1" quotePrefix="1">
      <alignment horizontal="left"/>
      <protection/>
    </xf>
    <xf numFmtId="168" fontId="9" fillId="0" borderId="38" xfId="160" applyNumberFormat="1" applyFont="1" applyFill="1" applyBorder="1" applyProtection="1">
      <alignment/>
      <protection/>
    </xf>
    <xf numFmtId="164" fontId="9" fillId="0" borderId="31" xfId="160" applyNumberFormat="1" applyFont="1" applyFill="1" applyBorder="1" applyProtection="1">
      <alignment/>
      <protection/>
    </xf>
    <xf numFmtId="175" fontId="9" fillId="0" borderId="22" xfId="160" applyNumberFormat="1" applyFont="1" applyFill="1" applyBorder="1" applyAlignment="1" applyProtection="1" quotePrefix="1">
      <alignment horizontal="left"/>
      <protection/>
    </xf>
    <xf numFmtId="167" fontId="9" fillId="0" borderId="39" xfId="160" applyNumberFormat="1" applyFont="1" applyFill="1" applyBorder="1" applyProtection="1">
      <alignment/>
      <protection/>
    </xf>
    <xf numFmtId="167" fontId="9" fillId="0" borderId="52" xfId="160" applyNumberFormat="1" applyFont="1" applyFill="1" applyBorder="1" applyProtection="1">
      <alignment/>
      <protection/>
    </xf>
    <xf numFmtId="167" fontId="9" fillId="0" borderId="37" xfId="160" applyNumberFormat="1" applyFont="1" applyFill="1" applyBorder="1" applyProtection="1">
      <alignment/>
      <protection/>
    </xf>
    <xf numFmtId="167" fontId="9" fillId="0" borderId="58" xfId="160" applyNumberFormat="1" applyFont="1" applyFill="1" applyBorder="1" applyProtection="1">
      <alignment/>
      <protection/>
    </xf>
    <xf numFmtId="175" fontId="9" fillId="0" borderId="18" xfId="160" applyNumberFormat="1" applyFont="1" applyFill="1" applyBorder="1" applyAlignment="1" applyProtection="1">
      <alignment horizontal="left"/>
      <protection/>
    </xf>
    <xf numFmtId="167" fontId="9" fillId="0" borderId="61" xfId="160" applyNumberFormat="1" applyFont="1" applyFill="1" applyBorder="1" applyProtection="1">
      <alignment/>
      <protection/>
    </xf>
    <xf numFmtId="167" fontId="9" fillId="0" borderId="62" xfId="160" applyNumberFormat="1" applyFont="1" applyFill="1" applyBorder="1" applyProtection="1">
      <alignment/>
      <protection/>
    </xf>
    <xf numFmtId="167" fontId="9" fillId="0" borderId="40" xfId="160" applyNumberFormat="1" applyFont="1" applyFill="1" applyBorder="1" applyProtection="1">
      <alignment/>
      <protection/>
    </xf>
    <xf numFmtId="167" fontId="9" fillId="0" borderId="54" xfId="160" applyNumberFormat="1" applyFont="1" applyFill="1" applyBorder="1" applyProtection="1">
      <alignment/>
      <protection/>
    </xf>
    <xf numFmtId="167" fontId="9" fillId="0" borderId="0" xfId="160" applyNumberFormat="1" applyFont="1" applyFill="1" applyBorder="1" applyAlignment="1">
      <alignment horizontal="right"/>
      <protection/>
    </xf>
    <xf numFmtId="167" fontId="38" fillId="0" borderId="0" xfId="160" applyNumberFormat="1" applyFont="1" applyFill="1" applyBorder="1" applyProtection="1">
      <alignment/>
      <protection/>
    </xf>
    <xf numFmtId="168" fontId="38" fillId="0" borderId="0" xfId="160" applyNumberFormat="1" applyFont="1" applyFill="1" applyBorder="1" applyAlignment="1" applyProtection="1">
      <alignment horizontal="left"/>
      <protection/>
    </xf>
    <xf numFmtId="0" fontId="38" fillId="0" borderId="0" xfId="160" applyFont="1" applyFill="1" applyBorder="1" applyAlignment="1" applyProtection="1">
      <alignment horizontal="left"/>
      <protection/>
    </xf>
    <xf numFmtId="0" fontId="30" fillId="0" borderId="0" xfId="160" applyFont="1" applyFill="1" applyBorder="1" applyAlignment="1" applyProtection="1">
      <alignment horizontal="left"/>
      <protection/>
    </xf>
    <xf numFmtId="0" fontId="7" fillId="0" borderId="0" xfId="160" applyFont="1" applyFill="1" applyBorder="1" applyAlignment="1" quotePrefix="1">
      <alignment horizontal="left"/>
      <protection/>
    </xf>
    <xf numFmtId="175" fontId="9" fillId="0" borderId="0" xfId="160" applyNumberFormat="1" applyFont="1" applyFill="1" applyBorder="1" applyAlignment="1" applyProtection="1">
      <alignment horizontal="left"/>
      <protection/>
    </xf>
    <xf numFmtId="175" fontId="11" fillId="0" borderId="0" xfId="160" applyNumberFormat="1" applyFont="1" applyFill="1" applyBorder="1" applyAlignment="1" applyProtection="1" quotePrefix="1">
      <alignment horizontal="left"/>
      <protection/>
    </xf>
    <xf numFmtId="0" fontId="13" fillId="0" borderId="0" xfId="160" applyFont="1" applyFill="1" applyBorder="1">
      <alignment/>
      <protection/>
    </xf>
    <xf numFmtId="173" fontId="13" fillId="0" borderId="0" xfId="160" applyNumberFormat="1" applyFont="1" applyFill="1" applyBorder="1" applyAlignment="1" applyProtection="1">
      <alignment horizontal="right"/>
      <protection/>
    </xf>
    <xf numFmtId="173" fontId="13" fillId="0" borderId="0" xfId="160" applyNumberFormat="1" applyFont="1" applyFill="1" applyBorder="1" applyProtection="1">
      <alignment/>
      <protection/>
    </xf>
    <xf numFmtId="167" fontId="13" fillId="0" borderId="0" xfId="160" applyNumberFormat="1" applyFont="1" applyFill="1" applyBorder="1" applyProtection="1">
      <alignment/>
      <protection/>
    </xf>
    <xf numFmtId="168" fontId="13" fillId="0" borderId="0" xfId="160" applyNumberFormat="1" applyFont="1" applyFill="1" applyBorder="1" applyProtection="1">
      <alignment/>
      <protection/>
    </xf>
    <xf numFmtId="173" fontId="13" fillId="0" borderId="0" xfId="160" applyNumberFormat="1" applyFont="1" applyFill="1" applyBorder="1" applyAlignment="1">
      <alignment horizontal="right"/>
      <protection/>
    </xf>
    <xf numFmtId="173" fontId="13" fillId="0" borderId="0" xfId="160" applyNumberFormat="1" applyFont="1" applyFill="1" applyBorder="1">
      <alignment/>
      <protection/>
    </xf>
    <xf numFmtId="175" fontId="13" fillId="0" borderId="0" xfId="160" applyNumberFormat="1" applyFont="1" applyFill="1" applyBorder="1" applyAlignment="1" applyProtection="1">
      <alignment horizontal="left"/>
      <protection/>
    </xf>
    <xf numFmtId="0" fontId="9" fillId="0" borderId="0" xfId="160" applyFont="1" applyFill="1">
      <alignment/>
      <protection/>
    </xf>
    <xf numFmtId="164" fontId="9" fillId="0" borderId="0" xfId="160" applyNumberFormat="1" applyFont="1" applyFill="1">
      <alignment/>
      <protection/>
    </xf>
    <xf numFmtId="168" fontId="12" fillId="0" borderId="46" xfId="160" applyNumberFormat="1" applyFont="1" applyFill="1" applyBorder="1" applyAlignment="1" applyProtection="1">
      <alignment horizontal="center"/>
      <protection/>
    </xf>
    <xf numFmtId="168" fontId="12" fillId="0" borderId="78" xfId="160" applyNumberFormat="1" applyFont="1" applyFill="1" applyBorder="1" applyAlignment="1" applyProtection="1">
      <alignment horizontal="center"/>
      <protection/>
    </xf>
    <xf numFmtId="0" fontId="12" fillId="0" borderId="15" xfId="160" applyFont="1" applyFill="1" applyBorder="1">
      <alignment/>
      <protection/>
    </xf>
    <xf numFmtId="168" fontId="12" fillId="0" borderId="0" xfId="160" applyNumberFormat="1" applyFont="1" applyFill="1" applyBorder="1" applyAlignment="1" applyProtection="1" quotePrefix="1">
      <alignment horizontal="center"/>
      <protection/>
    </xf>
    <xf numFmtId="0" fontId="12" fillId="0" borderId="0" xfId="160" applyFont="1" applyFill="1" applyBorder="1" applyAlignment="1" applyProtection="1">
      <alignment horizontal="center"/>
      <protection/>
    </xf>
    <xf numFmtId="0" fontId="12" fillId="0" borderId="0" xfId="160" applyFont="1" applyFill="1" applyBorder="1" applyAlignment="1" applyProtection="1" quotePrefix="1">
      <alignment horizontal="center"/>
      <protection/>
    </xf>
    <xf numFmtId="0" fontId="12" fillId="0" borderId="32" xfId="160" applyFont="1" applyFill="1" applyBorder="1" applyAlignment="1" applyProtection="1" quotePrefix="1">
      <alignment horizontal="center"/>
      <protection/>
    </xf>
    <xf numFmtId="0" fontId="12" fillId="0" borderId="30" xfId="160" applyFont="1" applyFill="1" applyBorder="1" applyAlignment="1" applyProtection="1">
      <alignment horizontal="center"/>
      <protection/>
    </xf>
    <xf numFmtId="168" fontId="12" fillId="0" borderId="65" xfId="160" applyNumberFormat="1" applyFont="1" applyFill="1" applyBorder="1" applyAlignment="1" applyProtection="1">
      <alignment horizontal="right"/>
      <protection/>
    </xf>
    <xf numFmtId="168" fontId="12" fillId="0" borderId="32" xfId="160" applyNumberFormat="1" applyFont="1" applyFill="1" applyBorder="1" applyAlignment="1" applyProtection="1">
      <alignment horizontal="center"/>
      <protection/>
    </xf>
    <xf numFmtId="168" fontId="12" fillId="0" borderId="31" xfId="160" applyNumberFormat="1" applyFont="1" applyFill="1" applyBorder="1" applyAlignment="1" applyProtection="1">
      <alignment horizontal="center"/>
      <protection/>
    </xf>
    <xf numFmtId="168" fontId="21" fillId="0" borderId="38" xfId="160" applyNumberFormat="1" applyFont="1" applyFill="1" applyBorder="1" applyProtection="1">
      <alignment/>
      <protection/>
    </xf>
    <xf numFmtId="168" fontId="21" fillId="0" borderId="38" xfId="160" applyNumberFormat="1" applyFont="1" applyFill="1" applyBorder="1" applyAlignment="1" applyProtection="1" quotePrefix="1">
      <alignment horizontal="left"/>
      <protection/>
    </xf>
    <xf numFmtId="168" fontId="21" fillId="0" borderId="32" xfId="160" applyNumberFormat="1" applyFont="1" applyFill="1" applyBorder="1" applyProtection="1">
      <alignment/>
      <protection/>
    </xf>
    <xf numFmtId="175" fontId="9" fillId="0" borderId="57" xfId="160" applyNumberFormat="1" applyFont="1" applyFill="1" applyBorder="1" applyAlignment="1" applyProtection="1" quotePrefix="1">
      <alignment horizontal="left"/>
      <protection/>
    </xf>
    <xf numFmtId="175" fontId="12" fillId="0" borderId="15" xfId="160" applyNumberFormat="1" applyFont="1" applyFill="1" applyBorder="1" applyAlignment="1" applyProtection="1">
      <alignment horizontal="left"/>
      <protection/>
    </xf>
    <xf numFmtId="167" fontId="12" fillId="0" borderId="0" xfId="160" applyNumberFormat="1" applyFont="1" applyFill="1" applyBorder="1" applyProtection="1">
      <alignment/>
      <protection/>
    </xf>
    <xf numFmtId="167" fontId="12" fillId="0" borderId="32" xfId="160" applyNumberFormat="1" applyFont="1" applyFill="1" applyBorder="1" applyProtection="1">
      <alignment/>
      <protection/>
    </xf>
    <xf numFmtId="167" fontId="12" fillId="0" borderId="30" xfId="160" applyNumberFormat="1" applyFont="1" applyFill="1" applyBorder="1" applyProtection="1">
      <alignment/>
      <protection/>
    </xf>
    <xf numFmtId="168" fontId="20" fillId="0" borderId="32" xfId="160" applyNumberFormat="1" applyFont="1" applyFill="1" applyBorder="1" applyProtection="1">
      <alignment/>
      <protection/>
    </xf>
    <xf numFmtId="167" fontId="12" fillId="0" borderId="31" xfId="160" applyNumberFormat="1" applyFont="1" applyFill="1" applyBorder="1" applyProtection="1">
      <alignment/>
      <protection/>
    </xf>
    <xf numFmtId="0" fontId="9" fillId="0" borderId="38" xfId="160" applyFont="1" applyFill="1" applyBorder="1">
      <alignment/>
      <protection/>
    </xf>
    <xf numFmtId="168" fontId="21" fillId="0" borderId="62" xfId="160" applyNumberFormat="1" applyFont="1" applyFill="1" applyBorder="1" applyProtection="1">
      <alignment/>
      <protection/>
    </xf>
    <xf numFmtId="0" fontId="9" fillId="0" borderId="62" xfId="160" applyFont="1" applyFill="1" applyBorder="1">
      <alignment/>
      <protection/>
    </xf>
    <xf numFmtId="175" fontId="11" fillId="0" borderId="0" xfId="160" applyNumberFormat="1" applyFont="1" applyFill="1" applyBorder="1" applyAlignment="1" applyProtection="1">
      <alignment horizontal="left"/>
      <protection/>
    </xf>
    <xf numFmtId="167" fontId="39" fillId="0" borderId="0" xfId="160" applyNumberFormat="1" applyFont="1" applyFill="1" applyBorder="1" applyProtection="1">
      <alignment/>
      <protection/>
    </xf>
    <xf numFmtId="167" fontId="13" fillId="0" borderId="0" xfId="160" applyNumberFormat="1" applyFont="1" applyFill="1" applyBorder="1" applyAlignment="1">
      <alignment horizontal="right"/>
      <protection/>
    </xf>
    <xf numFmtId="167" fontId="13" fillId="0" borderId="0" xfId="160" applyNumberFormat="1" applyFont="1" applyFill="1" applyBorder="1">
      <alignment/>
      <protection/>
    </xf>
    <xf numFmtId="0" fontId="13" fillId="0" borderId="0" xfId="160" applyFont="1" applyFill="1" applyBorder="1" applyAlignment="1" quotePrefix="1">
      <alignment horizontal="left"/>
      <protection/>
    </xf>
    <xf numFmtId="168" fontId="12" fillId="0" borderId="0" xfId="160" applyNumberFormat="1" applyFont="1" applyFill="1" applyBorder="1" applyAlignment="1">
      <alignment horizontal="centerContinuous"/>
      <protection/>
    </xf>
    <xf numFmtId="168" fontId="12" fillId="0" borderId="32" xfId="160" applyNumberFormat="1" applyFont="1" applyFill="1" applyBorder="1" applyAlignment="1">
      <alignment horizontal="centerContinuous"/>
      <protection/>
    </xf>
    <xf numFmtId="168" fontId="12" fillId="0" borderId="50" xfId="160" applyNumberFormat="1" applyFont="1" applyFill="1" applyBorder="1" applyAlignment="1" applyProtection="1" quotePrefix="1">
      <alignment horizontal="centerContinuous"/>
      <protection/>
    </xf>
    <xf numFmtId="0" fontId="12" fillId="0" borderId="23" xfId="160" applyFont="1" applyFill="1" applyBorder="1" applyAlignment="1" applyProtection="1" quotePrefix="1">
      <alignment horizontal="centerContinuous"/>
      <protection/>
    </xf>
    <xf numFmtId="167" fontId="9" fillId="0" borderId="57" xfId="160" applyNumberFormat="1" applyFont="1" applyFill="1" applyBorder="1" applyAlignment="1" applyProtection="1" quotePrefix="1">
      <alignment horizontal="left"/>
      <protection/>
    </xf>
    <xf numFmtId="167" fontId="9" fillId="0" borderId="15" xfId="160" applyNumberFormat="1" applyFont="1" applyFill="1" applyBorder="1" applyAlignment="1" applyProtection="1">
      <alignment horizontal="left"/>
      <protection/>
    </xf>
    <xf numFmtId="167" fontId="12" fillId="0" borderId="57" xfId="160" applyNumberFormat="1" applyFont="1" applyFill="1" applyBorder="1" applyAlignment="1" applyProtection="1" quotePrefix="1">
      <alignment horizontal="left"/>
      <protection/>
    </xf>
    <xf numFmtId="167" fontId="12" fillId="0" borderId="50" xfId="160" applyNumberFormat="1" applyFont="1" applyFill="1" applyBorder="1" applyProtection="1">
      <alignment/>
      <protection/>
    </xf>
    <xf numFmtId="167" fontId="12" fillId="0" borderId="38" xfId="160" applyNumberFormat="1" applyFont="1" applyFill="1" applyBorder="1" applyProtection="1">
      <alignment/>
      <protection/>
    </xf>
    <xf numFmtId="167" fontId="12" fillId="0" borderId="41" xfId="160" applyNumberFormat="1" applyFont="1" applyFill="1" applyBorder="1" applyProtection="1">
      <alignment/>
      <protection/>
    </xf>
    <xf numFmtId="168" fontId="20" fillId="0" borderId="38" xfId="160" applyNumberFormat="1" applyFont="1" applyFill="1" applyBorder="1" applyProtection="1">
      <alignment/>
      <protection/>
    </xf>
    <xf numFmtId="167" fontId="12" fillId="0" borderId="23" xfId="160" applyNumberFormat="1" applyFont="1" applyFill="1" applyBorder="1" applyProtection="1">
      <alignment/>
      <protection/>
    </xf>
    <xf numFmtId="175" fontId="9" fillId="0" borderId="15" xfId="160" applyNumberFormat="1" applyFont="1" applyFill="1" applyBorder="1" applyAlignment="1" applyProtection="1">
      <alignment horizontal="left" indent="3"/>
      <protection/>
    </xf>
    <xf numFmtId="167" fontId="9" fillId="0" borderId="57" xfId="160" applyNumberFormat="1" applyFont="1" applyFill="1" applyBorder="1" applyAlignment="1" applyProtection="1">
      <alignment horizontal="left"/>
      <protection/>
    </xf>
    <xf numFmtId="167" fontId="9" fillId="0" borderId="10" xfId="160" applyNumberFormat="1" applyFont="1" applyFill="1" applyBorder="1" applyProtection="1">
      <alignment/>
      <protection/>
    </xf>
    <xf numFmtId="167" fontId="9" fillId="0" borderId="18" xfId="160" applyNumberFormat="1" applyFont="1" applyFill="1" applyBorder="1" applyAlignment="1" applyProtection="1">
      <alignment horizontal="left"/>
      <protection/>
    </xf>
    <xf numFmtId="167" fontId="9" fillId="0" borderId="0" xfId="160" applyNumberFormat="1" applyFont="1" applyFill="1" applyBorder="1" applyAlignment="1">
      <alignment horizontal="center"/>
      <protection/>
    </xf>
    <xf numFmtId="168" fontId="21" fillId="0" borderId="52" xfId="160" applyNumberFormat="1" applyFont="1" applyFill="1" applyBorder="1" applyProtection="1">
      <alignment/>
      <protection/>
    </xf>
    <xf numFmtId="175" fontId="13" fillId="0" borderId="0" xfId="160" applyNumberFormat="1" applyFont="1" applyFill="1" applyBorder="1" applyAlignment="1" applyProtection="1" quotePrefix="1">
      <alignment horizontal="left"/>
      <protection/>
    </xf>
    <xf numFmtId="168" fontId="12" fillId="0" borderId="46" xfId="160" applyNumberFormat="1" applyFont="1" applyFill="1" applyBorder="1" applyAlignment="1">
      <alignment horizontal="centerContinuous"/>
      <protection/>
    </xf>
    <xf numFmtId="168" fontId="12" fillId="0" borderId="78" xfId="160" applyNumberFormat="1" applyFont="1" applyFill="1" applyBorder="1" applyAlignment="1">
      <alignment horizontal="centerContinuous"/>
      <protection/>
    </xf>
    <xf numFmtId="0" fontId="40" fillId="0" borderId="0" xfId="160" applyFont="1" applyFill="1">
      <alignment/>
      <protection/>
    </xf>
    <xf numFmtId="167" fontId="40" fillId="0" borderId="0" xfId="160" applyNumberFormat="1" applyFont="1" applyFill="1" applyBorder="1" applyProtection="1">
      <alignment/>
      <protection/>
    </xf>
    <xf numFmtId="167" fontId="40" fillId="0" borderId="0" xfId="160" applyNumberFormat="1" applyFont="1" applyFill="1" applyBorder="1">
      <alignment/>
      <protection/>
    </xf>
    <xf numFmtId="1" fontId="9" fillId="0" borderId="13" xfId="160" applyNumberFormat="1" applyFont="1" applyFill="1" applyBorder="1" applyAlignment="1">
      <alignment horizontal="center"/>
      <protection/>
    </xf>
    <xf numFmtId="0" fontId="9" fillId="0" borderId="16" xfId="160" applyFont="1" applyFill="1" applyBorder="1" applyAlignment="1">
      <alignment horizontal="center"/>
      <protection/>
    </xf>
    <xf numFmtId="0" fontId="9" fillId="0" borderId="16" xfId="160" applyFont="1" applyFill="1" applyBorder="1">
      <alignment/>
      <protection/>
    </xf>
    <xf numFmtId="2" fontId="9" fillId="0" borderId="13" xfId="160" applyNumberFormat="1" applyFont="1" applyFill="1" applyBorder="1">
      <alignment/>
      <protection/>
    </xf>
    <xf numFmtId="0" fontId="9" fillId="0" borderId="52" xfId="160" applyFont="1" applyFill="1" applyBorder="1">
      <alignment/>
      <protection/>
    </xf>
    <xf numFmtId="2" fontId="9" fillId="0" borderId="20" xfId="160" applyNumberFormat="1" applyFont="1" applyFill="1" applyBorder="1">
      <alignment/>
      <protection/>
    </xf>
    <xf numFmtId="164" fontId="12" fillId="0" borderId="0" xfId="160" applyNumberFormat="1" applyFont="1" applyFill="1" applyAlignment="1">
      <alignment horizontal="center"/>
      <protection/>
    </xf>
    <xf numFmtId="2" fontId="9" fillId="0" borderId="0" xfId="160" applyNumberFormat="1" applyFont="1" applyFill="1">
      <alignment/>
      <protection/>
    </xf>
    <xf numFmtId="164" fontId="12" fillId="0" borderId="55" xfId="160" applyNumberFormat="1" applyFont="1" applyFill="1" applyBorder="1" applyAlignment="1" applyProtection="1">
      <alignment horizontal="left"/>
      <protection/>
    </xf>
    <xf numFmtId="164" fontId="12" fillId="0" borderId="15" xfId="160" applyNumberFormat="1" applyFont="1" applyFill="1" applyBorder="1" applyAlignment="1" applyProtection="1">
      <alignment horizontal="left"/>
      <protection/>
    </xf>
    <xf numFmtId="164" fontId="12" fillId="0" borderId="15" xfId="160" applyNumberFormat="1" applyFont="1" applyFill="1" applyBorder="1" applyAlignment="1">
      <alignment horizontal="left"/>
      <protection/>
    </xf>
    <xf numFmtId="164" fontId="12" fillId="0" borderId="20" xfId="44" applyNumberFormat="1" applyFont="1" applyFill="1" applyBorder="1" applyAlignment="1" quotePrefix="1">
      <alignment horizontal="center"/>
    </xf>
    <xf numFmtId="164" fontId="12" fillId="0" borderId="20" xfId="44" applyNumberFormat="1" applyFont="1" applyFill="1" applyBorder="1" applyAlignment="1">
      <alignment horizontal="right"/>
    </xf>
    <xf numFmtId="2" fontId="12" fillId="0" borderId="20" xfId="44" applyNumberFormat="1" applyFont="1" applyFill="1" applyBorder="1" applyAlignment="1">
      <alignment horizontal="right"/>
    </xf>
    <xf numFmtId="2" fontId="12" fillId="0" borderId="51" xfId="44" applyNumberFormat="1" applyFont="1" applyFill="1" applyBorder="1" applyAlignment="1">
      <alignment horizontal="right"/>
    </xf>
    <xf numFmtId="164" fontId="12" fillId="0" borderId="0" xfId="160" applyNumberFormat="1" applyFont="1" applyFill="1" applyBorder="1" applyAlignment="1">
      <alignment horizontal="center"/>
      <protection/>
    </xf>
    <xf numFmtId="164" fontId="9" fillId="0" borderId="57" xfId="160" applyNumberFormat="1" applyFont="1" applyFill="1" applyBorder="1" applyAlignment="1" applyProtection="1">
      <alignment horizontal="left"/>
      <protection/>
    </xf>
    <xf numFmtId="164" fontId="9" fillId="0" borderId="20" xfId="44" applyNumberFormat="1" applyFont="1" applyFill="1" applyBorder="1" applyAlignment="1">
      <alignment/>
    </xf>
    <xf numFmtId="164" fontId="9" fillId="0" borderId="51" xfId="44" applyNumberFormat="1" applyFont="1" applyFill="1" applyBorder="1" applyAlignment="1">
      <alignment/>
    </xf>
    <xf numFmtId="164" fontId="9" fillId="0" borderId="0" xfId="160" applyNumberFormat="1" applyFont="1" applyFill="1" applyBorder="1" applyAlignment="1" applyProtection="1">
      <alignment horizontal="left" vertical="center"/>
      <protection/>
    </xf>
    <xf numFmtId="164" fontId="9" fillId="0" borderId="0" xfId="160" applyNumberFormat="1" applyFont="1" applyFill="1" applyBorder="1">
      <alignment/>
      <protection/>
    </xf>
    <xf numFmtId="164" fontId="9" fillId="0" borderId="22" xfId="160" applyNumberFormat="1" applyFont="1" applyFill="1" applyBorder="1" applyAlignment="1" applyProtection="1">
      <alignment horizontal="left"/>
      <protection/>
    </xf>
    <xf numFmtId="164" fontId="9" fillId="0" borderId="10" xfId="44" applyNumberFormat="1" applyFont="1" applyFill="1" applyBorder="1" applyAlignment="1">
      <alignment/>
    </xf>
    <xf numFmtId="164" fontId="9" fillId="0" borderId="11" xfId="44" applyNumberFormat="1" applyFont="1" applyFill="1" applyBorder="1" applyAlignment="1">
      <alignment/>
    </xf>
    <xf numFmtId="164" fontId="9" fillId="0" borderId="15" xfId="160" applyNumberFormat="1" applyFont="1" applyFill="1" applyBorder="1" applyAlignment="1" applyProtection="1">
      <alignment horizontal="left"/>
      <protection/>
    </xf>
    <xf numFmtId="164" fontId="9" fillId="0" borderId="16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12" fillId="0" borderId="42" xfId="160" applyNumberFormat="1" applyFont="1" applyFill="1" applyBorder="1" applyAlignment="1" applyProtection="1">
      <alignment horizontal="left"/>
      <protection/>
    </xf>
    <xf numFmtId="164" fontId="12" fillId="0" borderId="43" xfId="44" applyNumberFormat="1" applyFont="1" applyFill="1" applyBorder="1" applyAlignment="1">
      <alignment/>
    </xf>
    <xf numFmtId="164" fontId="12" fillId="0" borderId="45" xfId="44" applyNumberFormat="1" applyFont="1" applyFill="1" applyBorder="1" applyAlignment="1">
      <alignment/>
    </xf>
    <xf numFmtId="164" fontId="12" fillId="0" borderId="0" xfId="160" applyNumberFormat="1" applyFont="1" applyFill="1" applyBorder="1" applyAlignment="1" applyProtection="1">
      <alignment horizontal="left" vertical="center"/>
      <protection/>
    </xf>
    <xf numFmtId="164" fontId="9" fillId="0" borderId="0" xfId="160" applyNumberFormat="1" applyFont="1" applyFill="1" applyBorder="1" applyAlignment="1" applyProtection="1">
      <alignment horizontal="left"/>
      <protection/>
    </xf>
    <xf numFmtId="164" fontId="12" fillId="0" borderId="0" xfId="44" applyNumberFormat="1" applyFont="1" applyFill="1" applyBorder="1" applyAlignment="1">
      <alignment/>
    </xf>
    <xf numFmtId="2" fontId="12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/>
    </xf>
    <xf numFmtId="164" fontId="12" fillId="0" borderId="0" xfId="160" applyNumberFormat="1" applyFont="1" applyFill="1" applyBorder="1" applyAlignment="1" applyProtection="1">
      <alignment horizontal="left"/>
      <protection/>
    </xf>
    <xf numFmtId="164" fontId="12" fillId="0" borderId="0" xfId="160" applyNumberFormat="1" applyFont="1" applyFill="1">
      <alignment/>
      <protection/>
    </xf>
    <xf numFmtId="164" fontId="13" fillId="0" borderId="0" xfId="160" applyNumberFormat="1" applyFont="1" applyFill="1">
      <alignment/>
      <protection/>
    </xf>
    <xf numFmtId="2" fontId="13" fillId="0" borderId="0" xfId="160" applyNumberFormat="1" applyFont="1" applyFill="1">
      <alignment/>
      <protection/>
    </xf>
    <xf numFmtId="2" fontId="13" fillId="0" borderId="0" xfId="44" applyNumberFormat="1" applyFont="1" applyFill="1" applyBorder="1" applyAlignment="1">
      <alignment/>
    </xf>
    <xf numFmtId="164" fontId="13" fillId="0" borderId="0" xfId="160" applyNumberFormat="1" applyFont="1" applyFill="1" applyBorder="1">
      <alignment/>
      <protection/>
    </xf>
    <xf numFmtId="2" fontId="9" fillId="0" borderId="0" xfId="160" applyNumberFormat="1" applyFont="1" applyFill="1" applyBorder="1">
      <alignment/>
      <protection/>
    </xf>
    <xf numFmtId="0" fontId="12" fillId="0" borderId="0" xfId="160" applyFont="1" applyFill="1">
      <alignment/>
      <protection/>
    </xf>
    <xf numFmtId="0" fontId="12" fillId="0" borderId="55" xfId="160" applyFont="1" applyFill="1" applyBorder="1" applyAlignment="1">
      <alignment horizontal="center"/>
      <protection/>
    </xf>
    <xf numFmtId="0" fontId="12" fillId="0" borderId="34" xfId="160" applyFont="1" applyBorder="1" applyAlignment="1" applyProtection="1">
      <alignment horizontal="center"/>
      <protection/>
    </xf>
    <xf numFmtId="168" fontId="12" fillId="0" borderId="34" xfId="160" applyNumberFormat="1" applyFont="1" applyBorder="1" applyAlignment="1">
      <alignment horizontal="center"/>
      <protection/>
    </xf>
    <xf numFmtId="168" fontId="12" fillId="0" borderId="34" xfId="160" applyNumberFormat="1" applyFont="1" applyFill="1" applyBorder="1" applyAlignment="1">
      <alignment horizontal="center"/>
      <protection/>
    </xf>
    <xf numFmtId="0" fontId="12" fillId="0" borderId="15" xfId="160" applyFont="1" applyFill="1" applyBorder="1" applyAlignment="1">
      <alignment horizontal="left"/>
      <protection/>
    </xf>
    <xf numFmtId="168" fontId="12" fillId="0" borderId="16" xfId="160" applyNumberFormat="1" applyFont="1" applyBorder="1" applyAlignment="1">
      <alignment horizontal="center"/>
      <protection/>
    </xf>
    <xf numFmtId="168" fontId="12" fillId="0" borderId="16" xfId="160" applyNumberFormat="1" applyFont="1" applyFill="1" applyBorder="1" applyAlignment="1">
      <alignment horizontal="center"/>
      <protection/>
    </xf>
    <xf numFmtId="0" fontId="9" fillId="0" borderId="15" xfId="160" applyFont="1" applyFill="1" applyBorder="1" applyAlignment="1">
      <alignment horizontal="center"/>
      <protection/>
    </xf>
    <xf numFmtId="0" fontId="12" fillId="0" borderId="32" xfId="160" applyFont="1" applyFill="1" applyBorder="1" applyAlignment="1">
      <alignment horizontal="center"/>
      <protection/>
    </xf>
    <xf numFmtId="0" fontId="12" fillId="0" borderId="16" xfId="160" applyFont="1" applyFill="1" applyBorder="1" applyAlignment="1">
      <alignment horizontal="center"/>
      <protection/>
    </xf>
    <xf numFmtId="0" fontId="12" fillId="0" borderId="17" xfId="160" applyFont="1" applyFill="1" applyBorder="1" applyAlignment="1">
      <alignment horizontal="center"/>
      <protection/>
    </xf>
    <xf numFmtId="0" fontId="12" fillId="0" borderId="57" xfId="160" applyFont="1" applyFill="1" applyBorder="1">
      <alignment/>
      <protection/>
    </xf>
    <xf numFmtId="164" fontId="12" fillId="0" borderId="38" xfId="194" applyNumberFormat="1" applyFont="1" applyFill="1" applyBorder="1">
      <alignment/>
      <protection/>
    </xf>
    <xf numFmtId="164" fontId="12" fillId="0" borderId="10" xfId="194" applyNumberFormat="1" applyFont="1" applyFill="1" applyBorder="1">
      <alignment/>
      <protection/>
    </xf>
    <xf numFmtId="164" fontId="12" fillId="0" borderId="11" xfId="194" applyNumberFormat="1" applyFont="1" applyFill="1" applyBorder="1" applyAlignment="1">
      <alignment vertical="center"/>
      <protection/>
    </xf>
    <xf numFmtId="164" fontId="12" fillId="0" borderId="38" xfId="196" applyNumberFormat="1" applyFont="1" applyFill="1" applyBorder="1">
      <alignment/>
      <protection/>
    </xf>
    <xf numFmtId="164" fontId="12" fillId="0" borderId="10" xfId="196" applyNumberFormat="1" applyFont="1" applyFill="1" applyBorder="1">
      <alignment/>
      <protection/>
    </xf>
    <xf numFmtId="164" fontId="25" fillId="0" borderId="11" xfId="196" applyNumberFormat="1" applyFont="1" applyFill="1" applyBorder="1" applyAlignment="1">
      <alignment vertical="center"/>
      <protection/>
    </xf>
    <xf numFmtId="164" fontId="9" fillId="0" borderId="65" xfId="194" applyNumberFormat="1" applyFont="1" applyFill="1" applyBorder="1">
      <alignment/>
      <protection/>
    </xf>
    <xf numFmtId="164" fontId="9" fillId="0" borderId="13" xfId="194" applyNumberFormat="1" applyFont="1" applyFill="1" applyBorder="1">
      <alignment/>
      <protection/>
    </xf>
    <xf numFmtId="164" fontId="9" fillId="0" borderId="16" xfId="194" applyNumberFormat="1" applyFont="1" applyFill="1" applyBorder="1">
      <alignment/>
      <protection/>
    </xf>
    <xf numFmtId="164" fontId="29" fillId="0" borderId="17" xfId="194" applyNumberFormat="1" applyFont="1" applyFill="1" applyBorder="1" applyAlignment="1">
      <alignment vertical="center"/>
      <protection/>
    </xf>
    <xf numFmtId="164" fontId="9" fillId="0" borderId="65" xfId="196" applyNumberFormat="1" applyFont="1" applyFill="1" applyBorder="1">
      <alignment/>
      <protection/>
    </xf>
    <xf numFmtId="164" fontId="9" fillId="0" borderId="13" xfId="196" applyNumberFormat="1" applyFont="1" applyFill="1" applyBorder="1">
      <alignment/>
      <protection/>
    </xf>
    <xf numFmtId="164" fontId="9" fillId="0" borderId="16" xfId="196" applyNumberFormat="1" applyFont="1" applyFill="1" applyBorder="1">
      <alignment/>
      <protection/>
    </xf>
    <xf numFmtId="164" fontId="29" fillId="0" borderId="17" xfId="196" applyNumberFormat="1" applyFont="1" applyFill="1" applyBorder="1" applyAlignment="1">
      <alignment vertical="center"/>
      <protection/>
    </xf>
    <xf numFmtId="164" fontId="9" fillId="0" borderId="32" xfId="194" applyNumberFormat="1" applyFont="1" applyFill="1" applyBorder="1">
      <alignment/>
      <protection/>
    </xf>
    <xf numFmtId="164" fontId="9" fillId="0" borderId="32" xfId="196" applyNumberFormat="1" applyFont="1" applyFill="1" applyBorder="1">
      <alignment/>
      <protection/>
    </xf>
    <xf numFmtId="164" fontId="9" fillId="0" borderId="52" xfId="196" applyNumberFormat="1" applyFont="1" applyFill="1" applyBorder="1">
      <alignment/>
      <protection/>
    </xf>
    <xf numFmtId="164" fontId="9" fillId="0" borderId="20" xfId="196" applyNumberFormat="1" applyFont="1" applyFill="1" applyBorder="1">
      <alignment/>
      <protection/>
    </xf>
    <xf numFmtId="164" fontId="9" fillId="0" borderId="52" xfId="194" applyNumberFormat="1" applyFont="1" applyFill="1" applyBorder="1">
      <alignment/>
      <protection/>
    </xf>
    <xf numFmtId="164" fontId="9" fillId="0" borderId="20" xfId="194" applyNumberFormat="1" applyFont="1" applyFill="1" applyBorder="1">
      <alignment/>
      <protection/>
    </xf>
    <xf numFmtId="164" fontId="9" fillId="0" borderId="32" xfId="196" applyNumberFormat="1" applyFont="1" applyFill="1" applyBorder="1" applyAlignment="1" quotePrefix="1">
      <alignment horizontal="right"/>
      <protection/>
    </xf>
    <xf numFmtId="164" fontId="9" fillId="0" borderId="16" xfId="196" applyNumberFormat="1" applyFont="1" applyFill="1" applyBorder="1" applyAlignment="1" quotePrefix="1">
      <alignment horizontal="right"/>
      <protection/>
    </xf>
    <xf numFmtId="164" fontId="29" fillId="0" borderId="17" xfId="196" applyNumberFormat="1" applyFont="1" applyFill="1" applyBorder="1" applyAlignment="1" quotePrefix="1">
      <alignment horizontal="right" vertical="center"/>
      <protection/>
    </xf>
    <xf numFmtId="164" fontId="9" fillId="0" borderId="16" xfId="196" applyNumberFormat="1" applyFont="1" applyFill="1" applyBorder="1" applyAlignment="1">
      <alignment horizontal="right"/>
      <protection/>
    </xf>
    <xf numFmtId="164" fontId="29" fillId="0" borderId="17" xfId="196" applyNumberFormat="1" applyFont="1" applyFill="1" applyBorder="1" applyAlignment="1">
      <alignment horizontal="right" vertical="center"/>
      <protection/>
    </xf>
    <xf numFmtId="164" fontId="12" fillId="0" borderId="10" xfId="196" applyNumberFormat="1" applyFont="1" applyFill="1" applyBorder="1" applyAlignment="1">
      <alignment horizontal="right"/>
      <protection/>
    </xf>
    <xf numFmtId="164" fontId="25" fillId="0" borderId="11" xfId="196" applyNumberFormat="1" applyFont="1" applyFill="1" applyBorder="1" applyAlignment="1">
      <alignment horizontal="right" vertical="center"/>
      <protection/>
    </xf>
    <xf numFmtId="164" fontId="9" fillId="0" borderId="17" xfId="194" applyNumberFormat="1" applyFont="1" applyFill="1" applyBorder="1" applyAlignment="1">
      <alignment vertical="center"/>
      <protection/>
    </xf>
    <xf numFmtId="164" fontId="9" fillId="0" borderId="32" xfId="194" applyNumberFormat="1" applyFont="1" applyFill="1" applyBorder="1" applyAlignment="1" quotePrefix="1">
      <alignment horizontal="right"/>
      <protection/>
    </xf>
    <xf numFmtId="164" fontId="9" fillId="0" borderId="16" xfId="194" applyNumberFormat="1" applyFont="1" applyFill="1" applyBorder="1" applyAlignment="1" quotePrefix="1">
      <alignment horizontal="right"/>
      <protection/>
    </xf>
    <xf numFmtId="164" fontId="9" fillId="0" borderId="17" xfId="194" applyNumberFormat="1" applyFont="1" applyFill="1" applyBorder="1" applyAlignment="1" quotePrefix="1">
      <alignment horizontal="right"/>
      <protection/>
    </xf>
    <xf numFmtId="164" fontId="9" fillId="0" borderId="15" xfId="160" applyNumberFormat="1" applyFont="1" applyFill="1" applyBorder="1">
      <alignment/>
      <protection/>
    </xf>
    <xf numFmtId="164" fontId="9" fillId="0" borderId="16" xfId="194" applyNumberFormat="1" applyFont="1" applyFill="1" applyBorder="1" applyAlignment="1">
      <alignment horizontal="right"/>
      <protection/>
    </xf>
    <xf numFmtId="164" fontId="9" fillId="0" borderId="17" xfId="194" applyNumberFormat="1" applyFont="1" applyFill="1" applyBorder="1" applyAlignment="1">
      <alignment horizontal="right"/>
      <protection/>
    </xf>
    <xf numFmtId="0" fontId="12" fillId="0" borderId="18" xfId="160" applyFont="1" applyFill="1" applyBorder="1">
      <alignment/>
      <protection/>
    </xf>
    <xf numFmtId="164" fontId="12" fillId="0" borderId="19" xfId="109" applyNumberFormat="1" applyFont="1" applyFill="1" applyBorder="1" applyAlignment="1">
      <alignment/>
    </xf>
    <xf numFmtId="164" fontId="12" fillId="0" borderId="19" xfId="109" applyNumberFormat="1" applyFont="1" applyFill="1" applyBorder="1" applyAlignment="1">
      <alignment horizontal="right"/>
    </xf>
    <xf numFmtId="164" fontId="12" fillId="0" borderId="21" xfId="109" applyNumberFormat="1" applyFont="1" applyFill="1" applyBorder="1" applyAlignment="1">
      <alignment horizontal="right"/>
    </xf>
    <xf numFmtId="175" fontId="9" fillId="0" borderId="0" xfId="160" applyNumberFormat="1" applyFont="1" applyFill="1" applyAlignment="1" applyProtection="1" quotePrefix="1">
      <alignment horizontal="left"/>
      <protection/>
    </xf>
    <xf numFmtId="0" fontId="9" fillId="0" borderId="18" xfId="160" applyFont="1" applyFill="1" applyBorder="1">
      <alignment/>
      <protection/>
    </xf>
    <xf numFmtId="164" fontId="9" fillId="0" borderId="19" xfId="194" applyNumberFormat="1" applyFont="1" applyFill="1" applyBorder="1">
      <alignment/>
      <protection/>
    </xf>
    <xf numFmtId="164" fontId="29" fillId="0" borderId="21" xfId="194" applyNumberFormat="1" applyFont="1" applyFill="1" applyBorder="1" applyAlignment="1" quotePrefix="1">
      <alignment horizontal="right" vertical="center"/>
      <protection/>
    </xf>
    <xf numFmtId="164" fontId="12" fillId="0" borderId="10" xfId="198" applyNumberFormat="1" applyFont="1" applyFill="1" applyBorder="1">
      <alignment/>
      <protection/>
    </xf>
    <xf numFmtId="164" fontId="12" fillId="0" borderId="11" xfId="198" applyNumberFormat="1" applyFont="1" applyFill="1" applyBorder="1">
      <alignment/>
      <protection/>
    </xf>
    <xf numFmtId="164" fontId="9" fillId="0" borderId="16" xfId="198" applyNumberFormat="1" applyFont="1" applyFill="1" applyBorder="1">
      <alignment/>
      <protection/>
    </xf>
    <xf numFmtId="164" fontId="9" fillId="0" borderId="17" xfId="198" applyNumberFormat="1" applyFont="1" applyFill="1" applyBorder="1">
      <alignment/>
      <protection/>
    </xf>
    <xf numFmtId="164" fontId="12" fillId="0" borderId="10" xfId="198" applyNumberFormat="1" applyFont="1" applyFill="1" applyBorder="1" applyAlignment="1">
      <alignment vertical="center"/>
      <protection/>
    </xf>
    <xf numFmtId="164" fontId="12" fillId="0" borderId="11" xfId="198" applyNumberFormat="1" applyFont="1" applyFill="1" applyBorder="1" applyAlignment="1">
      <alignment vertical="center"/>
      <protection/>
    </xf>
    <xf numFmtId="164" fontId="12" fillId="0" borderId="10" xfId="198" applyNumberFormat="1" applyFont="1" applyFill="1" applyBorder="1" applyAlignment="1" quotePrefix="1">
      <alignment horizontal="right"/>
      <protection/>
    </xf>
    <xf numFmtId="164" fontId="12" fillId="0" borderId="11" xfId="198" applyNumberFormat="1" applyFont="1" applyFill="1" applyBorder="1" applyAlignment="1" quotePrefix="1">
      <alignment horizontal="right"/>
      <protection/>
    </xf>
    <xf numFmtId="0" fontId="12" fillId="0" borderId="18" xfId="160" applyFont="1" applyFill="1" applyBorder="1" applyAlignment="1">
      <alignment horizontal="left"/>
      <protection/>
    </xf>
    <xf numFmtId="164" fontId="12" fillId="0" borderId="19" xfId="198" applyNumberFormat="1" applyFont="1" applyFill="1" applyBorder="1">
      <alignment/>
      <protection/>
    </xf>
    <xf numFmtId="164" fontId="12" fillId="0" borderId="21" xfId="198" applyNumberFormat="1" applyFont="1" applyFill="1" applyBorder="1">
      <alignment/>
      <protection/>
    </xf>
    <xf numFmtId="164" fontId="9" fillId="0" borderId="0" xfId="44" applyNumberFormat="1" applyFont="1" applyFill="1" applyBorder="1" applyAlignment="1">
      <alignment/>
    </xf>
    <xf numFmtId="164" fontId="12" fillId="0" borderId="55" xfId="160" applyNumberFormat="1" applyFont="1" applyFill="1" applyBorder="1">
      <alignment/>
      <protection/>
    </xf>
    <xf numFmtId="164" fontId="12" fillId="0" borderId="0" xfId="160" applyNumberFormat="1" applyFont="1" applyFill="1" applyBorder="1">
      <alignment/>
      <protection/>
    </xf>
    <xf numFmtId="164" fontId="12" fillId="0" borderId="15" xfId="160" applyNumberFormat="1" applyFont="1" applyFill="1" applyBorder="1">
      <alignment/>
      <protection/>
    </xf>
    <xf numFmtId="1" fontId="12" fillId="0" borderId="20" xfId="160" applyNumberFormat="1" applyFont="1" applyFill="1" applyBorder="1" applyAlignment="1">
      <alignment horizontal="center" vertical="center"/>
      <protection/>
    </xf>
    <xf numFmtId="1" fontId="12" fillId="0" borderId="32" xfId="160" applyNumberFormat="1" applyFont="1" applyFill="1" applyBorder="1" applyAlignment="1">
      <alignment horizontal="center" vertical="center"/>
      <protection/>
    </xf>
    <xf numFmtId="164" fontId="12" fillId="0" borderId="16" xfId="160" applyNumberFormat="1" applyFont="1" applyFill="1" applyBorder="1" applyAlignment="1">
      <alignment horizontal="center"/>
      <protection/>
    </xf>
    <xf numFmtId="164" fontId="12" fillId="0" borderId="17" xfId="160" applyNumberFormat="1" applyFont="1" applyFill="1" applyBorder="1" applyAlignment="1">
      <alignment horizontal="center"/>
      <protection/>
    </xf>
    <xf numFmtId="164" fontId="12" fillId="0" borderId="57" xfId="160" applyNumberFormat="1" applyFont="1" applyFill="1" applyBorder="1">
      <alignment/>
      <protection/>
    </xf>
    <xf numFmtId="164" fontId="12" fillId="0" borderId="10" xfId="200" applyNumberFormat="1" applyFont="1" applyFill="1" applyBorder="1">
      <alignment/>
      <protection/>
    </xf>
    <xf numFmtId="164" fontId="12" fillId="0" borderId="11" xfId="200" applyNumberFormat="1" applyFont="1" applyFill="1" applyBorder="1">
      <alignment/>
      <protection/>
    </xf>
    <xf numFmtId="164" fontId="9" fillId="0" borderId="16" xfId="200" applyNumberFormat="1" applyFont="1" applyFill="1" applyBorder="1">
      <alignment/>
      <protection/>
    </xf>
    <xf numFmtId="164" fontId="9" fillId="0" borderId="17" xfId="200" applyNumberFormat="1" applyFont="1" applyFill="1" applyBorder="1">
      <alignment/>
      <protection/>
    </xf>
    <xf numFmtId="164" fontId="9" fillId="0" borderId="18" xfId="160" applyNumberFormat="1" applyFont="1" applyFill="1" applyBorder="1">
      <alignment/>
      <protection/>
    </xf>
    <xf numFmtId="164" fontId="9" fillId="0" borderId="19" xfId="200" applyNumberFormat="1" applyFont="1" applyFill="1" applyBorder="1">
      <alignment/>
      <protection/>
    </xf>
    <xf numFmtId="164" fontId="9" fillId="0" borderId="21" xfId="200" applyNumberFormat="1" applyFont="1" applyFill="1" applyBorder="1">
      <alignment/>
      <protection/>
    </xf>
    <xf numFmtId="0" fontId="12" fillId="35" borderId="41" xfId="160" applyFont="1" applyFill="1" applyBorder="1" applyAlignment="1">
      <alignment horizontal="center" vertical="center"/>
      <protection/>
    </xf>
    <xf numFmtId="0" fontId="12" fillId="35" borderId="38" xfId="160" applyFont="1" applyFill="1" applyBorder="1" applyAlignment="1">
      <alignment horizontal="center" vertical="center"/>
      <protection/>
    </xf>
    <xf numFmtId="0" fontId="9" fillId="35" borderId="57" xfId="160" applyFont="1" applyFill="1" applyBorder="1">
      <alignment/>
      <protection/>
    </xf>
    <xf numFmtId="1" fontId="12" fillId="35" borderId="10" xfId="176" applyNumberFormat="1" applyFont="1" applyFill="1" applyBorder="1" applyAlignment="1" applyProtection="1" quotePrefix="1">
      <alignment horizontal="center" vertical="center"/>
      <protection/>
    </xf>
    <xf numFmtId="1" fontId="12" fillId="35" borderId="10" xfId="176" applyNumberFormat="1" applyFont="1" applyFill="1" applyBorder="1" applyAlignment="1" applyProtection="1">
      <alignment horizontal="center" vertical="center"/>
      <protection/>
    </xf>
    <xf numFmtId="1" fontId="12" fillId="35" borderId="11" xfId="176" applyNumberFormat="1" applyFont="1" applyFill="1" applyBorder="1" applyAlignment="1" applyProtection="1">
      <alignment horizontal="center" vertical="center"/>
      <protection/>
    </xf>
    <xf numFmtId="0" fontId="12" fillId="0" borderId="57" xfId="160" applyFont="1" applyBorder="1" applyAlignment="1">
      <alignment horizontal="left"/>
      <protection/>
    </xf>
    <xf numFmtId="2" fontId="9" fillId="0" borderId="10" xfId="176" applyNumberFormat="1" applyFont="1" applyFill="1" applyBorder="1">
      <alignment/>
      <protection/>
    </xf>
    <xf numFmtId="2" fontId="9" fillId="0" borderId="10" xfId="273" applyNumberFormat="1" applyFont="1" applyFill="1" applyBorder="1">
      <alignment/>
      <protection/>
    </xf>
    <xf numFmtId="0" fontId="95" fillId="0" borderId="0" xfId="0" applyFont="1" applyAlignment="1">
      <alignment/>
    </xf>
    <xf numFmtId="164" fontId="9" fillId="0" borderId="10" xfId="273" applyNumberFormat="1" applyFont="1" applyFill="1" applyBorder="1" applyAlignment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42" xfId="160" applyFont="1" applyBorder="1" applyAlignment="1">
      <alignment horizontal="left"/>
      <protection/>
    </xf>
    <xf numFmtId="2" fontId="9" fillId="0" borderId="43" xfId="176" applyNumberFormat="1" applyFont="1" applyFill="1" applyBorder="1">
      <alignment/>
      <protection/>
    </xf>
    <xf numFmtId="164" fontId="9" fillId="0" borderId="43" xfId="176" applyNumberFormat="1" applyFont="1" applyFill="1" applyBorder="1" applyAlignment="1">
      <alignment horizontal="center"/>
      <protection/>
    </xf>
    <xf numFmtId="164" fontId="9" fillId="0" borderId="43" xfId="0" applyNumberFormat="1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0" fontId="41" fillId="0" borderId="0" xfId="160" applyFont="1">
      <alignment/>
      <protection/>
    </xf>
    <xf numFmtId="0" fontId="96" fillId="0" borderId="0" xfId="155" applyFont="1" applyAlignment="1" applyProtection="1">
      <alignment/>
      <protection/>
    </xf>
    <xf numFmtId="167" fontId="9" fillId="0" borderId="10" xfId="160" applyNumberFormat="1" applyFont="1" applyFill="1" applyBorder="1" applyProtection="1" quotePrefix="1">
      <alignment/>
      <protection/>
    </xf>
    <xf numFmtId="167" fontId="9" fillId="0" borderId="32" xfId="160" applyNumberFormat="1" applyFont="1" applyFill="1" applyBorder="1" applyAlignment="1" applyProtection="1">
      <alignment horizontal="right"/>
      <protection/>
    </xf>
    <xf numFmtId="167" fontId="9" fillId="0" borderId="31" xfId="160" applyNumberFormat="1" applyFont="1" applyFill="1" applyBorder="1" applyAlignment="1" applyProtection="1">
      <alignment horizontal="right"/>
      <protection/>
    </xf>
    <xf numFmtId="167" fontId="9" fillId="0" borderId="23" xfId="160" applyNumberFormat="1" applyFont="1" applyFill="1" applyBorder="1" applyAlignment="1" applyProtection="1">
      <alignment horizontal="right"/>
      <protection/>
    </xf>
    <xf numFmtId="167" fontId="9" fillId="0" borderId="38" xfId="160" applyNumberFormat="1" applyFont="1" applyFill="1" applyBorder="1" applyAlignment="1" applyProtection="1">
      <alignment horizontal="right"/>
      <protection/>
    </xf>
    <xf numFmtId="167" fontId="9" fillId="0" borderId="52" xfId="160" applyNumberFormat="1" applyFont="1" applyFill="1" applyBorder="1" applyAlignment="1" applyProtection="1">
      <alignment horizontal="right"/>
      <protection/>
    </xf>
    <xf numFmtId="167" fontId="9" fillId="0" borderId="58" xfId="160" applyNumberFormat="1" applyFont="1" applyFill="1" applyBorder="1" applyAlignment="1" applyProtection="1">
      <alignment horizontal="right"/>
      <protection/>
    </xf>
    <xf numFmtId="164" fontId="9" fillId="0" borderId="16" xfId="200" applyNumberFormat="1" applyFont="1" applyFill="1" applyBorder="1" applyAlignment="1">
      <alignment horizontal="right"/>
      <protection/>
    </xf>
    <xf numFmtId="164" fontId="9" fillId="0" borderId="17" xfId="200" applyNumberFormat="1" applyFont="1" applyFill="1" applyBorder="1" applyAlignment="1">
      <alignment horizontal="right"/>
      <protection/>
    </xf>
    <xf numFmtId="164" fontId="12" fillId="0" borderId="41" xfId="213" applyNumberFormat="1" applyFont="1" applyBorder="1" applyAlignment="1">
      <alignment horizontal="center" vertical="center"/>
      <protection/>
    </xf>
    <xf numFmtId="164" fontId="12" fillId="0" borderId="30" xfId="213" applyNumberFormat="1" applyFont="1" applyBorder="1" applyAlignment="1">
      <alignment horizontal="center" vertical="center"/>
      <protection/>
    </xf>
    <xf numFmtId="164" fontId="9" fillId="0" borderId="30" xfId="213" applyNumberFormat="1" applyFont="1" applyBorder="1" applyAlignment="1">
      <alignment horizontal="center" vertical="center"/>
      <protection/>
    </xf>
    <xf numFmtId="164" fontId="9" fillId="0" borderId="40" xfId="213" applyNumberFormat="1" applyFont="1" applyBorder="1" applyAlignment="1">
      <alignment horizontal="center" vertical="center"/>
      <protection/>
    </xf>
    <xf numFmtId="164" fontId="12" fillId="0" borderId="41" xfId="0" applyNumberFormat="1" applyFont="1" applyBorder="1" applyAlignment="1">
      <alignment horizontal="right" vertical="center"/>
    </xf>
    <xf numFmtId="164" fontId="9" fillId="0" borderId="47" xfId="0" applyNumberFormat="1" applyFont="1" applyBorder="1" applyAlignment="1">
      <alignment horizontal="right" vertical="center"/>
    </xf>
    <xf numFmtId="164" fontId="9" fillId="0" borderId="30" xfId="0" applyNumberFormat="1" applyFont="1" applyBorder="1" applyAlignment="1">
      <alignment horizontal="right" vertical="center"/>
    </xf>
    <xf numFmtId="164" fontId="9" fillId="0" borderId="37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90" fillId="0" borderId="30" xfId="217" applyNumberFormat="1" applyFont="1" applyBorder="1" applyAlignment="1">
      <alignment horizontal="center"/>
      <protection/>
    </xf>
    <xf numFmtId="164" fontId="90" fillId="0" borderId="37" xfId="217" applyNumberFormat="1" applyFont="1" applyBorder="1" applyAlignment="1">
      <alignment horizontal="center"/>
      <protection/>
    </xf>
    <xf numFmtId="164" fontId="12" fillId="0" borderId="41" xfId="283" applyNumberFormat="1" applyFont="1" applyBorder="1" applyAlignment="1">
      <alignment horizontal="center" vertical="center"/>
      <protection/>
    </xf>
    <xf numFmtId="164" fontId="92" fillId="0" borderId="41" xfId="172" applyNumberFormat="1" applyFont="1" applyBorder="1">
      <alignment/>
      <protection/>
    </xf>
    <xf numFmtId="164" fontId="90" fillId="0" borderId="41" xfId="172" applyNumberFormat="1" applyFont="1" applyBorder="1">
      <alignment/>
      <protection/>
    </xf>
    <xf numFmtId="164" fontId="12" fillId="0" borderId="23" xfId="285" applyNumberFormat="1" applyFont="1" applyBorder="1" applyAlignment="1">
      <alignment horizontal="center" vertical="center"/>
      <protection/>
    </xf>
    <xf numFmtId="181" fontId="9" fillId="0" borderId="32" xfId="283" applyNumberFormat="1" applyFont="1" applyFill="1" applyBorder="1" applyAlignment="1" applyProtection="1">
      <alignment horizontal="center" vertical="center"/>
      <protection/>
    </xf>
    <xf numFmtId="181" fontId="9" fillId="0" borderId="52" xfId="283" applyNumberFormat="1" applyFont="1" applyFill="1" applyBorder="1" applyAlignment="1" applyProtection="1">
      <alignment horizontal="center" vertical="center"/>
      <protection/>
    </xf>
    <xf numFmtId="164" fontId="12" fillId="0" borderId="38" xfId="283" applyNumberFormat="1" applyFont="1" applyBorder="1" applyAlignment="1">
      <alignment horizontal="center" vertical="center"/>
      <protection/>
    </xf>
    <xf numFmtId="164" fontId="12" fillId="0" borderId="10" xfId="285" applyNumberFormat="1" applyFont="1" applyBorder="1" applyAlignment="1">
      <alignment horizontal="center" vertical="center"/>
      <protection/>
    </xf>
    <xf numFmtId="164" fontId="12" fillId="0" borderId="16" xfId="285" applyNumberFormat="1" applyFont="1" applyBorder="1" applyAlignment="1">
      <alignment horizontal="center" vertical="center"/>
      <protection/>
    </xf>
    <xf numFmtId="164" fontId="9" fillId="0" borderId="16" xfId="285" applyNumberFormat="1" applyFont="1" applyBorder="1" applyAlignment="1">
      <alignment horizontal="center" vertical="center"/>
      <protection/>
    </xf>
    <xf numFmtId="164" fontId="12" fillId="0" borderId="16" xfId="285" applyNumberFormat="1" applyFont="1" applyFill="1" applyBorder="1" applyAlignment="1">
      <alignment horizontal="center" vertical="center"/>
      <protection/>
    </xf>
    <xf numFmtId="164" fontId="9" fillId="0" borderId="19" xfId="285" applyNumberFormat="1" applyFont="1" applyBorder="1" applyAlignment="1">
      <alignment horizontal="center" vertical="center"/>
      <protection/>
    </xf>
    <xf numFmtId="167" fontId="9" fillId="0" borderId="16" xfId="283" applyNumberFormat="1" applyFont="1" applyBorder="1" applyAlignment="1" applyProtection="1">
      <alignment horizontal="center" vertical="center"/>
      <protection/>
    </xf>
    <xf numFmtId="164" fontId="9" fillId="0" borderId="16" xfId="283" applyNumberFormat="1" applyFont="1" applyBorder="1" applyAlignment="1">
      <alignment horizontal="center" vertical="center"/>
      <protection/>
    </xf>
    <xf numFmtId="180" fontId="9" fillId="0" borderId="24" xfId="282" applyNumberFormat="1" applyFont="1" applyFill="1" applyBorder="1">
      <alignment/>
      <protection/>
    </xf>
    <xf numFmtId="0" fontId="2" fillId="0" borderId="24" xfId="160" applyFont="1" applyFill="1" applyBorder="1">
      <alignment/>
      <protection/>
    </xf>
    <xf numFmtId="180" fontId="12" fillId="34" borderId="10" xfId="282" applyNumberFormat="1" applyFont="1" applyFill="1" applyBorder="1" applyAlignment="1" applyProtection="1">
      <alignment horizontal="center" vertical="center" wrapText="1"/>
      <protection/>
    </xf>
    <xf numFmtId="180" fontId="12" fillId="34" borderId="38" xfId="282" applyNumberFormat="1" applyFont="1" applyFill="1" applyBorder="1" applyAlignment="1" applyProtection="1">
      <alignment horizontal="center" vertical="center" wrapText="1"/>
      <protection/>
    </xf>
    <xf numFmtId="180" fontId="12" fillId="34" borderId="11" xfId="282" applyNumberFormat="1" applyFont="1" applyFill="1" applyBorder="1" applyAlignment="1" applyProtection="1">
      <alignment horizontal="center" vertical="center" wrapText="1"/>
      <protection/>
    </xf>
    <xf numFmtId="180" fontId="12" fillId="34" borderId="57" xfId="282" applyNumberFormat="1" applyFont="1" applyFill="1" applyBorder="1" applyAlignment="1" applyProtection="1">
      <alignment horizontal="center" vertical="center" wrapText="1"/>
      <protection/>
    </xf>
    <xf numFmtId="0" fontId="12" fillId="34" borderId="57" xfId="160" applyFont="1" applyFill="1" applyBorder="1" applyAlignment="1">
      <alignment horizontal="center" vertical="center" wrapText="1"/>
      <protection/>
    </xf>
    <xf numFmtId="0" fontId="12" fillId="34" borderId="10" xfId="160" applyFont="1" applyFill="1" applyBorder="1" applyAlignment="1">
      <alignment horizontal="center" vertical="center" wrapText="1"/>
      <protection/>
    </xf>
    <xf numFmtId="0" fontId="12" fillId="34" borderId="38" xfId="160" applyFont="1" applyFill="1" applyBorder="1" applyAlignment="1">
      <alignment horizontal="center" vertical="center" wrapText="1"/>
      <protection/>
    </xf>
    <xf numFmtId="0" fontId="12" fillId="34" borderId="11" xfId="160" applyFont="1" applyFill="1" applyBorder="1" applyAlignment="1">
      <alignment horizontal="center" vertical="center" wrapText="1"/>
      <protection/>
    </xf>
    <xf numFmtId="180" fontId="9" fillId="0" borderId="12" xfId="282" applyNumberFormat="1" applyFont="1" applyFill="1" applyBorder="1" applyAlignment="1" applyProtection="1">
      <alignment horizontal="left"/>
      <protection/>
    </xf>
    <xf numFmtId="164" fontId="9" fillId="0" borderId="13" xfId="160" applyNumberFormat="1" applyFont="1" applyFill="1" applyBorder="1" applyAlignment="1">
      <alignment horizontal="center"/>
      <protection/>
    </xf>
    <xf numFmtId="164" fontId="9" fillId="0" borderId="65" xfId="160" applyNumberFormat="1" applyFont="1" applyFill="1" applyBorder="1" applyAlignment="1">
      <alignment horizontal="center"/>
      <protection/>
    </xf>
    <xf numFmtId="164" fontId="9" fillId="0" borderId="14" xfId="160" applyNumberFormat="1" applyFont="1" applyFill="1" applyBorder="1" applyAlignment="1">
      <alignment horizontal="center"/>
      <protection/>
    </xf>
    <xf numFmtId="164" fontId="9" fillId="0" borderId="12" xfId="160" applyNumberFormat="1" applyFont="1" applyFill="1" applyBorder="1" applyAlignment="1">
      <alignment horizontal="center"/>
      <protection/>
    </xf>
    <xf numFmtId="180" fontId="9" fillId="0" borderId="15" xfId="282" applyNumberFormat="1" applyFont="1" applyFill="1" applyBorder="1" applyAlignment="1" applyProtection="1">
      <alignment horizontal="left"/>
      <protection/>
    </xf>
    <xf numFmtId="164" fontId="9" fillId="0" borderId="16" xfId="160" applyNumberFormat="1" applyFont="1" applyFill="1" applyBorder="1" applyAlignment="1">
      <alignment horizontal="center"/>
      <protection/>
    </xf>
    <xf numFmtId="164" fontId="9" fillId="0" borderId="32" xfId="160" applyNumberFormat="1" applyFont="1" applyFill="1" applyBorder="1" applyAlignment="1">
      <alignment horizontal="center"/>
      <protection/>
    </xf>
    <xf numFmtId="164" fontId="9" fillId="0" borderId="17" xfId="160" applyNumberFormat="1" applyFont="1" applyFill="1" applyBorder="1" applyAlignment="1">
      <alignment horizontal="center"/>
      <protection/>
    </xf>
    <xf numFmtId="164" fontId="9" fillId="0" borderId="15" xfId="160" applyNumberFormat="1" applyFont="1" applyFill="1" applyBorder="1" applyAlignment="1">
      <alignment horizontal="center"/>
      <protection/>
    </xf>
    <xf numFmtId="180" fontId="9" fillId="0" borderId="22" xfId="282" applyNumberFormat="1" applyFont="1" applyFill="1" applyBorder="1" applyAlignment="1" applyProtection="1">
      <alignment horizontal="left"/>
      <protection/>
    </xf>
    <xf numFmtId="164" fontId="9" fillId="0" borderId="20" xfId="160" applyNumberFormat="1" applyFont="1" applyFill="1" applyBorder="1" applyAlignment="1">
      <alignment horizontal="center"/>
      <protection/>
    </xf>
    <xf numFmtId="164" fontId="9" fillId="0" borderId="52" xfId="160" applyNumberFormat="1" applyFont="1" applyFill="1" applyBorder="1" applyAlignment="1">
      <alignment horizontal="center"/>
      <protection/>
    </xf>
    <xf numFmtId="164" fontId="9" fillId="0" borderId="51" xfId="160" applyNumberFormat="1" applyFont="1" applyFill="1" applyBorder="1" applyAlignment="1">
      <alignment horizontal="center"/>
      <protection/>
    </xf>
    <xf numFmtId="164" fontId="9" fillId="0" borderId="22" xfId="160" applyNumberFormat="1" applyFont="1" applyFill="1" applyBorder="1" applyAlignment="1">
      <alignment horizontal="center"/>
      <protection/>
    </xf>
    <xf numFmtId="180" fontId="12" fillId="0" borderId="42" xfId="186" applyNumberFormat="1" applyFont="1" applyFill="1" applyBorder="1" applyAlignment="1" applyProtection="1">
      <alignment horizontal="left"/>
      <protection/>
    </xf>
    <xf numFmtId="164" fontId="12" fillId="0" borderId="43" xfId="160" applyNumberFormat="1" applyFont="1" applyFill="1" applyBorder="1" applyAlignment="1">
      <alignment horizontal="center"/>
      <protection/>
    </xf>
    <xf numFmtId="164" fontId="12" fillId="0" borderId="53" xfId="160" applyNumberFormat="1" applyFont="1" applyFill="1" applyBorder="1" applyAlignment="1">
      <alignment horizontal="center"/>
      <protection/>
    </xf>
    <xf numFmtId="164" fontId="12" fillId="0" borderId="45" xfId="160" applyNumberFormat="1" applyFont="1" applyFill="1" applyBorder="1" applyAlignment="1">
      <alignment horizontal="center"/>
      <protection/>
    </xf>
    <xf numFmtId="164" fontId="12" fillId="0" borderId="42" xfId="160" applyNumberFormat="1" applyFont="1" applyFill="1" applyBorder="1" applyAlignment="1">
      <alignment horizontal="center"/>
      <protection/>
    </xf>
    <xf numFmtId="180" fontId="8" fillId="0" borderId="0" xfId="186" applyNumberFormat="1" applyFont="1" applyFill="1" applyBorder="1" applyAlignment="1" applyProtection="1">
      <alignment horizontal="center" vertical="center"/>
      <protection/>
    </xf>
    <xf numFmtId="185" fontId="25" fillId="0" borderId="42" xfId="0" applyNumberFormat="1" applyFont="1" applyFill="1" applyBorder="1" applyAlignment="1">
      <alignment vertical="center"/>
    </xf>
    <xf numFmtId="0" fontId="0" fillId="0" borderId="0" xfId="172" applyBorder="1">
      <alignment/>
      <protection/>
    </xf>
    <xf numFmtId="164" fontId="12" fillId="0" borderId="11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0" xfId="284" applyNumberFormat="1" applyFont="1" applyBorder="1">
      <alignment/>
      <protection/>
    </xf>
    <xf numFmtId="0" fontId="90" fillId="0" borderId="0" xfId="217" applyFont="1" applyBorder="1">
      <alignment/>
      <protection/>
    </xf>
    <xf numFmtId="0" fontId="2" fillId="0" borderId="0" xfId="160" applyBorder="1">
      <alignment/>
      <protection/>
    </xf>
    <xf numFmtId="0" fontId="2" fillId="0" borderId="48" xfId="160" applyBorder="1">
      <alignment/>
      <protection/>
    </xf>
    <xf numFmtId="0" fontId="90" fillId="0" borderId="48" xfId="217" applyFont="1" applyBorder="1">
      <alignment/>
      <protection/>
    </xf>
    <xf numFmtId="180" fontId="8" fillId="0" borderId="0" xfId="281" applyNumberFormat="1" applyFont="1" applyBorder="1" applyAlignment="1" applyProtection="1">
      <alignment/>
      <protection/>
    </xf>
    <xf numFmtId="164" fontId="9" fillId="0" borderId="16" xfId="188" applyNumberFormat="1" applyFont="1" applyFill="1" applyBorder="1" applyAlignment="1" quotePrefix="1">
      <alignment horizontal="right"/>
      <protection/>
    </xf>
    <xf numFmtId="164" fontId="9" fillId="0" borderId="17" xfId="188" applyNumberFormat="1" applyFont="1" applyFill="1" applyBorder="1" applyAlignment="1" quotePrefix="1">
      <alignment horizontal="right"/>
      <protection/>
    </xf>
    <xf numFmtId="167" fontId="9" fillId="0" borderId="38" xfId="160" applyNumberFormat="1" applyFont="1" applyFill="1" applyBorder="1" applyAlignment="1" applyProtection="1" quotePrefix="1">
      <alignment horizontal="right"/>
      <protection/>
    </xf>
    <xf numFmtId="0" fontId="9" fillId="0" borderId="18" xfId="172" applyFont="1" applyBorder="1" applyAlignment="1" applyProtection="1">
      <alignment horizontal="justify" vertical="center"/>
      <protection/>
    </xf>
    <xf numFmtId="164" fontId="9" fillId="0" borderId="19" xfId="172" applyNumberFormat="1" applyFont="1" applyBorder="1" applyAlignment="1">
      <alignment horizontal="center" vertical="center"/>
      <protection/>
    </xf>
    <xf numFmtId="164" fontId="9" fillId="0" borderId="21" xfId="172" applyNumberFormat="1" applyFont="1" applyBorder="1" applyAlignment="1">
      <alignment horizontal="center" vertical="center"/>
      <protection/>
    </xf>
    <xf numFmtId="179" fontId="12" fillId="0" borderId="79" xfId="222" applyNumberFormat="1" applyFont="1" applyFill="1" applyBorder="1" applyAlignment="1">
      <alignment vertical="center"/>
      <protection/>
    </xf>
    <xf numFmtId="2" fontId="12" fillId="0" borderId="79" xfId="222" applyNumberFormat="1" applyFont="1" applyFill="1" applyBorder="1" applyAlignment="1">
      <alignment horizontal="right"/>
      <protection/>
    </xf>
    <xf numFmtId="185" fontId="9" fillId="0" borderId="0" xfId="222" applyNumberFormat="1" applyFont="1" applyFill="1" applyBorder="1" applyAlignment="1" quotePrefix="1">
      <alignment horizontal="right"/>
      <protection/>
    </xf>
    <xf numFmtId="185" fontId="9" fillId="0" borderId="0" xfId="222" applyNumberFormat="1" applyFont="1" applyFill="1" applyBorder="1" applyAlignment="1">
      <alignment horizontal="right"/>
      <protection/>
    </xf>
    <xf numFmtId="0" fontId="9" fillId="0" borderId="0" xfId="222" applyFont="1" applyFill="1" applyBorder="1" applyAlignment="1" quotePrefix="1">
      <alignment horizontal="right"/>
      <protection/>
    </xf>
    <xf numFmtId="185" fontId="9" fillId="0" borderId="0" xfId="222" applyNumberFormat="1" applyFont="1" applyFill="1" applyBorder="1">
      <alignment/>
      <protection/>
    </xf>
    <xf numFmtId="185" fontId="12" fillId="0" borderId="0" xfId="222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39" fontId="12" fillId="0" borderId="0" xfId="274" applyNumberFormat="1" applyFont="1" applyFill="1" applyBorder="1" applyAlignment="1">
      <alignment vertical="center"/>
      <protection/>
    </xf>
    <xf numFmtId="0" fontId="12" fillId="0" borderId="0" xfId="274" applyNumberFormat="1" applyFont="1" applyFill="1" applyBorder="1" applyAlignment="1">
      <alignment/>
      <protection/>
    </xf>
    <xf numFmtId="0" fontId="12" fillId="0" borderId="0" xfId="274" applyNumberFormat="1" applyFont="1" applyFill="1" applyBorder="1" applyAlignment="1" quotePrefix="1">
      <alignment/>
      <protection/>
    </xf>
    <xf numFmtId="0" fontId="12" fillId="0" borderId="0" xfId="274" applyFont="1" applyFill="1" applyBorder="1" applyAlignment="1">
      <alignment vertical="center" wrapText="1"/>
      <protection/>
    </xf>
    <xf numFmtId="0" fontId="12" fillId="0" borderId="0" xfId="274" applyFont="1" applyFill="1" applyBorder="1" applyAlignment="1">
      <alignment vertical="center"/>
      <protection/>
    </xf>
    <xf numFmtId="185" fontId="12" fillId="0" borderId="80" xfId="222" applyNumberFormat="1" applyFont="1" applyFill="1" applyBorder="1" applyAlignment="1">
      <alignment vertical="center"/>
      <protection/>
    </xf>
    <xf numFmtId="2" fontId="12" fillId="0" borderId="81" xfId="222" applyNumberFormat="1" applyFont="1" applyFill="1" applyBorder="1" applyAlignment="1">
      <alignment horizontal="right"/>
      <protection/>
    </xf>
    <xf numFmtId="0" fontId="23" fillId="0" borderId="32" xfId="213" applyFont="1" applyBorder="1" applyAlignment="1">
      <alignment horizontal="center"/>
      <protection/>
    </xf>
    <xf numFmtId="0" fontId="23" fillId="0" borderId="0" xfId="213" applyFont="1" applyBorder="1" applyAlignment="1">
      <alignment horizontal="center"/>
      <protection/>
    </xf>
    <xf numFmtId="0" fontId="24" fillId="0" borderId="32" xfId="213" applyFont="1" applyBorder="1" applyAlignment="1">
      <alignment horizontal="center"/>
      <protection/>
    </xf>
    <xf numFmtId="0" fontId="24" fillId="0" borderId="0" xfId="213" applyFont="1" applyBorder="1" applyAlignment="1">
      <alignment horizontal="center"/>
      <protection/>
    </xf>
    <xf numFmtId="0" fontId="12" fillId="0" borderId="0" xfId="160" applyFont="1" applyBorder="1" applyAlignment="1">
      <alignment horizontal="center" vertical="center"/>
      <protection/>
    </xf>
    <xf numFmtId="0" fontId="97" fillId="0" borderId="0" xfId="172" applyFont="1" applyBorder="1" applyAlignment="1">
      <alignment horizontal="center"/>
      <protection/>
    </xf>
    <xf numFmtId="0" fontId="92" fillId="0" borderId="0" xfId="172" applyFont="1" applyBorder="1" applyAlignment="1">
      <alignment horizontal="center"/>
      <protection/>
    </xf>
    <xf numFmtId="0" fontId="25" fillId="0" borderId="0" xfId="285" applyFont="1" applyAlignment="1">
      <alignment horizontal="center"/>
      <protection/>
    </xf>
    <xf numFmtId="0" fontId="89" fillId="33" borderId="13" xfId="172" applyFont="1" applyFill="1" applyBorder="1" applyAlignment="1">
      <alignment horizontal="center" vertical="center" wrapText="1"/>
      <protection/>
    </xf>
    <xf numFmtId="0" fontId="89" fillId="33" borderId="20" xfId="172" applyFont="1" applyFill="1" applyBorder="1" applyAlignment="1">
      <alignment horizontal="center" vertical="center" wrapText="1"/>
      <protection/>
    </xf>
    <xf numFmtId="0" fontId="89" fillId="33" borderId="10" xfId="0" applyFont="1" applyFill="1" applyBorder="1" applyAlignment="1">
      <alignment horizontal="center" wrapText="1"/>
    </xf>
    <xf numFmtId="0" fontId="89" fillId="33" borderId="41" xfId="172" applyFont="1" applyFill="1" applyBorder="1" applyAlignment="1">
      <alignment horizontal="center" vertical="center"/>
      <protection/>
    </xf>
    <xf numFmtId="0" fontId="89" fillId="33" borderId="50" xfId="172" applyFont="1" applyFill="1" applyBorder="1" applyAlignment="1">
      <alignment horizontal="center" vertical="center"/>
      <protection/>
    </xf>
    <xf numFmtId="0" fontId="89" fillId="33" borderId="38" xfId="172" applyFont="1" applyFill="1" applyBorder="1" applyAlignment="1">
      <alignment horizontal="center" vertical="center"/>
      <protection/>
    </xf>
    <xf numFmtId="0" fontId="90" fillId="0" borderId="41" xfId="172" applyFont="1" applyBorder="1" applyAlignment="1">
      <alignment horizontal="center"/>
      <protection/>
    </xf>
    <xf numFmtId="0" fontId="90" fillId="0" borderId="50" xfId="172" applyFont="1" applyBorder="1" applyAlignment="1">
      <alignment horizontal="center"/>
      <protection/>
    </xf>
    <xf numFmtId="0" fontId="90" fillId="0" borderId="38" xfId="172" applyFont="1" applyBorder="1" applyAlignment="1">
      <alignment horizontal="center"/>
      <protection/>
    </xf>
    <xf numFmtId="0" fontId="92" fillId="0" borderId="41" xfId="172" applyFont="1" applyBorder="1" applyAlignment="1">
      <alignment horizontal="left"/>
      <protection/>
    </xf>
    <xf numFmtId="0" fontId="92" fillId="0" borderId="50" xfId="172" applyFont="1" applyBorder="1" applyAlignment="1">
      <alignment horizontal="left"/>
      <protection/>
    </xf>
    <xf numFmtId="0" fontId="92" fillId="0" borderId="38" xfId="172" applyFont="1" applyBorder="1" applyAlignment="1">
      <alignment horizontal="left"/>
      <protection/>
    </xf>
    <xf numFmtId="0" fontId="90" fillId="0" borderId="10" xfId="172" applyFont="1" applyBorder="1" applyAlignment="1">
      <alignment horizontal="center"/>
      <protection/>
    </xf>
    <xf numFmtId="0" fontId="92" fillId="0" borderId="41" xfId="172" applyFont="1" applyBorder="1" applyAlignment="1">
      <alignment horizontal="center"/>
      <protection/>
    </xf>
    <xf numFmtId="0" fontId="92" fillId="0" borderId="50" xfId="172" applyFont="1" applyBorder="1" applyAlignment="1">
      <alignment horizontal="center"/>
      <protection/>
    </xf>
    <xf numFmtId="0" fontId="92" fillId="0" borderId="10" xfId="172" applyFont="1" applyBorder="1" applyAlignment="1">
      <alignment horizontal="center"/>
      <protection/>
    </xf>
    <xf numFmtId="164" fontId="90" fillId="0" borderId="41" xfId="172" applyNumberFormat="1" applyFont="1" applyBorder="1" applyAlignment="1">
      <alignment horizontal="center"/>
      <protection/>
    </xf>
    <xf numFmtId="164" fontId="90" fillId="0" borderId="50" xfId="172" applyNumberFormat="1" applyFont="1" applyBorder="1" applyAlignment="1">
      <alignment horizontal="center"/>
      <protection/>
    </xf>
    <xf numFmtId="164" fontId="90" fillId="0" borderId="10" xfId="172" applyNumberFormat="1" applyFont="1" applyBorder="1" applyAlignment="1">
      <alignment horizontal="center"/>
      <protection/>
    </xf>
    <xf numFmtId="180" fontId="12" fillId="0" borderId="0" xfId="284" applyNumberFormat="1" applyFont="1" applyAlignment="1">
      <alignment horizontal="center"/>
      <protection/>
    </xf>
    <xf numFmtId="180" fontId="8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Alignment="1" applyProtection="1">
      <alignment horizontal="center"/>
      <protection/>
    </xf>
    <xf numFmtId="180" fontId="12" fillId="0" borderId="0" xfId="284" applyNumberFormat="1" applyFont="1" applyBorder="1" applyAlignment="1" quotePrefix="1">
      <alignment horizontal="center"/>
      <protection/>
    </xf>
    <xf numFmtId="180" fontId="12" fillId="33" borderId="55" xfId="284" applyNumberFormat="1" applyFont="1" applyFill="1" applyBorder="1" applyAlignment="1" applyProtection="1">
      <alignment horizontal="center" vertical="center"/>
      <protection/>
    </xf>
    <xf numFmtId="180" fontId="12" fillId="33" borderId="22" xfId="284" applyNumberFormat="1" applyFont="1" applyFill="1" applyBorder="1" applyAlignment="1">
      <alignment horizontal="center" vertical="center"/>
      <protection/>
    </xf>
    <xf numFmtId="180" fontId="12" fillId="34" borderId="66" xfId="284" applyNumberFormat="1" applyFont="1" applyFill="1" applyBorder="1" applyAlignment="1" applyProtection="1">
      <alignment horizontal="center" vertical="center"/>
      <protection/>
    </xf>
    <xf numFmtId="180" fontId="12" fillId="34" borderId="35" xfId="284" applyNumberFormat="1" applyFont="1" applyFill="1" applyBorder="1" applyAlignment="1" applyProtection="1">
      <alignment horizontal="center" vertical="center"/>
      <protection/>
    </xf>
    <xf numFmtId="180" fontId="12" fillId="34" borderId="82" xfId="284" applyNumberFormat="1" applyFont="1" applyFill="1" applyBorder="1" applyAlignment="1" applyProtection="1">
      <alignment horizontal="center" vertical="center"/>
      <protection/>
    </xf>
    <xf numFmtId="180" fontId="12" fillId="34" borderId="74" xfId="284" applyNumberFormat="1" applyFont="1" applyFill="1" applyBorder="1" applyAlignment="1" applyProtection="1">
      <alignment horizontal="center" vertical="center"/>
      <protection/>
    </xf>
    <xf numFmtId="180" fontId="12" fillId="0" borderId="0" xfId="283" applyNumberFormat="1" applyFont="1" applyAlignment="1">
      <alignment horizontal="center"/>
      <protection/>
    </xf>
    <xf numFmtId="180" fontId="8" fillId="0" borderId="0" xfId="283" applyNumberFormat="1" applyFont="1" applyAlignment="1" applyProtection="1">
      <alignment horizontal="center"/>
      <protection/>
    </xf>
    <xf numFmtId="180" fontId="12" fillId="0" borderId="0" xfId="283" applyNumberFormat="1" applyFont="1" applyBorder="1" applyAlignment="1" quotePrefix="1">
      <alignment horizontal="center"/>
      <protection/>
    </xf>
    <xf numFmtId="180" fontId="12" fillId="34" borderId="10" xfId="283" applyNumberFormat="1" applyFont="1" applyFill="1" applyBorder="1" applyAlignment="1" applyProtection="1">
      <alignment horizontal="center" vertical="center"/>
      <protection/>
    </xf>
    <xf numFmtId="180" fontId="12" fillId="34" borderId="50" xfId="283" applyNumberFormat="1" applyFont="1" applyFill="1" applyBorder="1" applyAlignment="1" applyProtection="1" quotePrefix="1">
      <alignment horizontal="center" vertical="center"/>
      <protection/>
    </xf>
    <xf numFmtId="180" fontId="12" fillId="34" borderId="38" xfId="283" applyNumberFormat="1" applyFont="1" applyFill="1" applyBorder="1" applyAlignment="1" applyProtection="1" quotePrefix="1">
      <alignment horizontal="center" vertical="center"/>
      <protection/>
    </xf>
    <xf numFmtId="0" fontId="12" fillId="0" borderId="0" xfId="213" applyFont="1" applyBorder="1" applyAlignment="1">
      <alignment horizontal="center" vertical="center"/>
      <protection/>
    </xf>
    <xf numFmtId="0" fontId="8" fillId="0" borderId="0" xfId="285" applyFont="1" applyAlignment="1">
      <alignment horizontal="center"/>
      <protection/>
    </xf>
    <xf numFmtId="0" fontId="12" fillId="34" borderId="69" xfId="285" applyNumberFormat="1" applyFont="1" applyFill="1" applyBorder="1" applyAlignment="1">
      <alignment horizontal="center" vertical="center"/>
      <protection/>
    </xf>
    <xf numFmtId="0" fontId="12" fillId="34" borderId="56" xfId="285" applyFont="1" applyFill="1" applyBorder="1" applyAlignment="1">
      <alignment horizontal="center" vertical="center"/>
      <protection/>
    </xf>
    <xf numFmtId="0" fontId="12" fillId="34" borderId="34" xfId="285" applyFont="1" applyFill="1" applyBorder="1" applyAlignment="1">
      <alignment horizontal="center" vertical="center"/>
      <protection/>
    </xf>
    <xf numFmtId="0" fontId="12" fillId="34" borderId="20" xfId="285" applyFont="1" applyFill="1" applyBorder="1" applyAlignment="1">
      <alignment horizontal="center" vertical="center"/>
      <protection/>
    </xf>
    <xf numFmtId="0" fontId="12" fillId="34" borderId="35" xfId="213" applyFont="1" applyFill="1" applyBorder="1" applyAlignment="1" applyProtection="1" quotePrefix="1">
      <alignment horizontal="center" vertical="center"/>
      <protection/>
    </xf>
    <xf numFmtId="0" fontId="12" fillId="34" borderId="82" xfId="213" applyFont="1" applyFill="1" applyBorder="1" applyAlignment="1" applyProtection="1" quotePrefix="1">
      <alignment horizontal="center" vertical="center"/>
      <protection/>
    </xf>
    <xf numFmtId="0" fontId="12" fillId="34" borderId="83" xfId="213" applyFont="1" applyFill="1" applyBorder="1" applyAlignment="1" applyProtection="1" quotePrefix="1">
      <alignment horizontal="center" vertical="center"/>
      <protection/>
    </xf>
    <xf numFmtId="0" fontId="12" fillId="34" borderId="35" xfId="285" applyFont="1" applyFill="1" applyBorder="1" applyAlignment="1">
      <alignment horizontal="center" vertical="center"/>
      <protection/>
    </xf>
    <xf numFmtId="0" fontId="12" fillId="34" borderId="83" xfId="285" applyFont="1" applyFill="1" applyBorder="1" applyAlignment="1">
      <alignment horizontal="center" vertical="center"/>
      <protection/>
    </xf>
    <xf numFmtId="0" fontId="12" fillId="34" borderId="84" xfId="285" applyFont="1" applyFill="1" applyBorder="1" applyAlignment="1">
      <alignment horizontal="center" vertical="center"/>
      <protection/>
    </xf>
    <xf numFmtId="180" fontId="12" fillId="0" borderId="0" xfId="287" applyNumberFormat="1" applyFont="1" applyAlignment="1">
      <alignment horizontal="center"/>
      <protection/>
    </xf>
    <xf numFmtId="180" fontId="8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Alignment="1" applyProtection="1">
      <alignment horizontal="center"/>
      <protection/>
    </xf>
    <xf numFmtId="180" fontId="12" fillId="0" borderId="0" xfId="287" applyNumberFormat="1" applyFont="1" applyBorder="1" applyAlignment="1">
      <alignment horizontal="center"/>
      <protection/>
    </xf>
    <xf numFmtId="180" fontId="12" fillId="0" borderId="0" xfId="287" applyNumberFormat="1" applyFont="1" applyBorder="1" applyAlignment="1" quotePrefix="1">
      <alignment horizontal="center"/>
      <protection/>
    </xf>
    <xf numFmtId="180" fontId="25" fillId="34" borderId="55" xfId="284" applyNumberFormat="1" applyFont="1" applyFill="1" applyBorder="1" applyAlignment="1" applyProtection="1">
      <alignment horizontal="center" vertical="center"/>
      <protection/>
    </xf>
    <xf numFmtId="180" fontId="25" fillId="34" borderId="22" xfId="284" applyNumberFormat="1" applyFont="1" applyFill="1" applyBorder="1" applyAlignment="1">
      <alignment horizontal="center" vertical="center"/>
      <protection/>
    </xf>
    <xf numFmtId="180" fontId="25" fillId="34" borderId="66" xfId="284" applyNumberFormat="1" applyFont="1" applyFill="1" applyBorder="1" applyAlignment="1" applyProtection="1">
      <alignment horizontal="center" vertical="center"/>
      <protection/>
    </xf>
    <xf numFmtId="180" fontId="25" fillId="34" borderId="66" xfId="284" applyNumberFormat="1" applyFont="1" applyFill="1" applyBorder="1" applyAlignment="1" applyProtection="1" quotePrefix="1">
      <alignment horizontal="center" vertical="center"/>
      <protection/>
    </xf>
    <xf numFmtId="180" fontId="25" fillId="34" borderId="82" xfId="284" applyNumberFormat="1" applyFont="1" applyFill="1" applyBorder="1" applyAlignment="1" applyProtection="1" quotePrefix="1">
      <alignment horizontal="center" vertical="center"/>
      <protection/>
    </xf>
    <xf numFmtId="180" fontId="25" fillId="34" borderId="74" xfId="284" applyNumberFormat="1" applyFont="1" applyFill="1" applyBorder="1" applyAlignment="1" applyProtection="1">
      <alignment horizontal="center" vertical="center"/>
      <protection/>
    </xf>
    <xf numFmtId="164" fontId="12" fillId="34" borderId="13" xfId="285" applyNumberFormat="1" applyFont="1" applyFill="1" applyBorder="1" applyAlignment="1">
      <alignment horizontal="center" vertical="center"/>
      <protection/>
    </xf>
    <xf numFmtId="164" fontId="12" fillId="34" borderId="14" xfId="285" applyNumberFormat="1" applyFont="1" applyFill="1" applyBorder="1" applyAlignment="1">
      <alignment horizontal="center" vertical="center"/>
      <protection/>
    </xf>
    <xf numFmtId="0" fontId="12" fillId="34" borderId="51" xfId="285" applyFont="1" applyFill="1" applyBorder="1" applyAlignment="1">
      <alignment horizontal="center" vertical="center"/>
      <protection/>
    </xf>
    <xf numFmtId="0" fontId="12" fillId="0" borderId="0" xfId="285" applyFont="1" applyAlignment="1">
      <alignment horizontal="center"/>
      <protection/>
    </xf>
    <xf numFmtId="0" fontId="12" fillId="34" borderId="55" xfId="285" applyFont="1" applyFill="1" applyBorder="1" applyAlignment="1">
      <alignment horizontal="center" vertical="center"/>
      <protection/>
    </xf>
    <xf numFmtId="0" fontId="12" fillId="34" borderId="15" xfId="285" applyFont="1" applyFill="1" applyBorder="1" applyAlignment="1">
      <alignment horizontal="center" vertical="center"/>
      <protection/>
    </xf>
    <xf numFmtId="0" fontId="12" fillId="34" borderId="22" xfId="285" applyFont="1" applyFill="1" applyBorder="1" applyAlignment="1">
      <alignment horizontal="center" vertical="center"/>
      <protection/>
    </xf>
    <xf numFmtId="167" fontId="12" fillId="0" borderId="41" xfId="288" applyNumberFormat="1" applyFont="1" applyFill="1" applyBorder="1" applyAlignment="1" applyProtection="1" quotePrefix="1">
      <alignment horizontal="left"/>
      <protection/>
    </xf>
    <xf numFmtId="167" fontId="12" fillId="0" borderId="50" xfId="288" applyNumberFormat="1" applyFont="1" applyFill="1" applyBorder="1" applyAlignment="1" applyProtection="1" quotePrefix="1">
      <alignment horizontal="left"/>
      <protection/>
    </xf>
    <xf numFmtId="167" fontId="12" fillId="0" borderId="38" xfId="288" applyNumberFormat="1" applyFont="1" applyFill="1" applyBorder="1" applyAlignment="1" applyProtection="1" quotePrefix="1">
      <alignment horizontal="left"/>
      <protection/>
    </xf>
    <xf numFmtId="167" fontId="12" fillId="0" borderId="10" xfId="288" applyNumberFormat="1" applyFont="1" applyFill="1" applyBorder="1" applyAlignment="1" applyProtection="1" quotePrefix="1">
      <alignment horizontal="left"/>
      <protection/>
    </xf>
    <xf numFmtId="0" fontId="12" fillId="0" borderId="0" xfId="288" applyFont="1" applyFill="1" applyAlignment="1">
      <alignment horizontal="center"/>
      <protection/>
    </xf>
    <xf numFmtId="0" fontId="8" fillId="0" borderId="0" xfId="288" applyFont="1" applyFill="1" applyAlignment="1">
      <alignment horizontal="center"/>
      <protection/>
    </xf>
    <xf numFmtId="4" fontId="12" fillId="0" borderId="0" xfId="288" applyNumberFormat="1" applyFont="1" applyFill="1" applyAlignment="1">
      <alignment horizontal="center"/>
      <protection/>
    </xf>
    <xf numFmtId="0" fontId="9" fillId="34" borderId="68" xfId="288" applyFont="1" applyFill="1" applyBorder="1" applyAlignment="1">
      <alignment horizontal="center" vertical="center"/>
      <protection/>
    </xf>
    <xf numFmtId="0" fontId="9" fillId="34" borderId="57" xfId="288" applyFont="1" applyFill="1" applyBorder="1" applyAlignment="1">
      <alignment horizontal="center" vertical="center"/>
      <protection/>
    </xf>
    <xf numFmtId="49" fontId="12" fillId="34" borderId="66" xfId="290" applyNumberFormat="1" applyFont="1" applyFill="1" applyBorder="1" applyAlignment="1">
      <alignment horizontal="center"/>
      <protection/>
    </xf>
    <xf numFmtId="0" fontId="12" fillId="34" borderId="66" xfId="288" applyFont="1" applyFill="1" applyBorder="1" applyAlignment="1" applyProtection="1">
      <alignment horizontal="center" vertical="center"/>
      <protection/>
    </xf>
    <xf numFmtId="0" fontId="12" fillId="34" borderId="66" xfId="288" applyFont="1" applyFill="1" applyBorder="1" applyAlignment="1" applyProtection="1">
      <alignment horizontal="center"/>
      <protection/>
    </xf>
    <xf numFmtId="0" fontId="12" fillId="34" borderId="74" xfId="288" applyFont="1" applyFill="1" applyBorder="1" applyAlignment="1" applyProtection="1">
      <alignment horizontal="center"/>
      <protection/>
    </xf>
    <xf numFmtId="0" fontId="12" fillId="0" borderId="32" xfId="160" applyFont="1" applyBorder="1" applyAlignment="1">
      <alignment horizontal="center"/>
      <protection/>
    </xf>
    <xf numFmtId="0" fontId="9" fillId="0" borderId="16" xfId="160" applyFont="1" applyBorder="1" applyAlignment="1">
      <alignment horizontal="center"/>
      <protection/>
    </xf>
    <xf numFmtId="0" fontId="9" fillId="0" borderId="30" xfId="160" applyFont="1" applyBorder="1" applyAlignment="1">
      <alignment horizontal="center"/>
      <protection/>
    </xf>
    <xf numFmtId="167" fontId="8" fillId="0" borderId="32" xfId="291" applyNumberFormat="1" applyFont="1" applyBorder="1" applyAlignment="1" applyProtection="1">
      <alignment horizontal="center"/>
      <protection/>
    </xf>
    <xf numFmtId="167" fontId="8" fillId="0" borderId="16" xfId="291" applyNumberFormat="1" applyFont="1" applyBorder="1" applyAlignment="1" applyProtection="1">
      <alignment horizontal="center"/>
      <protection/>
    </xf>
    <xf numFmtId="167" fontId="8" fillId="0" borderId="30" xfId="291" applyNumberFormat="1" applyFont="1" applyBorder="1" applyAlignment="1" applyProtection="1">
      <alignment horizontal="center"/>
      <protection/>
    </xf>
    <xf numFmtId="167" fontId="18" fillId="0" borderId="62" xfId="291" applyNumberFormat="1" applyFont="1" applyBorder="1" applyAlignment="1" applyProtection="1">
      <alignment horizontal="right"/>
      <protection/>
    </xf>
    <xf numFmtId="167" fontId="18" fillId="0" borderId="19" xfId="291" applyNumberFormat="1" applyFont="1" applyBorder="1" applyAlignment="1" applyProtection="1">
      <alignment horizontal="right"/>
      <protection/>
    </xf>
    <xf numFmtId="167" fontId="18" fillId="0" borderId="40" xfId="291" applyNumberFormat="1" applyFont="1" applyBorder="1" applyAlignment="1" applyProtection="1">
      <alignment horizontal="right"/>
      <protection/>
    </xf>
    <xf numFmtId="167" fontId="25" fillId="34" borderId="66" xfId="300" applyNumberFormat="1" applyFont="1" applyFill="1" applyBorder="1" applyAlignment="1" applyProtection="1">
      <alignment horizontal="center" wrapText="1"/>
      <protection hidden="1"/>
    </xf>
    <xf numFmtId="167" fontId="12" fillId="34" borderId="35" xfId="300" applyNumberFormat="1" applyFont="1" applyFill="1" applyBorder="1" applyAlignment="1">
      <alignment horizontal="center"/>
      <protection/>
    </xf>
    <xf numFmtId="167" fontId="12" fillId="34" borderId="84" xfId="300" applyNumberFormat="1" applyFont="1" applyFill="1" applyBorder="1" applyAlignment="1">
      <alignment horizontal="center"/>
      <protection/>
    </xf>
    <xf numFmtId="167" fontId="8" fillId="0" borderId="32" xfId="292" applyNumberFormat="1" applyFont="1" applyBorder="1" applyAlignment="1" applyProtection="1">
      <alignment horizontal="center"/>
      <protection/>
    </xf>
    <xf numFmtId="167" fontId="8" fillId="0" borderId="16" xfId="292" applyNumberFormat="1" applyFont="1" applyBorder="1" applyAlignment="1" applyProtection="1">
      <alignment horizontal="center"/>
      <protection/>
    </xf>
    <xf numFmtId="167" fontId="8" fillId="0" borderId="30" xfId="292" applyNumberFormat="1" applyFont="1" applyBorder="1" applyAlignment="1" applyProtection="1">
      <alignment horizontal="center"/>
      <protection/>
    </xf>
    <xf numFmtId="167" fontId="18" fillId="0" borderId="62" xfId="292" applyNumberFormat="1" applyFont="1" applyBorder="1" applyAlignment="1" applyProtection="1">
      <alignment horizontal="right"/>
      <protection/>
    </xf>
    <xf numFmtId="167" fontId="18" fillId="0" borderId="19" xfId="292" applyNumberFormat="1" applyFont="1" applyBorder="1" applyAlignment="1" applyProtection="1">
      <alignment horizontal="right"/>
      <protection/>
    </xf>
    <xf numFmtId="167" fontId="18" fillId="0" borderId="40" xfId="292" applyNumberFormat="1" applyFont="1" applyBorder="1" applyAlignment="1" applyProtection="1">
      <alignment horizontal="right"/>
      <protection/>
    </xf>
    <xf numFmtId="167" fontId="25" fillId="34" borderId="66" xfId="301" applyNumberFormat="1" applyFont="1" applyFill="1" applyBorder="1" applyAlignment="1" applyProtection="1">
      <alignment horizontal="center" wrapText="1"/>
      <protection hidden="1"/>
    </xf>
    <xf numFmtId="167" fontId="12" fillId="34" borderId="35" xfId="301" applyNumberFormat="1" applyFont="1" applyFill="1" applyBorder="1" applyAlignment="1">
      <alignment horizontal="center"/>
      <protection/>
    </xf>
    <xf numFmtId="167" fontId="12" fillId="34" borderId="84" xfId="301" applyNumberFormat="1" applyFont="1" applyFill="1" applyBorder="1" applyAlignment="1">
      <alignment horizontal="center"/>
      <protection/>
    </xf>
    <xf numFmtId="0" fontId="12" fillId="0" borderId="0" xfId="160" applyFont="1" applyAlignment="1">
      <alignment horizontal="center"/>
      <protection/>
    </xf>
    <xf numFmtId="167" fontId="8" fillId="0" borderId="0" xfId="298" applyNumberFormat="1" applyFont="1" applyAlignment="1" applyProtection="1">
      <alignment horizontal="center"/>
      <protection/>
    </xf>
    <xf numFmtId="167" fontId="13" fillId="0" borderId="0" xfId="298" applyNumberFormat="1" applyFont="1" applyAlignment="1" applyProtection="1">
      <alignment horizontal="right"/>
      <protection/>
    </xf>
    <xf numFmtId="167" fontId="25" fillId="34" borderId="66" xfId="302" applyNumberFormat="1" applyFont="1" applyFill="1" applyBorder="1" applyAlignment="1" applyProtection="1">
      <alignment horizontal="center" wrapText="1"/>
      <protection hidden="1"/>
    </xf>
    <xf numFmtId="167" fontId="12" fillId="34" borderId="35" xfId="302" applyNumberFormat="1" applyFont="1" applyFill="1" applyBorder="1" applyAlignment="1">
      <alignment horizontal="center"/>
      <protection/>
    </xf>
    <xf numFmtId="167" fontId="12" fillId="34" borderId="84" xfId="302" applyNumberFormat="1" applyFont="1" applyFill="1" applyBorder="1" applyAlignment="1">
      <alignment horizontal="center"/>
      <protection/>
    </xf>
    <xf numFmtId="167" fontId="8" fillId="0" borderId="0" xfId="299" applyNumberFormat="1" applyFont="1" applyAlignment="1" applyProtection="1">
      <alignment horizontal="center"/>
      <protection/>
    </xf>
    <xf numFmtId="167" fontId="13" fillId="0" borderId="0" xfId="299" applyNumberFormat="1" applyFont="1" applyAlignment="1" applyProtection="1">
      <alignment horizontal="right"/>
      <protection/>
    </xf>
    <xf numFmtId="167" fontId="25" fillId="34" borderId="66" xfId="303" applyNumberFormat="1" applyFont="1" applyFill="1" applyBorder="1" applyAlignment="1" applyProtection="1">
      <alignment horizontal="center" wrapText="1"/>
      <protection hidden="1"/>
    </xf>
    <xf numFmtId="167" fontId="12" fillId="34" borderId="35" xfId="303" applyNumberFormat="1" applyFont="1" applyFill="1" applyBorder="1" applyAlignment="1">
      <alignment horizontal="center"/>
      <protection/>
    </xf>
    <xf numFmtId="167" fontId="12" fillId="34" borderId="84" xfId="303" applyNumberFormat="1" applyFont="1" applyFill="1" applyBorder="1" applyAlignment="1">
      <alignment horizontal="center"/>
      <protection/>
    </xf>
    <xf numFmtId="167" fontId="8" fillId="0" borderId="0" xfId="304" applyNumberFormat="1" applyFont="1" applyAlignment="1" applyProtection="1">
      <alignment horizontal="center"/>
      <protection/>
    </xf>
    <xf numFmtId="167" fontId="13" fillId="0" borderId="0" xfId="304" applyNumberFormat="1" applyFont="1" applyAlignment="1" applyProtection="1">
      <alignment horizontal="right"/>
      <protection/>
    </xf>
    <xf numFmtId="167" fontId="25" fillId="34" borderId="66" xfId="304" applyNumberFormat="1" applyFont="1" applyFill="1" applyBorder="1" applyAlignment="1" applyProtection="1">
      <alignment horizontal="center" wrapText="1"/>
      <protection hidden="1"/>
    </xf>
    <xf numFmtId="167" fontId="12" fillId="34" borderId="35" xfId="304" applyNumberFormat="1" applyFont="1" applyFill="1" applyBorder="1" applyAlignment="1">
      <alignment horizontal="center"/>
      <protection/>
    </xf>
    <xf numFmtId="167" fontId="12" fillId="34" borderId="84" xfId="304" applyNumberFormat="1" applyFont="1" applyFill="1" applyBorder="1" applyAlignment="1">
      <alignment horizontal="center"/>
      <protection/>
    </xf>
    <xf numFmtId="167" fontId="8" fillId="0" borderId="0" xfId="306" applyNumberFormat="1" applyFont="1" applyAlignment="1" applyProtection="1">
      <alignment horizontal="center"/>
      <protection/>
    </xf>
    <xf numFmtId="167" fontId="18" fillId="0" borderId="0" xfId="306" applyNumberFormat="1" applyFont="1" applyAlignment="1" applyProtection="1">
      <alignment horizontal="right"/>
      <protection/>
    </xf>
    <xf numFmtId="167" fontId="25" fillId="34" borderId="66" xfId="305" applyNumberFormat="1" applyFont="1" applyFill="1" applyBorder="1" applyAlignment="1" applyProtection="1">
      <alignment horizontal="center" wrapText="1"/>
      <protection hidden="1"/>
    </xf>
    <xf numFmtId="167" fontId="12" fillId="34" borderId="35" xfId="305" applyNumberFormat="1" applyFont="1" applyFill="1" applyBorder="1" applyAlignment="1">
      <alignment horizontal="center"/>
      <protection/>
    </xf>
    <xf numFmtId="167" fontId="12" fillId="34" borderId="84" xfId="305" applyNumberFormat="1" applyFont="1" applyFill="1" applyBorder="1" applyAlignment="1">
      <alignment horizontal="center"/>
      <protection/>
    </xf>
    <xf numFmtId="0" fontId="12" fillId="0" borderId="0" xfId="160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right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66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0" borderId="0" xfId="270" applyFont="1" applyAlignment="1">
      <alignment horizontal="center"/>
      <protection/>
    </xf>
    <xf numFmtId="0" fontId="8" fillId="0" borderId="0" xfId="270" applyFont="1" applyAlignment="1">
      <alignment horizontal="center"/>
      <protection/>
    </xf>
    <xf numFmtId="167" fontId="13" fillId="0" borderId="61" xfId="186" applyNumberFormat="1" applyFont="1" applyBorder="1" applyAlignment="1">
      <alignment horizontal="center"/>
      <protection/>
    </xf>
    <xf numFmtId="0" fontId="12" fillId="0" borderId="0" xfId="160" applyFont="1" applyFill="1" applyAlignment="1">
      <alignment horizontal="center"/>
      <protection/>
    </xf>
    <xf numFmtId="0" fontId="8" fillId="0" borderId="0" xfId="160" applyFont="1" applyFill="1" applyBorder="1" applyAlignment="1">
      <alignment horizontal="center"/>
      <protection/>
    </xf>
    <xf numFmtId="0" fontId="8" fillId="0" borderId="61" xfId="160" applyFont="1" applyFill="1" applyBorder="1" applyAlignment="1">
      <alignment horizontal="center"/>
      <protection/>
    </xf>
    <xf numFmtId="0" fontId="8" fillId="0" borderId="69" xfId="160" applyFont="1" applyFill="1" applyBorder="1" applyAlignment="1">
      <alignment horizontal="center"/>
      <protection/>
    </xf>
    <xf numFmtId="0" fontId="8" fillId="0" borderId="46" xfId="160" applyFont="1" applyFill="1" applyBorder="1" applyAlignment="1">
      <alignment horizontal="center"/>
      <protection/>
    </xf>
    <xf numFmtId="0" fontId="8" fillId="0" borderId="63" xfId="160" applyFont="1" applyFill="1" applyBorder="1" applyAlignment="1">
      <alignment horizontal="center"/>
      <protection/>
    </xf>
    <xf numFmtId="0" fontId="12" fillId="34" borderId="82" xfId="160" applyFont="1" applyFill="1" applyBorder="1" applyAlignment="1">
      <alignment horizontal="center"/>
      <protection/>
    </xf>
    <xf numFmtId="0" fontId="12" fillId="34" borderId="74" xfId="160" applyFont="1" applyFill="1" applyBorder="1" applyAlignment="1">
      <alignment horizontal="center"/>
      <protection/>
    </xf>
    <xf numFmtId="0" fontId="12" fillId="34" borderId="68" xfId="160" applyFont="1" applyFill="1" applyBorder="1" applyAlignment="1">
      <alignment horizontal="center"/>
      <protection/>
    </xf>
    <xf numFmtId="0" fontId="12" fillId="34" borderId="66" xfId="160" applyFont="1" applyFill="1" applyBorder="1" applyAlignment="1">
      <alignment horizontal="center"/>
      <protection/>
    </xf>
    <xf numFmtId="180" fontId="12" fillId="34" borderId="55" xfId="282" applyNumberFormat="1" applyFont="1" applyFill="1" applyBorder="1" applyAlignment="1" applyProtection="1">
      <alignment horizontal="center" vertical="center"/>
      <protection/>
    </xf>
    <xf numFmtId="180" fontId="12" fillId="34" borderId="22" xfId="282" applyNumberFormat="1" applyFont="1" applyFill="1" applyBorder="1" applyAlignment="1" applyProtection="1">
      <alignment horizontal="center" vertical="center"/>
      <protection/>
    </xf>
    <xf numFmtId="0" fontId="12" fillId="0" borderId="0" xfId="273" applyFont="1" applyFill="1" applyAlignment="1">
      <alignment horizontal="center" vertical="center"/>
      <protection/>
    </xf>
    <xf numFmtId="0" fontId="8" fillId="0" borderId="0" xfId="273" applyFont="1" applyFill="1" applyAlignment="1">
      <alignment horizontal="center" vertical="center"/>
      <protection/>
    </xf>
    <xf numFmtId="0" fontId="13" fillId="0" borderId="61" xfId="273" applyFont="1" applyFill="1" applyBorder="1" applyAlignment="1">
      <alignment horizontal="right"/>
      <protection/>
    </xf>
    <xf numFmtId="0" fontId="12" fillId="34" borderId="69" xfId="273" applyFont="1" applyFill="1" applyBorder="1" applyAlignment="1">
      <alignment horizontal="center" vertical="center"/>
      <protection/>
    </xf>
    <xf numFmtId="0" fontId="12" fillId="34" borderId="46" xfId="273" applyFont="1" applyFill="1" applyBorder="1" applyAlignment="1">
      <alignment horizontal="center" vertical="center"/>
      <protection/>
    </xf>
    <xf numFmtId="0" fontId="12" fillId="34" borderId="78" xfId="273" applyFont="1" applyFill="1" applyBorder="1" applyAlignment="1">
      <alignment horizontal="center" vertical="center"/>
      <protection/>
    </xf>
    <xf numFmtId="0" fontId="12" fillId="34" borderId="24" xfId="273" applyFont="1" applyFill="1" applyBorder="1" applyAlignment="1">
      <alignment horizontal="center" vertical="center"/>
      <protection/>
    </xf>
    <xf numFmtId="0" fontId="12" fillId="34" borderId="0" xfId="273" applyFont="1" applyFill="1" applyBorder="1" applyAlignment="1">
      <alignment horizontal="center" vertical="center"/>
      <protection/>
    </xf>
    <xf numFmtId="0" fontId="12" fillId="34" borderId="32" xfId="273" applyFont="1" applyFill="1" applyBorder="1" applyAlignment="1">
      <alignment horizontal="center" vertical="center"/>
      <protection/>
    </xf>
    <xf numFmtId="0" fontId="12" fillId="34" borderId="56" xfId="273" applyFont="1" applyFill="1" applyBorder="1" applyAlignment="1">
      <alignment horizontal="center" vertical="center"/>
      <protection/>
    </xf>
    <xf numFmtId="0" fontId="12" fillId="33" borderId="39" xfId="273" applyFont="1" applyFill="1" applyBorder="1" applyAlignment="1">
      <alignment horizontal="center" vertical="center"/>
      <protection/>
    </xf>
    <xf numFmtId="0" fontId="12" fillId="33" borderId="52" xfId="273" applyFont="1" applyFill="1" applyBorder="1" applyAlignment="1">
      <alignment horizontal="center" vertical="center"/>
      <protection/>
    </xf>
    <xf numFmtId="0" fontId="12" fillId="34" borderId="46" xfId="273" applyFont="1" applyFill="1" applyBorder="1" applyAlignment="1" quotePrefix="1">
      <alignment horizontal="center" vertical="center"/>
      <protection/>
    </xf>
    <xf numFmtId="0" fontId="12" fillId="34" borderId="34" xfId="273" applyFont="1" applyFill="1" applyBorder="1" applyAlignment="1">
      <alignment horizontal="center" vertical="center"/>
      <protection/>
    </xf>
    <xf numFmtId="0" fontId="12" fillId="34" borderId="20" xfId="273" applyFont="1" applyFill="1" applyBorder="1" applyAlignment="1">
      <alignment horizontal="center" vertical="center"/>
      <protection/>
    </xf>
    <xf numFmtId="0" fontId="12" fillId="34" borderId="67" xfId="273" applyFont="1" applyFill="1" applyBorder="1" applyAlignment="1">
      <alignment horizontal="center" vertical="center"/>
      <protection/>
    </xf>
    <xf numFmtId="0" fontId="12" fillId="34" borderId="63" xfId="273" applyFont="1" applyFill="1" applyBorder="1" applyAlignment="1">
      <alignment horizontal="center" vertical="center"/>
      <protection/>
    </xf>
    <xf numFmtId="0" fontId="12" fillId="35" borderId="37" xfId="273" applyFont="1" applyFill="1" applyBorder="1" applyAlignment="1">
      <alignment horizontal="center" vertical="center"/>
      <protection/>
    </xf>
    <xf numFmtId="0" fontId="12" fillId="35" borderId="58" xfId="273" applyFont="1" applyFill="1" applyBorder="1" applyAlignment="1">
      <alignment horizontal="center" vertical="center"/>
      <protection/>
    </xf>
    <xf numFmtId="167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12" fillId="33" borderId="37" xfId="0" applyNumberFormat="1" applyFont="1" applyFill="1" applyBorder="1" applyAlignment="1" quotePrefix="1">
      <alignment horizontal="center"/>
    </xf>
    <xf numFmtId="167" fontId="12" fillId="33" borderId="58" xfId="0" applyNumberFormat="1" applyFont="1" applyFill="1" applyBorder="1" applyAlignment="1" quotePrefix="1">
      <alignment horizontal="center"/>
    </xf>
    <xf numFmtId="167" fontId="9" fillId="0" borderId="61" xfId="0" applyNumberFormat="1" applyFont="1" applyFill="1" applyBorder="1" applyAlignment="1">
      <alignment horizontal="center"/>
    </xf>
    <xf numFmtId="0" fontId="9" fillId="34" borderId="68" xfId="160" applyFont="1" applyFill="1" applyBorder="1" applyAlignment="1">
      <alignment horizontal="center"/>
      <protection/>
    </xf>
    <xf numFmtId="0" fontId="9" fillId="34" borderId="57" xfId="160" applyFont="1" applyFill="1" applyBorder="1" applyAlignment="1">
      <alignment horizontal="center"/>
      <protection/>
    </xf>
    <xf numFmtId="0" fontId="12" fillId="35" borderId="67" xfId="160" applyFont="1" applyFill="1" applyBorder="1" applyAlignment="1">
      <alignment horizontal="center" vertical="center"/>
      <protection/>
    </xf>
    <xf numFmtId="0" fontId="12" fillId="35" borderId="46" xfId="160" applyFont="1" applyFill="1" applyBorder="1" applyAlignment="1">
      <alignment horizontal="center" vertical="center"/>
      <protection/>
    </xf>
    <xf numFmtId="0" fontId="12" fillId="35" borderId="78" xfId="160" applyFont="1" applyFill="1" applyBorder="1" applyAlignment="1">
      <alignment horizontal="center" vertical="center"/>
      <protection/>
    </xf>
    <xf numFmtId="0" fontId="12" fillId="35" borderId="37" xfId="160" applyFont="1" applyFill="1" applyBorder="1" applyAlignment="1">
      <alignment horizontal="center" vertical="center"/>
      <protection/>
    </xf>
    <xf numFmtId="0" fontId="12" fillId="35" borderId="39" xfId="160" applyFont="1" applyFill="1" applyBorder="1" applyAlignment="1">
      <alignment horizontal="center" vertical="center"/>
      <protection/>
    </xf>
    <xf numFmtId="0" fontId="12" fillId="35" borderId="52" xfId="160" applyFont="1" applyFill="1" applyBorder="1" applyAlignment="1">
      <alignment horizontal="center" vertical="center"/>
      <protection/>
    </xf>
    <xf numFmtId="0" fontId="12" fillId="34" borderId="35" xfId="160" applyFont="1" applyFill="1" applyBorder="1" applyAlignment="1">
      <alignment horizontal="center" vertical="center"/>
      <protection/>
    </xf>
    <xf numFmtId="0" fontId="12" fillId="34" borderId="83" xfId="160" applyFont="1" applyFill="1" applyBorder="1" applyAlignment="1">
      <alignment horizontal="center" vertical="center"/>
      <protection/>
    </xf>
    <xf numFmtId="0" fontId="12" fillId="34" borderId="84" xfId="160" applyFont="1" applyFill="1" applyBorder="1" applyAlignment="1">
      <alignment horizontal="center" vertical="center"/>
      <protection/>
    </xf>
    <xf numFmtId="0" fontId="12" fillId="35" borderId="41" xfId="160" applyFont="1" applyFill="1" applyBorder="1" applyAlignment="1">
      <alignment horizontal="center" vertical="center"/>
      <protection/>
    </xf>
    <xf numFmtId="0" fontId="12" fillId="35" borderId="23" xfId="160" applyFont="1" applyFill="1" applyBorder="1" applyAlignment="1">
      <alignment horizontal="center" vertical="center"/>
      <protection/>
    </xf>
    <xf numFmtId="0" fontId="9" fillId="0" borderId="85" xfId="160" applyFont="1" applyBorder="1" applyAlignment="1">
      <alignment horizontal="center" vertical="center"/>
      <protection/>
    </xf>
    <xf numFmtId="0" fontId="9" fillId="0" borderId="15" xfId="160" applyFont="1" applyBorder="1" applyAlignment="1">
      <alignment horizontal="center" vertical="center"/>
      <protection/>
    </xf>
    <xf numFmtId="0" fontId="9" fillId="0" borderId="22" xfId="160" applyFont="1" applyBorder="1" applyAlignment="1">
      <alignment horizontal="center" vertical="center"/>
      <protection/>
    </xf>
    <xf numFmtId="0" fontId="9" fillId="0" borderId="12" xfId="160" applyFont="1" applyBorder="1" applyAlignment="1">
      <alignment horizontal="center" vertical="center"/>
      <protection/>
    </xf>
    <xf numFmtId="0" fontId="9" fillId="0" borderId="18" xfId="160" applyFont="1" applyBorder="1" applyAlignment="1">
      <alignment horizontal="center" vertical="center"/>
      <protection/>
    </xf>
    <xf numFmtId="167" fontId="8" fillId="0" borderId="0" xfId="160" applyNumberFormat="1" applyFont="1" applyAlignment="1" applyProtection="1">
      <alignment horizontal="center" wrapText="1"/>
      <protection/>
    </xf>
    <xf numFmtId="167" fontId="8" fillId="0" borderId="0" xfId="160" applyNumberFormat="1" applyFont="1" applyAlignment="1" applyProtection="1">
      <alignment horizontal="center"/>
      <protection/>
    </xf>
    <xf numFmtId="0" fontId="12" fillId="33" borderId="69" xfId="160" applyFont="1" applyFill="1" applyBorder="1" applyAlignment="1">
      <alignment horizontal="center" vertical="center"/>
      <protection/>
    </xf>
    <xf numFmtId="0" fontId="12" fillId="33" borderId="86" xfId="160" applyFont="1" applyFill="1" applyBorder="1" applyAlignment="1">
      <alignment horizontal="center" vertical="center"/>
      <protection/>
    </xf>
    <xf numFmtId="0" fontId="12" fillId="33" borderId="34" xfId="160" applyFont="1" applyFill="1" applyBorder="1" applyAlignment="1">
      <alignment horizontal="center" vertical="center"/>
      <protection/>
    </xf>
    <xf numFmtId="0" fontId="12" fillId="33" borderId="72" xfId="160" applyFont="1" applyFill="1" applyBorder="1" applyAlignment="1">
      <alignment horizontal="center" vertical="center"/>
      <protection/>
    </xf>
    <xf numFmtId="0" fontId="12" fillId="33" borderId="66" xfId="160" applyFont="1" applyFill="1" applyBorder="1" applyAlignment="1">
      <alignment horizontal="center" vertical="center"/>
      <protection/>
    </xf>
    <xf numFmtId="0" fontId="12" fillId="33" borderId="82" xfId="160" applyFont="1" applyFill="1" applyBorder="1" applyAlignment="1">
      <alignment horizontal="center" vertical="center"/>
      <protection/>
    </xf>
    <xf numFmtId="0" fontId="12" fillId="33" borderId="74" xfId="160" applyFont="1" applyFill="1" applyBorder="1" applyAlignment="1">
      <alignment horizontal="center" vertical="center"/>
      <protection/>
    </xf>
    <xf numFmtId="0" fontId="8" fillId="0" borderId="0" xfId="172" applyFont="1" applyAlignment="1" applyProtection="1">
      <alignment horizontal="center" vertical="center"/>
      <protection/>
    </xf>
    <xf numFmtId="0" fontId="18" fillId="0" borderId="0" xfId="172" applyFont="1" applyAlignment="1">
      <alignment horizontal="center" vertical="center"/>
      <protection/>
    </xf>
    <xf numFmtId="0" fontId="3" fillId="0" borderId="0" xfId="172" applyFont="1" applyBorder="1" applyAlignment="1">
      <alignment horizontal="center" vertical="center"/>
      <protection/>
    </xf>
    <xf numFmtId="0" fontId="13" fillId="0" borderId="61" xfId="172" applyFont="1" applyBorder="1" applyAlignment="1">
      <alignment horizontal="right" vertical="center"/>
      <protection/>
    </xf>
    <xf numFmtId="0" fontId="5" fillId="0" borderId="0" xfId="172" applyFont="1" applyBorder="1" applyAlignment="1" quotePrefix="1">
      <alignment horizontal="justify" vertical="center"/>
      <protection/>
    </xf>
    <xf numFmtId="0" fontId="5" fillId="0" borderId="0" xfId="172" applyFont="1" applyBorder="1" applyAlignment="1">
      <alignment horizontal="justify" vertical="center"/>
      <protection/>
    </xf>
    <xf numFmtId="0" fontId="5" fillId="0" borderId="0" xfId="172" applyFont="1" applyAlignment="1" applyProtection="1">
      <alignment horizontal="justify" vertical="center"/>
      <protection/>
    </xf>
    <xf numFmtId="0" fontId="5" fillId="0" borderId="0" xfId="172" applyFont="1" applyAlignment="1">
      <alignment horizontal="justify" vertical="center"/>
      <protection/>
    </xf>
    <xf numFmtId="49" fontId="12" fillId="34" borderId="41" xfId="172" applyNumberFormat="1" applyFont="1" applyFill="1" applyBorder="1" applyAlignment="1">
      <alignment horizontal="center" vertical="center"/>
      <protection/>
    </xf>
    <xf numFmtId="49" fontId="12" fillId="34" borderId="38" xfId="172" applyNumberFormat="1" applyFont="1" applyFill="1" applyBorder="1" applyAlignment="1">
      <alignment horizontal="center" vertical="center"/>
      <protection/>
    </xf>
    <xf numFmtId="0" fontId="5" fillId="0" borderId="0" xfId="172" applyFont="1" applyBorder="1" applyAlignment="1" applyProtection="1">
      <alignment horizontal="justify" vertical="center" wrapText="1"/>
      <protection/>
    </xf>
    <xf numFmtId="0" fontId="12" fillId="34" borderId="55" xfId="172" applyFont="1" applyFill="1" applyBorder="1" applyAlignment="1" applyProtection="1">
      <alignment horizontal="center" vertical="center"/>
      <protection/>
    </xf>
    <xf numFmtId="0" fontId="12" fillId="34" borderId="15" xfId="172" applyFont="1" applyFill="1" applyBorder="1" applyAlignment="1" applyProtection="1">
      <alignment horizontal="center" vertical="center"/>
      <protection/>
    </xf>
    <xf numFmtId="164" fontId="12" fillId="34" borderId="82" xfId="172" applyNumberFormat="1" applyFont="1" applyFill="1" applyBorder="1" applyAlignment="1">
      <alignment horizontal="center" vertical="center"/>
      <protection/>
    </xf>
    <xf numFmtId="164" fontId="12" fillId="34" borderId="66" xfId="172" applyNumberFormat="1" applyFont="1" applyFill="1" applyBorder="1" applyAlignment="1">
      <alignment horizontal="center" vertical="center"/>
      <protection/>
    </xf>
    <xf numFmtId="0" fontId="12" fillId="34" borderId="67" xfId="160" applyFont="1" applyFill="1" applyBorder="1" applyAlignment="1">
      <alignment horizontal="center" wrapText="1"/>
      <protection/>
    </xf>
    <xf numFmtId="0" fontId="87" fillId="0" borderId="63" xfId="172" applyFont="1" applyBorder="1" applyAlignment="1">
      <alignment wrapText="1"/>
      <protection/>
    </xf>
    <xf numFmtId="0" fontId="87" fillId="0" borderId="37" xfId="172" applyFont="1" applyBorder="1" applyAlignment="1">
      <alignment wrapText="1"/>
      <protection/>
    </xf>
    <xf numFmtId="0" fontId="87" fillId="0" borderId="58" xfId="172" applyFont="1" applyBorder="1" applyAlignment="1">
      <alignment wrapText="1"/>
      <protection/>
    </xf>
    <xf numFmtId="0" fontId="9" fillId="0" borderId="0" xfId="160" applyFont="1" applyBorder="1" applyAlignment="1">
      <alignment horizontal="justify" wrapText="1"/>
      <protection/>
    </xf>
    <xf numFmtId="0" fontId="8" fillId="0" borderId="0" xfId="160" applyFont="1" applyAlignment="1">
      <alignment horizontal="center"/>
      <protection/>
    </xf>
    <xf numFmtId="0" fontId="12" fillId="0" borderId="0" xfId="160" applyFont="1" applyBorder="1" applyAlignment="1">
      <alignment horizontal="center"/>
      <protection/>
    </xf>
    <xf numFmtId="0" fontId="6" fillId="35" borderId="66" xfId="160" applyFont="1" applyFill="1" applyBorder="1" applyAlignment="1">
      <alignment/>
      <protection/>
    </xf>
    <xf numFmtId="0" fontId="2" fillId="35" borderId="10" xfId="212" applyFill="1" applyBorder="1" applyAlignment="1">
      <alignment/>
      <protection/>
    </xf>
    <xf numFmtId="0" fontId="11" fillId="35" borderId="66" xfId="160" applyFont="1" applyFill="1" applyBorder="1" applyAlignment="1">
      <alignment horizontal="center"/>
      <protection/>
    </xf>
    <xf numFmtId="0" fontId="11" fillId="35" borderId="67" xfId="160" applyFont="1" applyFill="1" applyBorder="1" applyAlignment="1">
      <alignment horizontal="center" wrapText="1"/>
      <protection/>
    </xf>
    <xf numFmtId="0" fontId="11" fillId="35" borderId="78" xfId="160" applyFont="1" applyFill="1" applyBorder="1" applyAlignment="1">
      <alignment horizontal="center" wrapText="1"/>
      <protection/>
    </xf>
    <xf numFmtId="0" fontId="2" fillId="0" borderId="37" xfId="231" applyFont="1" applyBorder="1" applyAlignment="1">
      <alignment horizontal="center" wrapText="1"/>
      <protection/>
    </xf>
    <xf numFmtId="0" fontId="2" fillId="0" borderId="52" xfId="231" applyFont="1" applyBorder="1" applyAlignment="1">
      <alignment horizontal="center" wrapText="1"/>
      <protection/>
    </xf>
    <xf numFmtId="0" fontId="11" fillId="35" borderId="63" xfId="160" applyFont="1" applyFill="1" applyBorder="1" applyAlignment="1">
      <alignment horizontal="center" wrapText="1"/>
      <protection/>
    </xf>
    <xf numFmtId="0" fontId="2" fillId="0" borderId="58" xfId="231" applyFont="1" applyBorder="1" applyAlignment="1">
      <alignment horizontal="center" wrapText="1"/>
      <protection/>
    </xf>
    <xf numFmtId="0" fontId="11" fillId="35" borderId="10" xfId="160" applyFont="1" applyFill="1" applyBorder="1" applyAlignment="1">
      <alignment horizontal="center"/>
      <protection/>
    </xf>
    <xf numFmtId="0" fontId="2" fillId="0" borderId="10" xfId="212" applyBorder="1" applyAlignment="1">
      <alignment horizontal="center"/>
      <protection/>
    </xf>
    <xf numFmtId="0" fontId="18" fillId="0" borderId="61" xfId="160" applyFont="1" applyBorder="1" applyAlignment="1">
      <alignment horizontal="right"/>
      <protection/>
    </xf>
    <xf numFmtId="1" fontId="12" fillId="33" borderId="55" xfId="160" applyNumberFormat="1" applyFont="1" applyFill="1" applyBorder="1" applyAlignment="1" applyProtection="1">
      <alignment horizontal="center" vertical="center" wrapText="1"/>
      <protection locked="0"/>
    </xf>
    <xf numFmtId="1" fontId="12" fillId="33" borderId="22" xfId="160" applyNumberFormat="1" applyFont="1" applyFill="1" applyBorder="1" applyAlignment="1" applyProtection="1">
      <alignment horizontal="center" vertical="center" wrapText="1"/>
      <protection locked="0"/>
    </xf>
    <xf numFmtId="0" fontId="12" fillId="33" borderId="34" xfId="160" applyFont="1" applyFill="1" applyBorder="1" applyAlignment="1" applyProtection="1">
      <alignment horizontal="center" vertical="center" wrapText="1"/>
      <protection locked="0"/>
    </xf>
    <xf numFmtId="0" fontId="12" fillId="33" borderId="20" xfId="160" applyFont="1" applyFill="1" applyBorder="1" applyAlignment="1" applyProtection="1">
      <alignment horizontal="center" vertical="center" wrapText="1"/>
      <protection locked="0"/>
    </xf>
    <xf numFmtId="0" fontId="12" fillId="33" borderId="35" xfId="160" applyFont="1" applyFill="1" applyBorder="1" applyAlignment="1">
      <alignment horizontal="center" vertical="center" wrapText="1"/>
      <protection/>
    </xf>
    <xf numFmtId="0" fontId="12" fillId="33" borderId="84" xfId="160" applyFont="1" applyFill="1" applyBorder="1" applyAlignment="1">
      <alignment horizontal="center" vertical="center" wrapText="1"/>
      <protection/>
    </xf>
    <xf numFmtId="0" fontId="12" fillId="0" borderId="0" xfId="160" applyFont="1" applyFill="1" applyAlignment="1">
      <alignment horizontal="center" vertical="center"/>
      <protection/>
    </xf>
    <xf numFmtId="14" fontId="8" fillId="0" borderId="0" xfId="160" applyNumberFormat="1" applyFont="1" applyFill="1" applyBorder="1" applyAlignment="1">
      <alignment horizontal="center"/>
      <protection/>
    </xf>
    <xf numFmtId="0" fontId="13" fillId="0" borderId="0" xfId="160" applyFont="1" applyFill="1" applyBorder="1" applyAlignment="1">
      <alignment horizontal="right"/>
      <protection/>
    </xf>
    <xf numFmtId="0" fontId="12" fillId="0" borderId="46" xfId="160" applyFont="1" applyFill="1" applyBorder="1" applyAlignment="1" applyProtection="1">
      <alignment horizontal="center"/>
      <protection/>
    </xf>
    <xf numFmtId="0" fontId="12" fillId="0" borderId="63" xfId="160" applyFont="1" applyFill="1" applyBorder="1" applyAlignment="1" applyProtection="1">
      <alignment horizontal="center"/>
      <protection/>
    </xf>
    <xf numFmtId="168" fontId="12" fillId="0" borderId="41" xfId="160" applyNumberFormat="1" applyFont="1" applyFill="1" applyBorder="1" applyAlignment="1" applyProtection="1" quotePrefix="1">
      <alignment horizontal="center"/>
      <protection/>
    </xf>
    <xf numFmtId="168" fontId="12" fillId="0" borderId="50" xfId="160" applyNumberFormat="1" applyFont="1" applyFill="1" applyBorder="1" applyAlignment="1" applyProtection="1" quotePrefix="1">
      <alignment horizontal="center"/>
      <protection/>
    </xf>
    <xf numFmtId="168" fontId="12" fillId="0" borderId="38" xfId="160" applyNumberFormat="1" applyFont="1" applyFill="1" applyBorder="1" applyAlignment="1" applyProtection="1" quotePrefix="1">
      <alignment horizontal="center"/>
      <protection/>
    </xf>
    <xf numFmtId="168" fontId="12" fillId="0" borderId="23" xfId="160" applyNumberFormat="1" applyFont="1" applyFill="1" applyBorder="1" applyAlignment="1" applyProtection="1" quotePrefix="1">
      <alignment horizontal="center"/>
      <protection/>
    </xf>
    <xf numFmtId="0" fontId="12" fillId="0" borderId="35" xfId="160" applyFont="1" applyFill="1" applyBorder="1" applyAlignment="1" applyProtection="1">
      <alignment horizontal="center"/>
      <protection/>
    </xf>
    <xf numFmtId="0" fontId="12" fillId="0" borderId="83" xfId="160" applyFont="1" applyFill="1" applyBorder="1" applyAlignment="1" applyProtection="1">
      <alignment horizontal="center"/>
      <protection/>
    </xf>
    <xf numFmtId="0" fontId="12" fillId="0" borderId="84" xfId="160" applyFont="1" applyFill="1" applyBorder="1" applyAlignment="1" applyProtection="1">
      <alignment horizontal="center"/>
      <protection/>
    </xf>
    <xf numFmtId="0" fontId="12" fillId="0" borderId="35" xfId="160" applyFont="1" applyFill="1" applyBorder="1" applyAlignment="1" applyProtection="1">
      <alignment horizontal="center" vertical="center"/>
      <protection/>
    </xf>
    <xf numFmtId="0" fontId="12" fillId="0" borderId="83" xfId="160" applyFont="1" applyFill="1" applyBorder="1" applyAlignment="1" applyProtection="1">
      <alignment horizontal="center" vertical="center"/>
      <protection/>
    </xf>
    <xf numFmtId="0" fontId="12" fillId="0" borderId="84" xfId="160" applyFont="1" applyFill="1" applyBorder="1" applyAlignment="1" applyProtection="1">
      <alignment horizontal="center" vertical="center"/>
      <protection/>
    </xf>
    <xf numFmtId="168" fontId="12" fillId="0" borderId="50" xfId="160" applyNumberFormat="1" applyFont="1" applyFill="1" applyBorder="1" applyAlignment="1" applyProtection="1">
      <alignment horizontal="center"/>
      <protection/>
    </xf>
    <xf numFmtId="168" fontId="12" fillId="0" borderId="23" xfId="160" applyNumberFormat="1" applyFont="1" applyFill="1" applyBorder="1" applyAlignment="1" applyProtection="1">
      <alignment horizontal="center"/>
      <protection/>
    </xf>
    <xf numFmtId="168" fontId="12" fillId="0" borderId="35" xfId="160" applyNumberFormat="1" applyFont="1" applyFill="1" applyBorder="1" applyAlignment="1" applyProtection="1" quotePrefix="1">
      <alignment horizontal="center"/>
      <protection/>
    </xf>
    <xf numFmtId="168" fontId="12" fillId="0" borderId="83" xfId="160" applyNumberFormat="1" applyFont="1" applyFill="1" applyBorder="1" applyAlignment="1" applyProtection="1" quotePrefix="1">
      <alignment horizontal="center"/>
      <protection/>
    </xf>
    <xf numFmtId="168" fontId="12" fillId="0" borderId="84" xfId="160" applyNumberFormat="1" applyFont="1" applyFill="1" applyBorder="1" applyAlignment="1" applyProtection="1" quotePrefix="1">
      <alignment horizontal="center"/>
      <protection/>
    </xf>
    <xf numFmtId="0" fontId="9" fillId="0" borderId="13" xfId="160" applyFont="1" applyFill="1" applyBorder="1" applyAlignment="1">
      <alignment horizontal="center" vertical="center"/>
      <protection/>
    </xf>
    <xf numFmtId="0" fontId="9" fillId="0" borderId="20" xfId="160" applyFont="1" applyFill="1" applyBorder="1" applyAlignment="1">
      <alignment horizontal="center" vertical="center"/>
      <protection/>
    </xf>
    <xf numFmtId="164" fontId="12" fillId="0" borderId="0" xfId="160" applyNumberFormat="1" applyFont="1" applyFill="1" applyAlignment="1">
      <alignment horizontal="center"/>
      <protection/>
    </xf>
    <xf numFmtId="164" fontId="8" fillId="0" borderId="0" xfId="160" applyNumberFormat="1" applyFont="1" applyFill="1" applyAlignment="1">
      <alignment horizontal="center"/>
      <protection/>
    </xf>
    <xf numFmtId="164" fontId="13" fillId="0" borderId="0" xfId="160" applyNumberFormat="1" applyFont="1" applyFill="1" applyBorder="1" applyAlignment="1">
      <alignment horizontal="right"/>
      <protection/>
    </xf>
    <xf numFmtId="164" fontId="9" fillId="0" borderId="0" xfId="160" applyNumberFormat="1" applyFont="1" applyFill="1" applyBorder="1" applyAlignment="1">
      <alignment horizontal="right"/>
      <protection/>
    </xf>
    <xf numFmtId="164" fontId="12" fillId="0" borderId="35" xfId="44" applyNumberFormat="1" applyFont="1" applyFill="1" applyBorder="1" applyAlignment="1">
      <alignment horizontal="center" wrapText="1"/>
    </xf>
    <xf numFmtId="164" fontId="12" fillId="0" borderId="83" xfId="44" applyNumberFormat="1" applyFont="1" applyFill="1" applyBorder="1" applyAlignment="1">
      <alignment horizontal="center" wrapText="1"/>
    </xf>
    <xf numFmtId="164" fontId="12" fillId="0" borderId="84" xfId="44" applyNumberFormat="1" applyFont="1" applyFill="1" applyBorder="1" applyAlignment="1">
      <alignment horizontal="center" wrapText="1"/>
    </xf>
    <xf numFmtId="164" fontId="12" fillId="0" borderId="41" xfId="44" applyNumberFormat="1" applyFont="1" applyFill="1" applyBorder="1" applyAlignment="1" quotePrefix="1">
      <alignment horizontal="center"/>
    </xf>
    <xf numFmtId="164" fontId="12" fillId="0" borderId="38" xfId="44" applyNumberFormat="1" applyFont="1" applyFill="1" applyBorder="1" applyAlignment="1" quotePrefix="1">
      <alignment horizontal="center"/>
    </xf>
    <xf numFmtId="164" fontId="12" fillId="0" borderId="23" xfId="44" applyNumberFormat="1" applyFont="1" applyFill="1" applyBorder="1" applyAlignment="1" quotePrefix="1">
      <alignment horizontal="center"/>
    </xf>
    <xf numFmtId="0" fontId="8" fillId="0" borderId="0" xfId="160" applyFont="1" applyFill="1" applyAlignment="1">
      <alignment horizontal="center"/>
      <protection/>
    </xf>
    <xf numFmtId="0" fontId="13" fillId="0" borderId="61" xfId="160" applyFont="1" applyFill="1" applyBorder="1" applyAlignment="1">
      <alignment horizontal="center"/>
      <protection/>
    </xf>
    <xf numFmtId="164" fontId="12" fillId="0" borderId="0" xfId="160" applyNumberFormat="1" applyFont="1" applyFill="1" applyBorder="1" applyAlignment="1">
      <alignment horizontal="center"/>
      <protection/>
    </xf>
    <xf numFmtId="164" fontId="8" fillId="0" borderId="0" xfId="160" applyNumberFormat="1" applyFont="1" applyFill="1" applyBorder="1" applyAlignment="1" applyProtection="1">
      <alignment horizontal="center"/>
      <protection/>
    </xf>
    <xf numFmtId="39" fontId="12" fillId="33" borderId="41" xfId="274" applyNumberFormat="1" applyFont="1" applyFill="1" applyBorder="1" applyAlignment="1" quotePrefix="1">
      <alignment horizontal="center"/>
      <protection/>
    </xf>
    <xf numFmtId="39" fontId="12" fillId="33" borderId="23" xfId="274" applyNumberFormat="1" applyFont="1" applyFill="1" applyBorder="1" applyAlignment="1" quotePrefix="1">
      <alignment horizontal="center"/>
      <protection/>
    </xf>
    <xf numFmtId="39" fontId="12" fillId="0" borderId="0" xfId="274" applyNumberFormat="1" applyFont="1" applyFill="1" applyBorder="1" applyAlignment="1" quotePrefix="1">
      <alignment horizontal="center"/>
      <protection/>
    </xf>
    <xf numFmtId="185" fontId="25" fillId="36" borderId="67" xfId="201" applyNumberFormat="1" applyFont="1" applyFill="1" applyBorder="1" applyAlignment="1">
      <alignment horizontal="center" vertical="center"/>
      <protection/>
    </xf>
    <xf numFmtId="185" fontId="25" fillId="36" borderId="46" xfId="201" applyNumberFormat="1" applyFont="1" applyFill="1" applyBorder="1" applyAlignment="1">
      <alignment horizontal="center" vertical="center"/>
      <protection/>
    </xf>
    <xf numFmtId="185" fontId="25" fillId="36" borderId="63" xfId="201" applyNumberFormat="1" applyFont="1" applyFill="1" applyBorder="1" applyAlignment="1">
      <alignment horizontal="center" vertical="center"/>
      <protection/>
    </xf>
    <xf numFmtId="0" fontId="12" fillId="33" borderId="15" xfId="273" applyFont="1" applyFill="1" applyBorder="1" applyAlignment="1">
      <alignment horizontal="center" vertical="center"/>
      <protection/>
    </xf>
    <xf numFmtId="0" fontId="12" fillId="33" borderId="22" xfId="273" applyFont="1" applyFill="1" applyBorder="1" applyAlignment="1">
      <alignment horizontal="center" vertical="center"/>
      <protection/>
    </xf>
    <xf numFmtId="0" fontId="12" fillId="33" borderId="41" xfId="273" applyFont="1" applyFill="1" applyBorder="1" applyAlignment="1">
      <alignment horizontal="center"/>
      <protection/>
    </xf>
    <xf numFmtId="0" fontId="12" fillId="33" borderId="38" xfId="273" applyFont="1" applyFill="1" applyBorder="1" applyAlignment="1">
      <alignment horizontal="center"/>
      <protection/>
    </xf>
    <xf numFmtId="0" fontId="12" fillId="33" borderId="10" xfId="273" applyFont="1" applyFill="1" applyBorder="1" applyAlignment="1">
      <alignment horizontal="center"/>
      <protection/>
    </xf>
    <xf numFmtId="0" fontId="12" fillId="33" borderId="10" xfId="273" applyFont="1" applyFill="1" applyBorder="1" applyAlignment="1" quotePrefix="1">
      <alignment horizontal="center"/>
      <protection/>
    </xf>
    <xf numFmtId="0" fontId="12" fillId="33" borderId="11" xfId="273" applyFont="1" applyFill="1" applyBorder="1" applyAlignment="1">
      <alignment horizontal="center"/>
      <protection/>
    </xf>
    <xf numFmtId="39" fontId="12" fillId="33" borderId="69" xfId="274" applyNumberFormat="1" applyFont="1" applyFill="1" applyBorder="1" applyAlignment="1">
      <alignment horizontal="center" vertical="center"/>
      <protection/>
    </xf>
    <xf numFmtId="39" fontId="12" fillId="33" borderId="24" xfId="274" applyNumberFormat="1" applyFont="1" applyFill="1" applyBorder="1" applyAlignment="1" quotePrefix="1">
      <alignment horizontal="center" vertical="center"/>
      <protection/>
    </xf>
    <xf numFmtId="185" fontId="12" fillId="36" borderId="35" xfId="205" applyNumberFormat="1" applyFont="1" applyFill="1" applyBorder="1" applyAlignment="1">
      <alignment horizontal="center" vertical="center"/>
      <protection/>
    </xf>
    <xf numFmtId="185" fontId="12" fillId="36" borderId="83" xfId="205" applyNumberFormat="1" applyFont="1" applyFill="1" applyBorder="1" applyAlignment="1">
      <alignment horizontal="center" vertical="center"/>
      <protection/>
    </xf>
    <xf numFmtId="185" fontId="12" fillId="36" borderId="84" xfId="205" applyNumberFormat="1" applyFont="1" applyFill="1" applyBorder="1" applyAlignment="1">
      <alignment horizontal="center" vertical="center"/>
      <protection/>
    </xf>
    <xf numFmtId="0" fontId="12" fillId="33" borderId="41" xfId="274" applyNumberFormat="1" applyFont="1" applyFill="1" applyBorder="1" applyAlignment="1">
      <alignment horizontal="center"/>
      <protection/>
    </xf>
    <xf numFmtId="0" fontId="12" fillId="33" borderId="38" xfId="274" applyNumberFormat="1" applyFont="1" applyFill="1" applyBorder="1" applyAlignment="1" quotePrefix="1">
      <alignment horizontal="center"/>
      <protection/>
    </xf>
    <xf numFmtId="39" fontId="12" fillId="33" borderId="50" xfId="274" applyNumberFormat="1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33" borderId="83" xfId="273" applyFont="1" applyFill="1" applyBorder="1" applyAlignment="1">
      <alignment horizontal="center" vertical="center"/>
      <protection/>
    </xf>
    <xf numFmtId="0" fontId="12" fillId="36" borderId="87" xfId="273" applyFont="1" applyFill="1" applyBorder="1" applyAlignment="1">
      <alignment horizontal="center" vertical="center"/>
      <protection/>
    </xf>
    <xf numFmtId="0" fontId="12" fillId="36" borderId="83" xfId="273" applyFont="1" applyFill="1" applyBorder="1" applyAlignment="1">
      <alignment horizontal="center" vertical="center"/>
      <protection/>
    </xf>
    <xf numFmtId="0" fontId="12" fillId="36" borderId="84" xfId="273" applyFont="1" applyFill="1" applyBorder="1" applyAlignment="1">
      <alignment horizontal="center" vertical="center"/>
      <protection/>
    </xf>
    <xf numFmtId="0" fontId="12" fillId="33" borderId="37" xfId="273" applyFont="1" applyFill="1" applyBorder="1" applyAlignment="1">
      <alignment horizontal="center"/>
      <protection/>
    </xf>
    <xf numFmtId="0" fontId="12" fillId="33" borderId="39" xfId="273" applyFont="1" applyFill="1" applyBorder="1" applyAlignment="1">
      <alignment horizontal="center"/>
      <protection/>
    </xf>
    <xf numFmtId="0" fontId="12" fillId="33" borderId="41" xfId="273" applyFont="1" applyFill="1" applyBorder="1" applyAlignment="1" quotePrefix="1">
      <alignment horizontal="center"/>
      <protection/>
    </xf>
    <xf numFmtId="0" fontId="12" fillId="33" borderId="50" xfId="273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2" fillId="33" borderId="41" xfId="273" applyFont="1" applyFill="1" applyBorder="1" applyAlignment="1">
      <alignment horizontal="center" wrapText="1"/>
      <protection/>
    </xf>
    <xf numFmtId="0" fontId="0" fillId="0" borderId="23" xfId="0" applyBorder="1" applyAlignment="1">
      <alignment/>
    </xf>
    <xf numFmtId="0" fontId="9" fillId="0" borderId="30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9" fillId="0" borderId="3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2" fillId="33" borderId="24" xfId="273" applyFont="1" applyFill="1" applyBorder="1" applyAlignment="1" quotePrefix="1">
      <alignment horizontal="center"/>
      <protection/>
    </xf>
    <xf numFmtId="0" fontId="0" fillId="0" borderId="0" xfId="0" applyAlignment="1">
      <alignment/>
    </xf>
    <xf numFmtId="0" fontId="12" fillId="33" borderId="69" xfId="273" applyFont="1" applyFill="1" applyBorder="1" applyAlignment="1" quotePrefix="1">
      <alignment horizontal="center"/>
      <protection/>
    </xf>
    <xf numFmtId="0" fontId="0" fillId="0" borderId="46" xfId="0" applyBorder="1" applyAlignment="1">
      <alignment/>
    </xf>
    <xf numFmtId="0" fontId="0" fillId="0" borderId="63" xfId="0" applyBorder="1" applyAlignment="1">
      <alignment/>
    </xf>
    <xf numFmtId="185" fontId="12" fillId="36" borderId="87" xfId="205" applyNumberFormat="1" applyFont="1" applyFill="1" applyBorder="1" applyAlignment="1">
      <alignment horizontal="center" vertical="center" wrapText="1"/>
      <protection/>
    </xf>
    <xf numFmtId="0" fontId="0" fillId="0" borderId="83" xfId="0" applyBorder="1" applyAlignment="1">
      <alignment wrapText="1"/>
    </xf>
    <xf numFmtId="0" fontId="0" fillId="0" borderId="84" xfId="0" applyBorder="1" applyAlignment="1">
      <alignment wrapText="1"/>
    </xf>
    <xf numFmtId="0" fontId="12" fillId="33" borderId="41" xfId="274" applyFont="1" applyFill="1" applyBorder="1" applyAlignment="1">
      <alignment horizontal="center" vertical="center" wrapText="1"/>
      <protection/>
    </xf>
    <xf numFmtId="0" fontId="12" fillId="33" borderId="38" xfId="274" applyFont="1" applyFill="1" applyBorder="1" applyAlignment="1">
      <alignment horizontal="center" vertical="center" wrapText="1"/>
      <protection/>
    </xf>
    <xf numFmtId="0" fontId="12" fillId="33" borderId="41" xfId="274" applyFont="1" applyFill="1" applyBorder="1" applyAlignment="1">
      <alignment horizontal="center" vertical="center"/>
      <protection/>
    </xf>
    <xf numFmtId="0" fontId="12" fillId="33" borderId="23" xfId="274" applyFont="1" applyFill="1" applyBorder="1" applyAlignment="1">
      <alignment horizontal="center" vertical="center"/>
      <protection/>
    </xf>
    <xf numFmtId="39" fontId="12" fillId="37" borderId="41" xfId="0" applyNumberFormat="1" applyFont="1" applyFill="1" applyBorder="1" applyAlignment="1" applyProtection="1">
      <alignment horizontal="center" vertical="center"/>
      <protection/>
    </xf>
    <xf numFmtId="39" fontId="12" fillId="37" borderId="38" xfId="0" applyNumberFormat="1" applyFont="1" applyFill="1" applyBorder="1" applyAlignment="1" applyProtection="1">
      <alignment horizontal="center" vertical="center"/>
      <protection/>
    </xf>
    <xf numFmtId="39" fontId="12" fillId="37" borderId="50" xfId="0" applyNumberFormat="1" applyFont="1" applyFill="1" applyBorder="1" applyAlignment="1" applyProtection="1">
      <alignment horizontal="center" vertical="center" wrapText="1"/>
      <protection/>
    </xf>
    <xf numFmtId="179" fontId="12" fillId="37" borderId="87" xfId="0" applyNumberFormat="1" applyFont="1" applyFill="1" applyBorder="1" applyAlignment="1">
      <alignment horizontal="center" vertical="center"/>
    </xf>
    <xf numFmtId="179" fontId="12" fillId="37" borderId="49" xfId="0" applyNumberFormat="1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/>
    </xf>
    <xf numFmtId="0" fontId="12" fillId="37" borderId="83" xfId="0" applyFont="1" applyFill="1" applyBorder="1" applyAlignment="1">
      <alignment horizontal="center"/>
    </xf>
    <xf numFmtId="0" fontId="12" fillId="37" borderId="84" xfId="0" applyFont="1" applyFill="1" applyBorder="1" applyAlignment="1">
      <alignment horizontal="center"/>
    </xf>
    <xf numFmtId="0" fontId="12" fillId="37" borderId="87" xfId="0" applyFont="1" applyFill="1" applyBorder="1" applyAlignment="1">
      <alignment horizontal="center"/>
    </xf>
    <xf numFmtId="39" fontId="12" fillId="37" borderId="41" xfId="0" applyNumberFormat="1" applyFont="1" applyFill="1" applyBorder="1" applyAlignment="1" applyProtection="1" quotePrefix="1">
      <alignment horizontal="center"/>
      <protection/>
    </xf>
    <xf numFmtId="39" fontId="12" fillId="37" borderId="50" xfId="0" applyNumberFormat="1" applyFont="1" applyFill="1" applyBorder="1" applyAlignment="1" applyProtection="1" quotePrefix="1">
      <alignment horizontal="center"/>
      <protection/>
    </xf>
    <xf numFmtId="39" fontId="12" fillId="37" borderId="71" xfId="0" applyNumberFormat="1" applyFont="1" applyFill="1" applyBorder="1" applyAlignment="1" applyProtection="1" quotePrefix="1">
      <alignment horizontal="center" vertical="center"/>
      <protection/>
    </xf>
    <xf numFmtId="39" fontId="12" fillId="37" borderId="65" xfId="0" applyNumberFormat="1" applyFont="1" applyFill="1" applyBorder="1" applyAlignment="1" applyProtection="1" quotePrefix="1">
      <alignment horizontal="center" vertical="center"/>
      <protection/>
    </xf>
    <xf numFmtId="39" fontId="12" fillId="37" borderId="56" xfId="0" applyNumberFormat="1" applyFont="1" applyFill="1" applyBorder="1" applyAlignment="1" applyProtection="1" quotePrefix="1">
      <alignment horizontal="center" vertical="center"/>
      <protection/>
    </xf>
    <xf numFmtId="39" fontId="12" fillId="37" borderId="52" xfId="0" applyNumberFormat="1" applyFont="1" applyFill="1" applyBorder="1" applyAlignment="1" applyProtection="1" quotePrefix="1">
      <alignment horizontal="center" vertical="center"/>
      <protection/>
    </xf>
    <xf numFmtId="39" fontId="12" fillId="37" borderId="47" xfId="0" applyNumberFormat="1" applyFont="1" applyFill="1" applyBorder="1" applyAlignment="1" applyProtection="1" quotePrefix="1">
      <alignment horizontal="center" vertical="center"/>
      <protection/>
    </xf>
    <xf numFmtId="39" fontId="12" fillId="37" borderId="70" xfId="0" applyNumberFormat="1" applyFont="1" applyFill="1" applyBorder="1" applyAlignment="1" applyProtection="1" quotePrefix="1">
      <alignment horizontal="center" vertical="center"/>
      <protection/>
    </xf>
    <xf numFmtId="39" fontId="12" fillId="37" borderId="37" xfId="0" applyNumberFormat="1" applyFont="1" applyFill="1" applyBorder="1" applyAlignment="1" applyProtection="1" quotePrefix="1">
      <alignment horizontal="center" vertical="center"/>
      <protection/>
    </xf>
    <xf numFmtId="39" fontId="12" fillId="37" borderId="58" xfId="0" applyNumberFormat="1" applyFont="1" applyFill="1" applyBorder="1" applyAlignment="1" applyProtection="1" quotePrefix="1">
      <alignment horizontal="center" vertical="center"/>
      <protection/>
    </xf>
    <xf numFmtId="0" fontId="13" fillId="0" borderId="61" xfId="160" applyFont="1" applyBorder="1" applyAlignment="1">
      <alignment horizontal="right"/>
      <protection/>
    </xf>
    <xf numFmtId="0" fontId="12" fillId="33" borderId="55" xfId="273" applyFont="1" applyFill="1" applyBorder="1" applyAlignment="1">
      <alignment horizontal="center" vertical="center"/>
      <protection/>
    </xf>
    <xf numFmtId="0" fontId="12" fillId="33" borderId="83" xfId="273" applyFont="1" applyFill="1" applyBorder="1" applyAlignment="1">
      <alignment horizontal="center"/>
      <protection/>
    </xf>
    <xf numFmtId="0" fontId="12" fillId="33" borderId="84" xfId="273" applyFont="1" applyFill="1" applyBorder="1" applyAlignment="1">
      <alignment horizontal="center"/>
      <protection/>
    </xf>
    <xf numFmtId="0" fontId="12" fillId="33" borderId="23" xfId="273" applyFont="1" applyFill="1" applyBorder="1" applyAlignment="1">
      <alignment horizontal="center"/>
      <protection/>
    </xf>
    <xf numFmtId="0" fontId="12" fillId="33" borderId="41" xfId="160" applyFont="1" applyFill="1" applyBorder="1" applyAlignment="1">
      <alignment horizontal="center"/>
      <protection/>
    </xf>
    <xf numFmtId="0" fontId="12" fillId="33" borderId="50" xfId="160" applyFont="1" applyFill="1" applyBorder="1" applyAlignment="1">
      <alignment horizontal="center"/>
      <protection/>
    </xf>
    <xf numFmtId="0" fontId="12" fillId="33" borderId="41" xfId="160" applyFont="1" applyFill="1" applyBorder="1" applyAlignment="1" quotePrefix="1">
      <alignment horizontal="center"/>
      <protection/>
    </xf>
    <xf numFmtId="0" fontId="12" fillId="33" borderId="23" xfId="160" applyFont="1" applyFill="1" applyBorder="1" applyAlignment="1">
      <alignment horizontal="center"/>
      <protection/>
    </xf>
    <xf numFmtId="0" fontId="9" fillId="0" borderId="0" xfId="160" applyFont="1" applyFill="1" applyBorder="1" applyAlignment="1">
      <alignment horizontal="left"/>
      <protection/>
    </xf>
    <xf numFmtId="0" fontId="12" fillId="33" borderId="69" xfId="160" applyFont="1" applyFill="1" applyBorder="1" applyAlignment="1">
      <alignment horizontal="center"/>
      <protection/>
    </xf>
    <xf numFmtId="0" fontId="12" fillId="33" borderId="46" xfId="160" applyFont="1" applyFill="1" applyBorder="1" applyAlignment="1">
      <alignment horizontal="center"/>
      <protection/>
    </xf>
    <xf numFmtId="0" fontId="12" fillId="33" borderId="56" xfId="160" applyFont="1" applyFill="1" applyBorder="1" applyAlignment="1">
      <alignment horizontal="center"/>
      <protection/>
    </xf>
    <xf numFmtId="0" fontId="12" fillId="33" borderId="39" xfId="160" applyFont="1" applyFill="1" applyBorder="1" applyAlignment="1">
      <alignment horizontal="center"/>
      <protection/>
    </xf>
    <xf numFmtId="0" fontId="8" fillId="0" borderId="0" xfId="160" applyFont="1" applyAlignment="1">
      <alignment horizontal="center" vertical="center"/>
      <protection/>
    </xf>
    <xf numFmtId="0" fontId="12" fillId="33" borderId="55" xfId="273" applyFont="1" applyFill="1" applyBorder="1" applyAlignment="1" applyProtection="1">
      <alignment horizontal="center" vertical="center"/>
      <protection/>
    </xf>
    <xf numFmtId="0" fontId="12" fillId="33" borderId="22" xfId="273" applyFont="1" applyFill="1" applyBorder="1" applyAlignment="1" applyProtection="1">
      <alignment horizontal="center" vertical="center"/>
      <protection/>
    </xf>
    <xf numFmtId="0" fontId="12" fillId="33" borderId="83" xfId="273" applyFont="1" applyFill="1" applyBorder="1" applyAlignment="1" applyProtection="1">
      <alignment horizontal="center" vertical="center"/>
      <protection/>
    </xf>
    <xf numFmtId="0" fontId="12" fillId="33" borderId="84" xfId="273" applyFont="1" applyFill="1" applyBorder="1" applyAlignment="1" applyProtection="1">
      <alignment horizontal="center" vertical="center"/>
      <protection/>
    </xf>
    <xf numFmtId="0" fontId="12" fillId="33" borderId="69" xfId="273" applyFont="1" applyFill="1" applyBorder="1" applyAlignment="1" applyProtection="1">
      <alignment horizontal="center" vertical="center"/>
      <protection/>
    </xf>
    <xf numFmtId="0" fontId="12" fillId="33" borderId="46" xfId="273" applyFont="1" applyFill="1" applyBorder="1" applyAlignment="1" applyProtection="1">
      <alignment horizontal="center" vertical="center"/>
      <protection/>
    </xf>
    <xf numFmtId="0" fontId="12" fillId="33" borderId="63" xfId="273" applyFont="1" applyFill="1" applyBorder="1" applyAlignment="1" applyProtection="1">
      <alignment horizontal="center" vertical="center"/>
      <protection/>
    </xf>
  </cellXfs>
  <cellStyles count="3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7 2" xfId="53"/>
    <cellStyle name="Comma 18" xfId="54"/>
    <cellStyle name="Comma 18 2" xfId="55"/>
    <cellStyle name="Comma 19" xfId="56"/>
    <cellStyle name="Comma 19 2" xfId="57"/>
    <cellStyle name="Comma 2" xfId="58"/>
    <cellStyle name="Comma 2 10" xfId="59"/>
    <cellStyle name="Comma 2 11" xfId="60"/>
    <cellStyle name="Comma 2 12" xfId="61"/>
    <cellStyle name="Comma 2 13" xfId="62"/>
    <cellStyle name="Comma 2 14" xfId="63"/>
    <cellStyle name="Comma 2 15" xfId="64"/>
    <cellStyle name="Comma 2 16" xfId="65"/>
    <cellStyle name="Comma 2 17" xfId="66"/>
    <cellStyle name="Comma 2 18" xfId="67"/>
    <cellStyle name="Comma 2 19" xfId="68"/>
    <cellStyle name="Comma 2 2" xfId="69"/>
    <cellStyle name="Comma 2 2 2" xfId="70"/>
    <cellStyle name="Comma 2 2 2 2" xfId="71"/>
    <cellStyle name="Comma 2 2 2 2 2" xfId="72"/>
    <cellStyle name="Comma 2 2 2 2 3" xfId="73"/>
    <cellStyle name="Comma 2 2 2 2 3 2" xfId="74"/>
    <cellStyle name="Comma 2 2 2 2 3 2 2" xfId="75"/>
    <cellStyle name="Comma 2 2 2 2 3 3" xfId="76"/>
    <cellStyle name="Comma 2 2 2 2 3 3 2" xfId="77"/>
    <cellStyle name="Comma 2 2 2 2 3 4" xfId="78"/>
    <cellStyle name="Comma 2 2 2 2 3 4 2" xfId="79"/>
    <cellStyle name="Comma 2 2 2 2 3 4 2 2" xfId="80"/>
    <cellStyle name="Comma 2 2 2 2 3 4 3" xfId="81"/>
    <cellStyle name="Comma 2 2 2 2 3 4 4" xfId="82"/>
    <cellStyle name="Comma 2 2 2 2 3 5" xfId="83"/>
    <cellStyle name="Comma 2 2 2 2 4" xfId="84"/>
    <cellStyle name="Comma 2 2 2 2 4 2" xfId="85"/>
    <cellStyle name="Comma 2 2 2 2 4 2 2" xfId="86"/>
    <cellStyle name="Comma 2 2 2 2 4 2 3" xfId="87"/>
    <cellStyle name="Comma 2 2 2 2 4 3" xfId="88"/>
    <cellStyle name="Comma 2 2 2 2 5" xfId="89"/>
    <cellStyle name="Comma 2 2 2 3" xfId="90"/>
    <cellStyle name="Comma 2 2 3" xfId="91"/>
    <cellStyle name="Comma 2 2 3 2" xfId="92"/>
    <cellStyle name="Comma 2 2 3 2 2" xfId="93"/>
    <cellStyle name="Comma 2 2 3 3" xfId="94"/>
    <cellStyle name="Comma 2 20" xfId="95"/>
    <cellStyle name="Comma 2 21" xfId="96"/>
    <cellStyle name="Comma 2 22" xfId="97"/>
    <cellStyle name="Comma 2 23" xfId="98"/>
    <cellStyle name="Comma 2 24" xfId="99"/>
    <cellStyle name="Comma 2 25" xfId="100"/>
    <cellStyle name="Comma 2 26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omma 2 9" xfId="108"/>
    <cellStyle name="Comma 20" xfId="109"/>
    <cellStyle name="Comma 20 2" xfId="110"/>
    <cellStyle name="Comma 27" xfId="111"/>
    <cellStyle name="Comma 27 2" xfId="112"/>
    <cellStyle name="Comma 29" xfId="113"/>
    <cellStyle name="Comma 29 2" xfId="114"/>
    <cellStyle name="Comma 3" xfId="115"/>
    <cellStyle name="Comma 3 2" xfId="116"/>
    <cellStyle name="Comma 3 3" xfId="117"/>
    <cellStyle name="Comma 3 39" xfId="118"/>
    <cellStyle name="Comma 3 4" xfId="119"/>
    <cellStyle name="Comma 3 4 2" xfId="120"/>
    <cellStyle name="Comma 3 4 2 2" xfId="121"/>
    <cellStyle name="Comma 3 4 2 3" xfId="122"/>
    <cellStyle name="Comma 3 4 3" xfId="123"/>
    <cellStyle name="Comma 30" xfId="124"/>
    <cellStyle name="Comma 30 2" xfId="125"/>
    <cellStyle name="Comma 4" xfId="126"/>
    <cellStyle name="Comma 4 2" xfId="127"/>
    <cellStyle name="Comma 4 2 2" xfId="128"/>
    <cellStyle name="Comma 4 3" xfId="129"/>
    <cellStyle name="Comma 4 3 2" xfId="130"/>
    <cellStyle name="Comma 4 4" xfId="131"/>
    <cellStyle name="Comma 5" xfId="132"/>
    <cellStyle name="Comma 5 2" xfId="133"/>
    <cellStyle name="Comma 6" xfId="134"/>
    <cellStyle name="Comma 67 2" xfId="135"/>
    <cellStyle name="Comma 7" xfId="136"/>
    <cellStyle name="Comma 70" xfId="137"/>
    <cellStyle name="Comma 8" xfId="138"/>
    <cellStyle name="Comma 9" xfId="139"/>
    <cellStyle name="Currency" xfId="140"/>
    <cellStyle name="Currency [0]" xfId="141"/>
    <cellStyle name="Excel Built-in Comma 2" xfId="142"/>
    <cellStyle name="Excel Built-in Normal" xfId="143"/>
    <cellStyle name="Excel Built-in Normal 2" xfId="144"/>
    <cellStyle name="Excel Built-in Normal 2 2" xfId="145"/>
    <cellStyle name="Excel Built-in Normal 3" xfId="146"/>
    <cellStyle name="Excel Built-in Normal_50. Bishwo" xfId="147"/>
    <cellStyle name="Explanatory Text" xfId="148"/>
    <cellStyle name="Followed Hyperlink" xfId="149"/>
    <cellStyle name="Good" xfId="150"/>
    <cellStyle name="Heading 1" xfId="151"/>
    <cellStyle name="Heading 2" xfId="152"/>
    <cellStyle name="Heading 3" xfId="153"/>
    <cellStyle name="Heading 4" xfId="154"/>
    <cellStyle name="Hyperlink" xfId="155"/>
    <cellStyle name="Hyperlink 2" xfId="156"/>
    <cellStyle name="Input" xfId="157"/>
    <cellStyle name="Linked Cell" xfId="158"/>
    <cellStyle name="Neutral" xfId="159"/>
    <cellStyle name="Normal 10" xfId="160"/>
    <cellStyle name="Normal 10 2" xfId="161"/>
    <cellStyle name="Normal 11" xfId="162"/>
    <cellStyle name="Normal 12" xfId="163"/>
    <cellStyle name="Normal 13" xfId="164"/>
    <cellStyle name="Normal 14" xfId="165"/>
    <cellStyle name="Normal 15" xfId="166"/>
    <cellStyle name="Normal 16" xfId="167"/>
    <cellStyle name="Normal 17" xfId="168"/>
    <cellStyle name="Normal 18" xfId="169"/>
    <cellStyle name="Normal 19" xfId="170"/>
    <cellStyle name="Normal 2" xfId="171"/>
    <cellStyle name="Normal 2 10" xfId="172"/>
    <cellStyle name="Normal 2 11" xfId="173"/>
    <cellStyle name="Normal 2 12" xfId="174"/>
    <cellStyle name="Normal 2 13" xfId="175"/>
    <cellStyle name="Normal 2 14" xfId="176"/>
    <cellStyle name="Normal 2 2" xfId="177"/>
    <cellStyle name="Normal 2 2 2" xfId="178"/>
    <cellStyle name="Normal 2 2 2 2 4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_50. Bishwo" xfId="185"/>
    <cellStyle name="Normal 2 3" xfId="186"/>
    <cellStyle name="Normal 2 3 2" xfId="187"/>
    <cellStyle name="Normal 2 4" xfId="188"/>
    <cellStyle name="Normal 2 5" xfId="189"/>
    <cellStyle name="Normal 2 6" xfId="190"/>
    <cellStyle name="Normal 2 7" xfId="191"/>
    <cellStyle name="Normal 2 8" xfId="192"/>
    <cellStyle name="Normal 2 9" xfId="193"/>
    <cellStyle name="Normal 20" xfId="194"/>
    <cellStyle name="Normal 20 2" xfId="195"/>
    <cellStyle name="Normal 21" xfId="196"/>
    <cellStyle name="Normal 21 2" xfId="197"/>
    <cellStyle name="Normal 22" xfId="198"/>
    <cellStyle name="Normal 22 2" xfId="199"/>
    <cellStyle name="Normal 23" xfId="200"/>
    <cellStyle name="Normal 24" xfId="201"/>
    <cellStyle name="Normal 24 2" xfId="202"/>
    <cellStyle name="Normal 25" xfId="203"/>
    <cellStyle name="Normal 25 2" xfId="204"/>
    <cellStyle name="Normal 26" xfId="205"/>
    <cellStyle name="Normal 26 2" xfId="206"/>
    <cellStyle name="Normal 27" xfId="207"/>
    <cellStyle name="Normal 27 2" xfId="208"/>
    <cellStyle name="Normal 28" xfId="209"/>
    <cellStyle name="Normal 28 2" xfId="210"/>
    <cellStyle name="Normal 29" xfId="211"/>
    <cellStyle name="Normal 3" xfId="212"/>
    <cellStyle name="Normal 3 2" xfId="213"/>
    <cellStyle name="Normal 3 3" xfId="214"/>
    <cellStyle name="Normal 3 4" xfId="215"/>
    <cellStyle name="Normal 3 5" xfId="216"/>
    <cellStyle name="Normal 3 6" xfId="217"/>
    <cellStyle name="Normal 3 7" xfId="218"/>
    <cellStyle name="Normal 3_9.1 &amp; 9.2" xfId="219"/>
    <cellStyle name="Normal 30" xfId="220"/>
    <cellStyle name="Normal 30 2" xfId="221"/>
    <cellStyle name="Normal 31" xfId="222"/>
    <cellStyle name="Normal 32" xfId="223"/>
    <cellStyle name="Normal 32 2" xfId="224"/>
    <cellStyle name="Normal 33" xfId="225"/>
    <cellStyle name="Normal 33 2" xfId="226"/>
    <cellStyle name="Normal 34" xfId="227"/>
    <cellStyle name="Normal 34 2" xfId="228"/>
    <cellStyle name="Normal 34 3" xfId="229"/>
    <cellStyle name="Normal 34 4" xfId="230"/>
    <cellStyle name="Normal 35" xfId="231"/>
    <cellStyle name="Normal 36" xfId="232"/>
    <cellStyle name="Normal 37" xfId="233"/>
    <cellStyle name="Normal 38" xfId="234"/>
    <cellStyle name="Normal 39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3" xfId="255"/>
    <cellStyle name="Normal 4 4" xfId="256"/>
    <cellStyle name="Normal 4 5" xfId="257"/>
    <cellStyle name="Normal 4 6" xfId="258"/>
    <cellStyle name="Normal 4 7" xfId="259"/>
    <cellStyle name="Normal 4 8" xfId="260"/>
    <cellStyle name="Normal 4 9" xfId="261"/>
    <cellStyle name="Normal 4_50. Bishwo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9" xfId="269"/>
    <cellStyle name="Normal 5" xfId="270"/>
    <cellStyle name="Normal 5 2" xfId="271"/>
    <cellStyle name="Normal 52" xfId="272"/>
    <cellStyle name="Normal 6" xfId="273"/>
    <cellStyle name="Normal 6 2" xfId="274"/>
    <cellStyle name="Normal 6 3" xfId="275"/>
    <cellStyle name="Normal 67" xfId="276"/>
    <cellStyle name="Normal 7" xfId="277"/>
    <cellStyle name="Normal 8" xfId="278"/>
    <cellStyle name="Normal 8 2" xfId="279"/>
    <cellStyle name="Normal 9" xfId="280"/>
    <cellStyle name="Normal_bartaman point 2 2" xfId="281"/>
    <cellStyle name="Normal_bartaman point 2 2 2 2" xfId="282"/>
    <cellStyle name="Normal_bartaman point 2 3" xfId="283"/>
    <cellStyle name="Normal_bartaman point 3" xfId="284"/>
    <cellStyle name="Normal_Bartamane_Book1" xfId="285"/>
    <cellStyle name="Normal_Comm_wt" xfId="286"/>
    <cellStyle name="Normal_CPI" xfId="287"/>
    <cellStyle name="Normal_Direction of Trade_BartamanFormat 2063-64" xfId="288"/>
    <cellStyle name="Normal_Direction of Trade_BartamanFormat 2063-64 2" xfId="289"/>
    <cellStyle name="Normal_Sheet1" xfId="290"/>
    <cellStyle name="Normal_Sheet1 2" xfId="291"/>
    <cellStyle name="Normal_Sheet1 2 2" xfId="292"/>
    <cellStyle name="Normal_Sheet1 2 3" xfId="293"/>
    <cellStyle name="Normal_Sheet1 2 4" xfId="294"/>
    <cellStyle name="Normal_Sheet1 2 5" xfId="295"/>
    <cellStyle name="Normal_Sheet1 2 6" xfId="296"/>
    <cellStyle name="Normal_Sheet1 2 7" xfId="297"/>
    <cellStyle name="Normal_Sheet1 3" xfId="298"/>
    <cellStyle name="Normal_Sheet1 4" xfId="299"/>
    <cellStyle name="Normal_Sheet1 5" xfId="300"/>
    <cellStyle name="Normal_Sheet1 5 2" xfId="301"/>
    <cellStyle name="Normal_Sheet1 5 3" xfId="302"/>
    <cellStyle name="Normal_Sheet1 5 4" xfId="303"/>
    <cellStyle name="Normal_Sheet1 5 5" xfId="304"/>
    <cellStyle name="Normal_Sheet1 5 6" xfId="305"/>
    <cellStyle name="Normal_Sheet1 6" xfId="306"/>
    <cellStyle name="Note" xfId="307"/>
    <cellStyle name="Output" xfId="308"/>
    <cellStyle name="Percent" xfId="309"/>
    <cellStyle name="Percent 2" xfId="310"/>
    <cellStyle name="Percent 2 2" xfId="311"/>
    <cellStyle name="Percent 2 2 2" xfId="312"/>
    <cellStyle name="Percent 2 2 2 2" xfId="313"/>
    <cellStyle name="Percent 2 2 3" xfId="314"/>
    <cellStyle name="Percent 2 3" xfId="315"/>
    <cellStyle name="Percent 2 3 2" xfId="316"/>
    <cellStyle name="Percent 2 4" xfId="317"/>
    <cellStyle name="Percent 2 4 2" xfId="318"/>
    <cellStyle name="Percent 2 5" xfId="319"/>
    <cellStyle name="Percent 3" xfId="320"/>
    <cellStyle name="Percent 3 2" xfId="321"/>
    <cellStyle name="Percent 4" xfId="322"/>
    <cellStyle name="Percent 67 2" xfId="323"/>
    <cellStyle name="SHEET" xfId="324"/>
    <cellStyle name="Title" xfId="325"/>
    <cellStyle name="Total" xfId="326"/>
    <cellStyle name="Warning Text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externalLink" Target="externalLinks/externalLink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\GOVERNMENT%20FINANCE%20DIVISION\3_Government%20Debt%20(Domestic%20&amp;%20External)\Domestic%20Debt%20(ODD)\2073.74\ODD%2015-16%20_%20upto%20Saun%2020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nrb\Desktop\CME%205%20months\Source\Gov_Fin\CME_%20Tables_47_Five%20_Months_2072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overnment%20Finance%20Devision\Government%20Finance%20Division\Revenue\Revenue%202072-73\Mof\Revenue_2072_73%20Aso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esktop\CME%203rd%20Months\source\BoP%20and%20Trade\CME_External%20Sectors_Three-months_2073-7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 month"/>
      <sheetName val="2 Months"/>
      <sheetName val="Source"/>
      <sheetName val="3 month"/>
      <sheetName val="4 month"/>
      <sheetName val="6 Months"/>
      <sheetName val="7 Months"/>
      <sheetName val="8 Months"/>
      <sheetName val="9 Months"/>
      <sheetName val="10 months"/>
      <sheetName val="11 months"/>
      <sheetName val="12 months"/>
    </sheetNames>
    <sheetDataSet>
      <sheetData sheetId="2">
        <row r="9">
          <cell r="E9">
            <v>18595200</v>
          </cell>
          <cell r="I9">
            <v>13629565</v>
          </cell>
        </row>
        <row r="14">
          <cell r="E14">
            <v>28213284</v>
          </cell>
          <cell r="I14">
            <v>23582775</v>
          </cell>
        </row>
        <row r="17">
          <cell r="E17">
            <v>13034917</v>
          </cell>
          <cell r="I17">
            <v>10215562</v>
          </cell>
        </row>
        <row r="20">
          <cell r="E20">
            <v>167161</v>
          </cell>
          <cell r="I20">
            <v>187099</v>
          </cell>
        </row>
        <row r="21">
          <cell r="E21">
            <v>108638</v>
          </cell>
          <cell r="I21">
            <v>130647</v>
          </cell>
        </row>
        <row r="22">
          <cell r="E22">
            <v>10420201</v>
          </cell>
          <cell r="I22">
            <v>14856751</v>
          </cell>
        </row>
        <row r="26">
          <cell r="E26">
            <v>1447794</v>
          </cell>
          <cell r="I26">
            <v>1314800</v>
          </cell>
        </row>
        <row r="27">
          <cell r="E27">
            <v>1790057</v>
          </cell>
          <cell r="I27">
            <v>1112043</v>
          </cell>
        </row>
        <row r="28">
          <cell r="E28">
            <v>884548</v>
          </cell>
          <cell r="I28">
            <v>666858</v>
          </cell>
        </row>
        <row r="30">
          <cell r="E30">
            <v>9611500</v>
          </cell>
          <cell r="I30">
            <v>9965200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0.421875" style="130" customWidth="1"/>
    <col min="2" max="4" width="9.140625" style="130" customWidth="1"/>
    <col min="5" max="5" width="31.140625" style="130" customWidth="1"/>
    <col min="6" max="16384" width="9.140625" style="130" customWidth="1"/>
  </cols>
  <sheetData>
    <row r="1" spans="1:9" ht="20.25">
      <c r="A1" s="1402" t="s">
        <v>91</v>
      </c>
      <c r="B1" s="1402"/>
      <c r="C1" s="1402"/>
      <c r="D1" s="1402"/>
      <c r="E1" s="1403"/>
      <c r="F1" s="129"/>
      <c r="G1" s="129"/>
      <c r="H1" s="129"/>
      <c r="I1" s="129"/>
    </row>
    <row r="2" spans="1:9" s="132" customFormat="1" ht="15.75">
      <c r="A2" s="1404" t="s">
        <v>284</v>
      </c>
      <c r="B2" s="1404"/>
      <c r="C2" s="1404"/>
      <c r="D2" s="1404"/>
      <c r="E2" s="1405"/>
      <c r="F2" s="131"/>
      <c r="G2" s="131"/>
      <c r="H2" s="131"/>
      <c r="I2" s="131"/>
    </row>
    <row r="3" spans="3:4" ht="8.25" customHeight="1">
      <c r="C3" s="133"/>
      <c r="D3" s="134"/>
    </row>
    <row r="4" spans="1:4" ht="15.75">
      <c r="A4" s="135" t="s">
        <v>92</v>
      </c>
      <c r="B4" s="135" t="s">
        <v>93</v>
      </c>
      <c r="C4" s="133"/>
      <c r="D4" s="134"/>
    </row>
    <row r="5" spans="4:10" ht="7.5" customHeight="1">
      <c r="D5" s="133"/>
      <c r="E5" s="133"/>
      <c r="J5" s="133"/>
    </row>
    <row r="6" spans="1:13" ht="15.75" customHeight="1">
      <c r="A6" s="134">
        <v>1</v>
      </c>
      <c r="B6" s="130" t="s">
        <v>88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</row>
    <row r="7" spans="1:5" ht="15.75">
      <c r="A7" s="134">
        <f>A6+1</f>
        <v>2</v>
      </c>
      <c r="B7" s="130" t="s">
        <v>89</v>
      </c>
      <c r="C7" s="133"/>
      <c r="D7" s="133"/>
      <c r="E7" s="133"/>
    </row>
    <row r="8" spans="1:14" ht="15.75">
      <c r="A8" s="134">
        <f>A7+1</f>
        <v>3</v>
      </c>
      <c r="B8" s="137" t="s">
        <v>90</v>
      </c>
      <c r="C8" s="133"/>
      <c r="D8" s="133"/>
      <c r="E8" s="133"/>
      <c r="J8" s="133"/>
      <c r="K8" s="133"/>
      <c r="L8" s="133"/>
      <c r="M8" s="133"/>
      <c r="N8" s="133"/>
    </row>
    <row r="9" spans="1:14" ht="15.75">
      <c r="A9" s="134">
        <f>A8+1</f>
        <v>4</v>
      </c>
      <c r="B9" s="133" t="s">
        <v>94</v>
      </c>
      <c r="C9" s="133"/>
      <c r="D9" s="133"/>
      <c r="E9" s="133"/>
      <c r="J9" s="133"/>
      <c r="K9" s="133"/>
      <c r="L9" s="133"/>
      <c r="M9" s="133"/>
      <c r="N9" s="133"/>
    </row>
    <row r="10" spans="1:19" ht="15.75">
      <c r="A10" s="134">
        <f>A9+1</f>
        <v>5</v>
      </c>
      <c r="B10" s="133" t="s">
        <v>95</v>
      </c>
      <c r="C10" s="133"/>
      <c r="D10" s="133"/>
      <c r="E10" s="133"/>
      <c r="G10" s="138"/>
      <c r="H10" s="138"/>
      <c r="I10" s="138"/>
      <c r="J10" s="1380"/>
      <c r="K10" s="1380"/>
      <c r="L10" s="1380"/>
      <c r="M10" s="1380"/>
      <c r="N10" s="1380"/>
      <c r="O10" s="138"/>
      <c r="P10" s="138"/>
      <c r="Q10" s="138"/>
      <c r="R10" s="138"/>
      <c r="S10" s="138"/>
    </row>
    <row r="11" spans="1:14" ht="15.75">
      <c r="A11" s="134">
        <f>A10+1</f>
        <v>6</v>
      </c>
      <c r="B11" s="133" t="s">
        <v>96</v>
      </c>
      <c r="C11" s="133"/>
      <c r="D11" s="133"/>
      <c r="E11" s="133"/>
      <c r="J11" s="133"/>
      <c r="K11" s="133"/>
      <c r="L11" s="133"/>
      <c r="M11" s="133"/>
      <c r="N11" s="133"/>
    </row>
    <row r="12" spans="1:14" s="135" customFormat="1" ht="15.75">
      <c r="A12" s="134"/>
      <c r="B12" s="135" t="s">
        <v>97</v>
      </c>
      <c r="C12" s="139"/>
      <c r="D12" s="139"/>
      <c r="E12" s="139"/>
      <c r="J12" s="133"/>
      <c r="K12" s="139"/>
      <c r="L12" s="139"/>
      <c r="M12" s="139"/>
      <c r="N12" s="139"/>
    </row>
    <row r="13" spans="1:14" ht="15.75">
      <c r="A13" s="134">
        <f>A11+1</f>
        <v>7</v>
      </c>
      <c r="B13" s="130" t="s">
        <v>98</v>
      </c>
      <c r="C13" s="133"/>
      <c r="D13" s="133"/>
      <c r="E13" s="133"/>
      <c r="G13" s="134"/>
      <c r="I13" s="133"/>
      <c r="J13" s="133"/>
      <c r="K13" s="133"/>
      <c r="L13" s="133"/>
      <c r="M13" s="133"/>
      <c r="N13" s="133"/>
    </row>
    <row r="14" spans="1:14" ht="15.75">
      <c r="A14" s="134">
        <f>A13+1</f>
        <v>8</v>
      </c>
      <c r="B14" s="133" t="s">
        <v>99</v>
      </c>
      <c r="C14" s="133"/>
      <c r="D14" s="133"/>
      <c r="E14" s="133"/>
      <c r="G14" s="134"/>
      <c r="H14" s="133"/>
      <c r="I14" s="133"/>
      <c r="J14" s="133"/>
      <c r="K14" s="133"/>
      <c r="L14" s="133"/>
      <c r="M14" s="133"/>
      <c r="N14" s="133"/>
    </row>
    <row r="15" spans="1:14" ht="15.75">
      <c r="A15" s="134">
        <f aca="true" t="shared" si="0" ref="A15:A27">A14+1</f>
        <v>9</v>
      </c>
      <c r="B15" s="133" t="s">
        <v>100</v>
      </c>
      <c r="C15" s="133"/>
      <c r="D15" s="133"/>
      <c r="E15" s="133"/>
      <c r="G15" s="134"/>
      <c r="H15" s="133"/>
      <c r="I15" s="133"/>
      <c r="J15" s="133"/>
      <c r="K15" s="133"/>
      <c r="L15" s="133"/>
      <c r="M15" s="133"/>
      <c r="N15" s="133"/>
    </row>
    <row r="16" spans="1:14" ht="15.75">
      <c r="A16" s="134">
        <f t="shared" si="0"/>
        <v>10</v>
      </c>
      <c r="B16" s="133" t="s">
        <v>101</v>
      </c>
      <c r="C16" s="133"/>
      <c r="D16" s="133"/>
      <c r="E16" s="133"/>
      <c r="G16" s="134"/>
      <c r="H16" s="133"/>
      <c r="I16" s="133"/>
      <c r="J16" s="133"/>
      <c r="K16" s="133"/>
      <c r="L16" s="133"/>
      <c r="M16" s="133"/>
      <c r="N16" s="133"/>
    </row>
    <row r="17" spans="1:14" ht="15.75">
      <c r="A17" s="134">
        <f t="shared" si="0"/>
        <v>11</v>
      </c>
      <c r="B17" s="133" t="s">
        <v>102</v>
      </c>
      <c r="C17" s="133"/>
      <c r="D17" s="133"/>
      <c r="E17" s="133"/>
      <c r="G17" s="134"/>
      <c r="H17" s="133"/>
      <c r="I17" s="133"/>
      <c r="J17" s="133"/>
      <c r="K17" s="133"/>
      <c r="L17" s="133"/>
      <c r="M17" s="133"/>
      <c r="N17" s="133"/>
    </row>
    <row r="18" spans="1:14" ht="15.75">
      <c r="A18" s="134">
        <f t="shared" si="0"/>
        <v>12</v>
      </c>
      <c r="B18" s="133" t="s">
        <v>103</v>
      </c>
      <c r="C18" s="133"/>
      <c r="D18" s="133"/>
      <c r="E18" s="133"/>
      <c r="G18" s="134"/>
      <c r="H18" s="133"/>
      <c r="I18" s="133"/>
      <c r="J18" s="133"/>
      <c r="K18" s="133"/>
      <c r="L18" s="133"/>
      <c r="M18" s="133"/>
      <c r="N18" s="133"/>
    </row>
    <row r="19" spans="1:14" ht="15.75">
      <c r="A19" s="134">
        <f t="shared" si="0"/>
        <v>13</v>
      </c>
      <c r="B19" s="133" t="s">
        <v>104</v>
      </c>
      <c r="C19" s="133"/>
      <c r="D19" s="133"/>
      <c r="E19" s="133"/>
      <c r="G19" s="134"/>
      <c r="H19" s="133"/>
      <c r="I19" s="133"/>
      <c r="J19" s="133"/>
      <c r="K19" s="133"/>
      <c r="L19" s="133"/>
      <c r="M19" s="133"/>
      <c r="N19" s="133"/>
    </row>
    <row r="20" spans="1:14" ht="15.75">
      <c r="A20" s="134">
        <f t="shared" si="0"/>
        <v>14</v>
      </c>
      <c r="B20" s="140" t="s">
        <v>105</v>
      </c>
      <c r="C20" s="133"/>
      <c r="D20" s="133"/>
      <c r="E20" s="133"/>
      <c r="G20" s="134"/>
      <c r="H20" s="140"/>
      <c r="I20" s="133"/>
      <c r="J20" s="133"/>
      <c r="K20" s="133"/>
      <c r="L20" s="133"/>
      <c r="M20" s="133"/>
      <c r="N20" s="133"/>
    </row>
    <row r="21" spans="1:14" ht="15.75">
      <c r="A21" s="134">
        <f t="shared" si="0"/>
        <v>15</v>
      </c>
      <c r="B21" s="133" t="s">
        <v>106</v>
      </c>
      <c r="C21" s="133"/>
      <c r="D21" s="133"/>
      <c r="E21" s="133"/>
      <c r="G21" s="134"/>
      <c r="H21" s="133"/>
      <c r="I21" s="133"/>
      <c r="J21" s="133"/>
      <c r="K21" s="133"/>
      <c r="L21" s="133"/>
      <c r="M21" s="133"/>
      <c r="N21" s="133"/>
    </row>
    <row r="22" spans="1:14" ht="15.75">
      <c r="A22" s="134">
        <f t="shared" si="0"/>
        <v>16</v>
      </c>
      <c r="B22" s="133" t="s">
        <v>107</v>
      </c>
      <c r="C22" s="133"/>
      <c r="D22" s="133"/>
      <c r="E22" s="133"/>
      <c r="G22" s="134"/>
      <c r="H22" s="133"/>
      <c r="I22" s="133"/>
      <c r="J22" s="133"/>
      <c r="K22" s="133"/>
      <c r="L22" s="133"/>
      <c r="M22" s="133"/>
      <c r="N22" s="133"/>
    </row>
    <row r="23" spans="1:14" ht="15.75">
      <c r="A23" s="134">
        <f t="shared" si="0"/>
        <v>17</v>
      </c>
      <c r="B23" s="133" t="s">
        <v>108</v>
      </c>
      <c r="C23" s="133"/>
      <c r="D23" s="133"/>
      <c r="E23" s="133"/>
      <c r="G23" s="134"/>
      <c r="H23" s="133"/>
      <c r="I23" s="133"/>
      <c r="J23" s="133"/>
      <c r="K23" s="133"/>
      <c r="L23" s="133"/>
      <c r="M23" s="133"/>
      <c r="N23" s="133"/>
    </row>
    <row r="24" spans="1:14" ht="15.75">
      <c r="A24" s="134">
        <f t="shared" si="0"/>
        <v>18</v>
      </c>
      <c r="B24" s="133" t="s">
        <v>109</v>
      </c>
      <c r="C24" s="133"/>
      <c r="D24" s="133"/>
      <c r="E24" s="133"/>
      <c r="G24" s="134"/>
      <c r="H24" s="133"/>
      <c r="I24" s="133"/>
      <c r="J24" s="133"/>
      <c r="K24" s="133"/>
      <c r="L24" s="133"/>
      <c r="M24" s="133"/>
      <c r="N24" s="133"/>
    </row>
    <row r="25" spans="1:14" ht="15.75">
      <c r="A25" s="134">
        <f t="shared" si="0"/>
        <v>19</v>
      </c>
      <c r="B25" s="133" t="s">
        <v>110</v>
      </c>
      <c r="C25" s="133"/>
      <c r="D25" s="133"/>
      <c r="E25" s="133"/>
      <c r="G25" s="134"/>
      <c r="H25" s="133"/>
      <c r="I25" s="133"/>
      <c r="J25" s="133"/>
      <c r="K25" s="133"/>
      <c r="L25" s="133"/>
      <c r="M25" s="133"/>
      <c r="N25" s="133"/>
    </row>
    <row r="26" spans="1:14" ht="15.75">
      <c r="A26" s="134">
        <f t="shared" si="0"/>
        <v>20</v>
      </c>
      <c r="B26" s="140" t="s">
        <v>111</v>
      </c>
      <c r="C26" s="133"/>
      <c r="D26" s="133"/>
      <c r="E26" s="133"/>
      <c r="G26" s="134"/>
      <c r="H26" s="140"/>
      <c r="I26" s="133"/>
      <c r="J26" s="133"/>
      <c r="K26" s="133"/>
      <c r="L26" s="133"/>
      <c r="M26" s="133"/>
      <c r="N26" s="133"/>
    </row>
    <row r="27" spans="1:14" ht="15.75">
      <c r="A27" s="134">
        <f t="shared" si="0"/>
        <v>21</v>
      </c>
      <c r="B27" s="140" t="s">
        <v>112</v>
      </c>
      <c r="C27" s="133"/>
      <c r="D27" s="133"/>
      <c r="E27" s="133"/>
      <c r="G27" s="134"/>
      <c r="H27" s="140"/>
      <c r="I27" s="133"/>
      <c r="J27" s="133"/>
      <c r="K27" s="133"/>
      <c r="L27" s="133"/>
      <c r="M27" s="133"/>
      <c r="N27" s="133"/>
    </row>
    <row r="28" spans="1:14" ht="15.75">
      <c r="A28" s="134"/>
      <c r="B28" s="139" t="s">
        <v>113</v>
      </c>
      <c r="C28" s="133"/>
      <c r="D28" s="133"/>
      <c r="E28" s="133"/>
      <c r="G28" s="134"/>
      <c r="H28" s="140"/>
      <c r="I28" s="133"/>
      <c r="J28" s="133"/>
      <c r="K28" s="133"/>
      <c r="L28" s="133"/>
      <c r="M28" s="133"/>
      <c r="N28" s="133"/>
    </row>
    <row r="29" spans="1:14" ht="15.75">
      <c r="A29" s="134">
        <f>A27+1</f>
        <v>22</v>
      </c>
      <c r="B29" s="133" t="s">
        <v>114</v>
      </c>
      <c r="C29" s="133"/>
      <c r="D29" s="133"/>
      <c r="E29" s="133"/>
      <c r="J29" s="139"/>
      <c r="K29" s="133"/>
      <c r="L29" s="133"/>
      <c r="M29" s="133"/>
      <c r="N29" s="133"/>
    </row>
    <row r="30" spans="1:14" ht="15.75">
      <c r="A30" s="134">
        <f>A29+1</f>
        <v>23</v>
      </c>
      <c r="B30" s="130" t="s">
        <v>18</v>
      </c>
      <c r="C30" s="133"/>
      <c r="D30" s="133"/>
      <c r="E30" s="133"/>
      <c r="H30" s="133"/>
      <c r="I30" s="133"/>
      <c r="J30" s="133"/>
      <c r="K30" s="133"/>
      <c r="L30" s="133"/>
      <c r="M30" s="133"/>
      <c r="N30" s="133"/>
    </row>
    <row r="31" spans="1:14" ht="15.75">
      <c r="A31" s="134">
        <f>A30+1</f>
        <v>24</v>
      </c>
      <c r="B31" s="133" t="s">
        <v>53</v>
      </c>
      <c r="C31" s="133"/>
      <c r="D31" s="133"/>
      <c r="E31" s="133"/>
      <c r="H31" s="133"/>
      <c r="I31" s="133"/>
      <c r="J31" s="133"/>
      <c r="K31" s="133"/>
      <c r="L31" s="133"/>
      <c r="M31" s="133"/>
      <c r="N31" s="133"/>
    </row>
    <row r="32" spans="1:14" ht="15.75">
      <c r="A32" s="134"/>
      <c r="B32" s="141" t="s">
        <v>115</v>
      </c>
      <c r="C32" s="133"/>
      <c r="D32" s="133"/>
      <c r="E32" s="133"/>
      <c r="J32" s="133"/>
      <c r="K32" s="133"/>
      <c r="L32" s="133"/>
      <c r="M32" s="133"/>
      <c r="N32" s="133"/>
    </row>
    <row r="33" spans="1:14" ht="15.75">
      <c r="A33" s="134">
        <f>A31+1</f>
        <v>25</v>
      </c>
      <c r="B33" s="133" t="s">
        <v>116</v>
      </c>
      <c r="J33" s="133"/>
      <c r="K33" s="133"/>
      <c r="L33" s="133"/>
      <c r="M33" s="133"/>
      <c r="N33" s="133"/>
    </row>
    <row r="34" spans="1:14" ht="15.75">
      <c r="A34" s="134">
        <f>A33+1</f>
        <v>26</v>
      </c>
      <c r="B34" s="133" t="s">
        <v>117</v>
      </c>
      <c r="C34" s="133"/>
      <c r="D34" s="133"/>
      <c r="E34" s="133"/>
      <c r="J34" s="133"/>
      <c r="K34" s="133"/>
      <c r="L34" s="133"/>
      <c r="M34" s="133"/>
      <c r="N34" s="133"/>
    </row>
    <row r="35" spans="1:14" ht="15.75">
      <c r="A35" s="134">
        <f aca="true" t="shared" si="1" ref="A35:A42">A34+1</f>
        <v>27</v>
      </c>
      <c r="B35" s="130" t="s">
        <v>118</v>
      </c>
      <c r="C35" s="133"/>
      <c r="D35" s="133"/>
      <c r="E35" s="133"/>
      <c r="J35" s="139"/>
      <c r="K35" s="133"/>
      <c r="L35" s="133"/>
      <c r="M35" s="133"/>
      <c r="N35" s="133"/>
    </row>
    <row r="36" spans="1:14" ht="15.75">
      <c r="A36" s="134">
        <f t="shared" si="1"/>
        <v>28</v>
      </c>
      <c r="B36" s="130" t="s">
        <v>119</v>
      </c>
      <c r="C36" s="133"/>
      <c r="D36" s="133"/>
      <c r="E36" s="133"/>
      <c r="J36" s="133"/>
      <c r="K36" s="133"/>
      <c r="L36" s="133"/>
      <c r="M36" s="133"/>
      <c r="N36" s="133"/>
    </row>
    <row r="37" spans="1:14" ht="15.75">
      <c r="A37" s="134">
        <f t="shared" si="1"/>
        <v>29</v>
      </c>
      <c r="B37" s="130" t="s">
        <v>120</v>
      </c>
      <c r="C37" s="133"/>
      <c r="D37" s="133"/>
      <c r="E37" s="133"/>
      <c r="J37" s="133"/>
      <c r="K37" s="133"/>
      <c r="L37" s="133"/>
      <c r="M37" s="133"/>
      <c r="N37" s="133"/>
    </row>
    <row r="38" spans="1:14" ht="15.75">
      <c r="A38" s="134">
        <f t="shared" si="1"/>
        <v>30</v>
      </c>
      <c r="B38" s="130" t="s">
        <v>121</v>
      </c>
      <c r="C38" s="133"/>
      <c r="D38" s="133"/>
      <c r="E38" s="133"/>
      <c r="F38" s="130" t="s">
        <v>122</v>
      </c>
      <c r="J38" s="133"/>
      <c r="K38" s="133"/>
      <c r="L38" s="133"/>
      <c r="M38" s="133"/>
      <c r="N38" s="133"/>
    </row>
    <row r="39" spans="1:14" ht="15.75">
      <c r="A39" s="134">
        <f t="shared" si="1"/>
        <v>31</v>
      </c>
      <c r="B39" s="130" t="s">
        <v>123</v>
      </c>
      <c r="C39" s="133"/>
      <c r="D39" s="133"/>
      <c r="E39" s="133"/>
      <c r="J39" s="139"/>
      <c r="K39" s="133"/>
      <c r="L39" s="133"/>
      <c r="M39" s="133"/>
      <c r="N39" s="133"/>
    </row>
    <row r="40" spans="1:14" ht="15.75">
      <c r="A40" s="134">
        <f t="shared" si="1"/>
        <v>32</v>
      </c>
      <c r="B40" s="130" t="s">
        <v>124</v>
      </c>
      <c r="C40" s="133"/>
      <c r="D40" s="133"/>
      <c r="E40" s="133"/>
      <c r="J40" s="139"/>
      <c r="K40" s="133"/>
      <c r="L40" s="133"/>
      <c r="M40" s="133"/>
      <c r="N40" s="133"/>
    </row>
    <row r="41" spans="1:14" ht="15.75">
      <c r="A41" s="134">
        <f t="shared" si="1"/>
        <v>33</v>
      </c>
      <c r="B41" s="130" t="s">
        <v>125</v>
      </c>
      <c r="C41" s="133"/>
      <c r="D41" s="133"/>
      <c r="E41" s="133"/>
      <c r="J41" s="139"/>
      <c r="K41" s="133"/>
      <c r="L41" s="133"/>
      <c r="M41" s="133"/>
      <c r="N41" s="133"/>
    </row>
    <row r="42" spans="1:14" ht="15.75">
      <c r="A42" s="134">
        <f t="shared" si="1"/>
        <v>34</v>
      </c>
      <c r="B42" s="130" t="s">
        <v>126</v>
      </c>
      <c r="C42" s="133"/>
      <c r="D42" s="133"/>
      <c r="E42" s="133"/>
      <c r="J42" s="139"/>
      <c r="K42" s="133"/>
      <c r="L42" s="133"/>
      <c r="M42" s="133"/>
      <c r="N42" s="133"/>
    </row>
    <row r="43" spans="1:14" ht="15.75">
      <c r="A43" s="134"/>
      <c r="B43" s="135" t="s">
        <v>127</v>
      </c>
      <c r="C43" s="133"/>
      <c r="D43" s="133"/>
      <c r="E43" s="133"/>
      <c r="J43" s="133"/>
      <c r="K43" s="133"/>
      <c r="L43" s="133"/>
      <c r="M43" s="133"/>
      <c r="N43" s="133"/>
    </row>
    <row r="44" spans="1:14" ht="15.75">
      <c r="A44" s="134">
        <f>A42+1</f>
        <v>35</v>
      </c>
      <c r="B44" s="130" t="s">
        <v>127</v>
      </c>
      <c r="C44" s="133"/>
      <c r="D44" s="133"/>
      <c r="E44" s="133"/>
      <c r="J44" s="133"/>
      <c r="K44" s="133"/>
      <c r="L44" s="133"/>
      <c r="M44" s="133"/>
      <c r="N44" s="133"/>
    </row>
    <row r="45" spans="1:14" ht="15.75">
      <c r="A45" s="134">
        <f>A44+1</f>
        <v>36</v>
      </c>
      <c r="B45" s="130" t="s">
        <v>128</v>
      </c>
      <c r="C45" s="133"/>
      <c r="D45" s="133"/>
      <c r="E45" s="133"/>
      <c r="J45" s="133"/>
      <c r="K45" s="133"/>
      <c r="L45" s="133"/>
      <c r="M45" s="133"/>
      <c r="N45" s="133"/>
    </row>
    <row r="46" spans="1:14" ht="15.75">
      <c r="A46" s="134"/>
      <c r="B46" s="135" t="s">
        <v>129</v>
      </c>
      <c r="J46" s="140"/>
      <c r="K46" s="133"/>
      <c r="L46" s="133"/>
      <c r="M46" s="133"/>
      <c r="N46" s="133"/>
    </row>
    <row r="47" spans="1:14" ht="15.75">
      <c r="A47" s="134">
        <f>A45+1</f>
        <v>37</v>
      </c>
      <c r="B47" s="130" t="s">
        <v>130</v>
      </c>
      <c r="C47" s="133"/>
      <c r="D47" s="133"/>
      <c r="E47" s="133"/>
      <c r="J47" s="140"/>
      <c r="K47" s="133"/>
      <c r="L47" s="133"/>
      <c r="M47" s="133"/>
      <c r="N47" s="133"/>
    </row>
    <row r="48" spans="1:14" ht="15.75">
      <c r="A48" s="134">
        <f>A47+1</f>
        <v>38</v>
      </c>
      <c r="B48" s="130" t="s">
        <v>131</v>
      </c>
      <c r="J48" s="133"/>
      <c r="K48" s="133"/>
      <c r="L48" s="133"/>
      <c r="M48" s="133"/>
      <c r="N48" s="133"/>
    </row>
    <row r="49" spans="1:14" ht="15.75">
      <c r="A49" s="134">
        <f>A48+1</f>
        <v>39</v>
      </c>
      <c r="B49" s="130" t="s">
        <v>132</v>
      </c>
      <c r="J49" s="133"/>
      <c r="K49" s="133"/>
      <c r="L49" s="133"/>
      <c r="M49" s="133"/>
      <c r="N49" s="133"/>
    </row>
    <row r="50" spans="1:14" ht="15.75">
      <c r="A50" s="133"/>
      <c r="B50" s="133"/>
      <c r="C50" s="133"/>
      <c r="D50" s="133"/>
      <c r="E50" s="133"/>
      <c r="J50" s="133"/>
      <c r="K50" s="133"/>
      <c r="L50" s="133"/>
      <c r="M50" s="133"/>
      <c r="N50" s="133"/>
    </row>
    <row r="51" spans="1:14" ht="15.75">
      <c r="A51" s="133"/>
      <c r="B51" s="133"/>
      <c r="C51" s="133"/>
      <c r="D51" s="133"/>
      <c r="E51" s="133"/>
      <c r="J51" s="133"/>
      <c r="K51" s="133"/>
      <c r="L51" s="133"/>
      <c r="M51" s="133"/>
      <c r="N51" s="133"/>
    </row>
    <row r="52" spans="1:14" ht="15.75">
      <c r="A52" s="133"/>
      <c r="B52" s="133"/>
      <c r="C52" s="133"/>
      <c r="D52" s="133"/>
      <c r="E52" s="133"/>
      <c r="J52" s="133"/>
      <c r="K52" s="133"/>
      <c r="L52" s="133"/>
      <c r="M52" s="133"/>
      <c r="N52" s="133"/>
    </row>
    <row r="53" spans="1:14" ht="15.75">
      <c r="A53" s="133"/>
      <c r="B53" s="133"/>
      <c r="C53" s="133"/>
      <c r="D53" s="133"/>
      <c r="E53" s="133"/>
      <c r="J53" s="133"/>
      <c r="K53" s="133"/>
      <c r="L53" s="133"/>
      <c r="M53" s="133"/>
      <c r="N53" s="133"/>
    </row>
    <row r="54" spans="1:14" ht="15.75">
      <c r="A54" s="133"/>
      <c r="B54" s="133"/>
      <c r="C54" s="133"/>
      <c r="D54" s="133"/>
      <c r="E54" s="133"/>
      <c r="G54" s="130" t="s">
        <v>133</v>
      </c>
      <c r="J54" s="133"/>
      <c r="K54" s="133"/>
      <c r="L54" s="133"/>
      <c r="M54" s="133"/>
      <c r="N54" s="133"/>
    </row>
    <row r="55" spans="1:14" ht="15.75">
      <c r="A55" s="133"/>
      <c r="B55" s="133"/>
      <c r="C55" s="133"/>
      <c r="D55" s="133"/>
      <c r="E55" s="133"/>
      <c r="J55" s="133"/>
      <c r="K55" s="133"/>
      <c r="L55" s="133"/>
      <c r="M55" s="133"/>
      <c r="N55" s="133"/>
    </row>
    <row r="56" spans="1:14" ht="15.75">
      <c r="A56" s="133"/>
      <c r="B56" s="133"/>
      <c r="C56" s="133"/>
      <c r="D56" s="133"/>
      <c r="E56" s="133"/>
      <c r="J56" s="133"/>
      <c r="K56" s="133"/>
      <c r="L56" s="133"/>
      <c r="M56" s="133"/>
      <c r="N56" s="133"/>
    </row>
    <row r="57" spans="1:14" ht="15.75">
      <c r="A57" s="133"/>
      <c r="B57" s="133"/>
      <c r="C57" s="133"/>
      <c r="D57" s="133"/>
      <c r="E57" s="133"/>
      <c r="J57" s="133"/>
      <c r="K57" s="133"/>
      <c r="L57" s="133"/>
      <c r="M57" s="133"/>
      <c r="N57" s="133"/>
    </row>
    <row r="58" spans="1:14" ht="15.75">
      <c r="A58" s="133"/>
      <c r="B58" s="133"/>
      <c r="C58" s="133"/>
      <c r="D58" s="133"/>
      <c r="E58" s="133"/>
      <c r="J58" s="133"/>
      <c r="K58" s="133"/>
      <c r="L58" s="133"/>
      <c r="M58" s="133"/>
      <c r="N58" s="133"/>
    </row>
    <row r="59" spans="1:14" ht="15.75">
      <c r="A59" s="133"/>
      <c r="B59" s="133"/>
      <c r="C59" s="133"/>
      <c r="D59" s="133"/>
      <c r="E59" s="133"/>
      <c r="J59" s="133"/>
      <c r="K59" s="133"/>
      <c r="L59" s="133"/>
      <c r="M59" s="133"/>
      <c r="N59" s="133"/>
    </row>
    <row r="60" spans="1:14" ht="15.75">
      <c r="A60" s="133"/>
      <c r="B60" s="133"/>
      <c r="C60" s="133"/>
      <c r="D60" s="133"/>
      <c r="E60" s="133"/>
      <c r="J60" s="133"/>
      <c r="K60" s="133"/>
      <c r="L60" s="133"/>
      <c r="M60" s="133"/>
      <c r="N60" s="133"/>
    </row>
    <row r="61" spans="1:14" ht="15.75">
      <c r="A61" s="133"/>
      <c r="B61" s="133"/>
      <c r="C61" s="133"/>
      <c r="D61" s="133"/>
      <c r="E61" s="133"/>
      <c r="J61" s="133"/>
      <c r="K61" s="133"/>
      <c r="L61" s="133"/>
      <c r="M61" s="133"/>
      <c r="N61" s="133"/>
    </row>
    <row r="62" spans="1:14" ht="15.75">
      <c r="A62" s="133"/>
      <c r="B62" s="133"/>
      <c r="C62" s="133"/>
      <c r="D62" s="133"/>
      <c r="E62" s="133"/>
      <c r="J62" s="133"/>
      <c r="K62" s="133"/>
      <c r="L62" s="133"/>
      <c r="M62" s="133"/>
      <c r="N62" s="133"/>
    </row>
    <row r="63" spans="1:5" ht="15.75">
      <c r="A63" s="133"/>
      <c r="B63" s="133"/>
      <c r="C63" s="133"/>
      <c r="D63" s="133"/>
      <c r="E63" s="133"/>
    </row>
    <row r="64" spans="1:5" ht="15.75">
      <c r="A64" s="133"/>
      <c r="B64" s="133"/>
      <c r="C64" s="133"/>
      <c r="D64" s="133"/>
      <c r="E64" s="133"/>
    </row>
    <row r="65" spans="1:5" ht="15.75">
      <c r="A65" s="133"/>
      <c r="B65" s="133"/>
      <c r="C65" s="133"/>
      <c r="D65" s="133"/>
      <c r="E65" s="133"/>
    </row>
    <row r="66" spans="1:5" ht="15.75">
      <c r="A66" s="133"/>
      <c r="B66" s="133"/>
      <c r="C66" s="133"/>
      <c r="D66" s="133"/>
      <c r="E66" s="133"/>
    </row>
    <row r="67" spans="1:5" ht="15.75">
      <c r="A67" s="133"/>
      <c r="B67" s="133"/>
      <c r="C67" s="133"/>
      <c r="D67" s="133"/>
      <c r="E67" s="133"/>
    </row>
    <row r="68" spans="1:5" ht="15.75">
      <c r="A68" s="133"/>
      <c r="B68" s="133"/>
      <c r="C68" s="133"/>
      <c r="D68" s="133"/>
      <c r="E68" s="133"/>
    </row>
    <row r="69" spans="1:5" ht="15.75">
      <c r="A69" s="133"/>
      <c r="B69" s="133"/>
      <c r="C69" s="133"/>
      <c r="D69" s="133"/>
      <c r="E69" s="133"/>
    </row>
    <row r="70" spans="1:5" ht="15.75">
      <c r="A70" s="133"/>
      <c r="B70" s="133"/>
      <c r="C70" s="133"/>
      <c r="D70" s="133"/>
      <c r="E70" s="133"/>
    </row>
    <row r="71" spans="1:5" ht="15.75">
      <c r="A71" s="133"/>
      <c r="B71" s="133"/>
      <c r="C71" s="133"/>
      <c r="D71" s="133"/>
      <c r="E71" s="133"/>
    </row>
    <row r="72" spans="1:5" ht="15.75">
      <c r="A72" s="133"/>
      <c r="B72" s="133"/>
      <c r="C72" s="133"/>
      <c r="D72" s="133"/>
      <c r="E72" s="133"/>
    </row>
    <row r="73" spans="1:5" ht="15.75">
      <c r="A73" s="133"/>
      <c r="B73" s="133"/>
      <c r="C73" s="133"/>
      <c r="D73" s="133"/>
      <c r="E73" s="133"/>
    </row>
    <row r="74" spans="1:5" ht="15.75">
      <c r="A74" s="133"/>
      <c r="B74" s="133"/>
      <c r="C74" s="133"/>
      <c r="D74" s="133"/>
      <c r="E74" s="133"/>
    </row>
    <row r="75" spans="1:5" ht="15.75">
      <c r="A75" s="133"/>
      <c r="B75" s="133"/>
      <c r="C75" s="133"/>
      <c r="D75" s="133"/>
      <c r="E75" s="133"/>
    </row>
    <row r="76" spans="1:5" ht="15.75">
      <c r="A76" s="133"/>
      <c r="B76" s="133"/>
      <c r="C76" s="133"/>
      <c r="D76" s="133"/>
      <c r="E76" s="133"/>
    </row>
    <row r="77" spans="1:5" ht="15.75">
      <c r="A77" s="133"/>
      <c r="B77" s="133"/>
      <c r="C77" s="133"/>
      <c r="D77" s="133"/>
      <c r="E77" s="133"/>
    </row>
    <row r="78" spans="1:5" ht="15.75">
      <c r="A78" s="133"/>
      <c r="B78" s="133"/>
      <c r="C78" s="133"/>
      <c r="D78" s="133"/>
      <c r="E78" s="133"/>
    </row>
    <row r="79" spans="1:5" ht="15.75">
      <c r="A79" s="133"/>
      <c r="B79" s="133"/>
      <c r="C79" s="133"/>
      <c r="D79" s="133"/>
      <c r="E79" s="133"/>
    </row>
    <row r="80" spans="1:5" ht="15.75">
      <c r="A80" s="133"/>
      <c r="B80" s="133"/>
      <c r="C80" s="133"/>
      <c r="D80" s="133"/>
      <c r="E80" s="133"/>
    </row>
    <row r="81" spans="1:5" ht="15.75">
      <c r="A81" s="133"/>
      <c r="B81" s="133"/>
      <c r="C81" s="133"/>
      <c r="D81" s="133"/>
      <c r="E81" s="133"/>
    </row>
    <row r="82" spans="1:5" ht="15.75">
      <c r="A82" s="133"/>
      <c r="B82" s="133"/>
      <c r="C82" s="133"/>
      <c r="D82" s="133"/>
      <c r="E82" s="133"/>
    </row>
    <row r="83" spans="1:5" ht="15.75">
      <c r="A83" s="133"/>
      <c r="B83" s="133"/>
      <c r="C83" s="133"/>
      <c r="D83" s="133"/>
      <c r="E83" s="133"/>
    </row>
    <row r="84" spans="1:5" ht="15.75">
      <c r="A84" s="133"/>
      <c r="B84" s="133"/>
      <c r="C84" s="133"/>
      <c r="D84" s="133"/>
      <c r="E84" s="133"/>
    </row>
    <row r="85" spans="1:5" ht="15.75">
      <c r="A85" s="133"/>
      <c r="B85" s="133"/>
      <c r="C85" s="133"/>
      <c r="D85" s="133"/>
      <c r="E85" s="133"/>
    </row>
    <row r="86" spans="1:5" ht="15.75">
      <c r="A86" s="133"/>
      <c r="B86" s="133"/>
      <c r="C86" s="133"/>
      <c r="D86" s="133"/>
      <c r="E86" s="133"/>
    </row>
    <row r="87" spans="1:5" ht="15.75">
      <c r="A87" s="133"/>
      <c r="B87" s="133"/>
      <c r="C87" s="133"/>
      <c r="D87" s="133"/>
      <c r="E87" s="133"/>
    </row>
    <row r="88" spans="1:5" ht="15.75">
      <c r="A88" s="133"/>
      <c r="B88" s="133"/>
      <c r="C88" s="133"/>
      <c r="D88" s="133"/>
      <c r="E88" s="133"/>
    </row>
    <row r="89" spans="1:5" ht="15.75">
      <c r="A89" s="133"/>
      <c r="B89" s="133"/>
      <c r="C89" s="133"/>
      <c r="D89" s="133"/>
      <c r="E89" s="133"/>
    </row>
    <row r="90" spans="1:5" ht="15.75">
      <c r="A90" s="133"/>
      <c r="B90" s="133"/>
      <c r="C90" s="133"/>
      <c r="D90" s="133"/>
      <c r="E90" s="133"/>
    </row>
    <row r="91" spans="1:5" ht="15.75">
      <c r="A91" s="133"/>
      <c r="B91" s="133"/>
      <c r="C91" s="133"/>
      <c r="D91" s="133"/>
      <c r="E91" s="133"/>
    </row>
    <row r="92" spans="1:5" ht="15.75">
      <c r="A92" s="133"/>
      <c r="B92" s="133"/>
      <c r="C92" s="133"/>
      <c r="D92" s="133"/>
      <c r="E92" s="133"/>
    </row>
    <row r="93" spans="1:5" ht="15.75">
      <c r="A93" s="133"/>
      <c r="B93" s="133"/>
      <c r="C93" s="133"/>
      <c r="D93" s="133"/>
      <c r="E93" s="133"/>
    </row>
    <row r="94" spans="1:5" ht="15.75">
      <c r="A94" s="133"/>
      <c r="B94" s="133"/>
      <c r="C94" s="133"/>
      <c r="D94" s="133"/>
      <c r="E94" s="133"/>
    </row>
    <row r="95" spans="1:5" ht="15.75">
      <c r="A95" s="133"/>
      <c r="B95" s="133"/>
      <c r="C95" s="133"/>
      <c r="D95" s="133"/>
      <c r="E95" s="133"/>
    </row>
    <row r="96" spans="1:5" ht="15.75">
      <c r="A96" s="133"/>
      <c r="B96" s="133"/>
      <c r="C96" s="133"/>
      <c r="D96" s="133"/>
      <c r="E96" s="133"/>
    </row>
    <row r="97" spans="1:5" ht="15.75">
      <c r="A97" s="133"/>
      <c r="B97" s="133"/>
      <c r="C97" s="133"/>
      <c r="D97" s="133"/>
      <c r="E97" s="133"/>
    </row>
    <row r="98" spans="1:5" ht="15.75">
      <c r="A98" s="133"/>
      <c r="B98" s="133"/>
      <c r="C98" s="133"/>
      <c r="D98" s="133"/>
      <c r="E98" s="133"/>
    </row>
    <row r="99" spans="1:5" ht="15.75">
      <c r="A99" s="133"/>
      <c r="B99" s="133"/>
      <c r="C99" s="133"/>
      <c r="D99" s="133"/>
      <c r="E99" s="133"/>
    </row>
    <row r="100" spans="1:5" ht="15.75">
      <c r="A100" s="133"/>
      <c r="B100" s="133"/>
      <c r="C100" s="133"/>
      <c r="D100" s="133"/>
      <c r="E100" s="133"/>
    </row>
    <row r="101" spans="1:5" ht="15.75">
      <c r="A101" s="133"/>
      <c r="B101" s="133"/>
      <c r="C101" s="133"/>
      <c r="D101" s="133"/>
      <c r="E101" s="133"/>
    </row>
    <row r="102" spans="1:5" ht="15.75">
      <c r="A102" s="133"/>
      <c r="B102" s="133"/>
      <c r="C102" s="133"/>
      <c r="D102" s="133"/>
      <c r="E102" s="133"/>
    </row>
    <row r="103" spans="1:5" ht="15.75">
      <c r="A103" s="133"/>
      <c r="B103" s="133"/>
      <c r="C103" s="133"/>
      <c r="D103" s="133"/>
      <c r="E103" s="133"/>
    </row>
    <row r="104" spans="1:5" ht="15.75">
      <c r="A104" s="133"/>
      <c r="B104" s="133"/>
      <c r="C104" s="133"/>
      <c r="D104" s="133"/>
      <c r="E104" s="133"/>
    </row>
    <row r="105" spans="1:5" ht="15.75">
      <c r="A105" s="133"/>
      <c r="B105" s="133"/>
      <c r="C105" s="133"/>
      <c r="D105" s="133"/>
      <c r="E105" s="133"/>
    </row>
    <row r="106" spans="1:5" ht="15.75">
      <c r="A106" s="133"/>
      <c r="B106" s="133"/>
      <c r="C106" s="133"/>
      <c r="D106" s="133"/>
      <c r="E106" s="133"/>
    </row>
    <row r="107" spans="1:5" ht="15.75">
      <c r="A107" s="133"/>
      <c r="B107" s="133"/>
      <c r="C107" s="133"/>
      <c r="D107" s="133"/>
      <c r="E107" s="133"/>
    </row>
    <row r="108" spans="1:5" ht="15.75">
      <c r="A108" s="133"/>
      <c r="B108" s="133"/>
      <c r="C108" s="133"/>
      <c r="D108" s="133"/>
      <c r="E108" s="133"/>
    </row>
    <row r="109" spans="1:5" ht="15.75">
      <c r="A109" s="133"/>
      <c r="B109" s="133"/>
      <c r="C109" s="133"/>
      <c r="D109" s="133"/>
      <c r="E109" s="133"/>
    </row>
    <row r="110" spans="1:5" ht="15.75">
      <c r="A110" s="133"/>
      <c r="B110" s="133"/>
      <c r="C110" s="133"/>
      <c r="D110" s="133"/>
      <c r="E110" s="133"/>
    </row>
    <row r="111" spans="1:5" ht="15.75">
      <c r="A111" s="133"/>
      <c r="B111" s="133"/>
      <c r="C111" s="133"/>
      <c r="D111" s="133"/>
      <c r="E111" s="133"/>
    </row>
    <row r="112" spans="1:5" ht="15.75">
      <c r="A112" s="133"/>
      <c r="B112" s="133"/>
      <c r="C112" s="133"/>
      <c r="D112" s="133"/>
      <c r="E112" s="133"/>
    </row>
    <row r="113" spans="1:5" ht="15.75">
      <c r="A113" s="133"/>
      <c r="B113" s="133"/>
      <c r="C113" s="133"/>
      <c r="D113" s="133"/>
      <c r="E113" s="133"/>
    </row>
    <row r="114" spans="1:5" ht="15.75">
      <c r="A114" s="133"/>
      <c r="B114" s="133"/>
      <c r="C114" s="133"/>
      <c r="D114" s="133"/>
      <c r="E114" s="133"/>
    </row>
    <row r="115" spans="1:5" ht="15.75">
      <c r="A115" s="133"/>
      <c r="B115" s="133"/>
      <c r="C115" s="133"/>
      <c r="D115" s="133"/>
      <c r="E115" s="133"/>
    </row>
    <row r="116" spans="1:5" ht="15.75">
      <c r="A116" s="133"/>
      <c r="B116" s="133"/>
      <c r="C116" s="133"/>
      <c r="D116" s="133"/>
      <c r="E116" s="133"/>
    </row>
    <row r="117" spans="1:5" ht="15.75">
      <c r="A117" s="133"/>
      <c r="B117" s="133"/>
      <c r="C117" s="133"/>
      <c r="D117" s="133"/>
      <c r="E117" s="133"/>
    </row>
    <row r="118" spans="1:5" ht="15.75">
      <c r="A118" s="133"/>
      <c r="B118" s="133"/>
      <c r="C118" s="133"/>
      <c r="D118" s="133"/>
      <c r="E118" s="133"/>
    </row>
    <row r="119" spans="1:5" ht="15.75">
      <c r="A119" s="133"/>
      <c r="B119" s="133"/>
      <c r="C119" s="133"/>
      <c r="D119" s="133"/>
      <c r="E119" s="133"/>
    </row>
    <row r="120" spans="1:5" ht="15.75">
      <c r="A120" s="133"/>
      <c r="B120" s="133"/>
      <c r="C120" s="133"/>
      <c r="D120" s="133"/>
      <c r="E120" s="133"/>
    </row>
    <row r="121" spans="1:5" ht="15.75">
      <c r="A121" s="133"/>
      <c r="B121" s="133"/>
      <c r="C121" s="133"/>
      <c r="D121" s="133"/>
      <c r="E121" s="133"/>
    </row>
    <row r="122" spans="1:5" ht="15.75">
      <c r="A122" s="133"/>
      <c r="B122" s="133"/>
      <c r="C122" s="133"/>
      <c r="D122" s="133"/>
      <c r="E122" s="133"/>
    </row>
    <row r="123" spans="1:5" ht="15.75">
      <c r="A123" s="133"/>
      <c r="B123" s="133"/>
      <c r="C123" s="133"/>
      <c r="D123" s="133"/>
      <c r="E123" s="133"/>
    </row>
    <row r="124" spans="1:5" ht="15.75">
      <c r="A124" s="133"/>
      <c r="B124" s="133"/>
      <c r="C124" s="133"/>
      <c r="D124" s="133"/>
      <c r="E124" s="133"/>
    </row>
    <row r="125" spans="1:5" ht="15.75">
      <c r="A125" s="133"/>
      <c r="B125" s="133"/>
      <c r="C125" s="133"/>
      <c r="D125" s="133"/>
      <c r="E125" s="133"/>
    </row>
    <row r="126" spans="1:5" ht="15.75">
      <c r="A126" s="133"/>
      <c r="B126" s="133"/>
      <c r="C126" s="133"/>
      <c r="D126" s="133"/>
      <c r="E126" s="133"/>
    </row>
    <row r="127" spans="1:5" ht="15.75">
      <c r="A127" s="133"/>
      <c r="B127" s="133"/>
      <c r="C127" s="133"/>
      <c r="D127" s="133"/>
      <c r="E127" s="133"/>
    </row>
    <row r="128" spans="1:5" ht="15.75">
      <c r="A128" s="133"/>
      <c r="B128" s="133"/>
      <c r="C128" s="133"/>
      <c r="D128" s="133"/>
      <c r="E128" s="133"/>
    </row>
    <row r="129" spans="1:5" ht="15.75">
      <c r="A129" s="133"/>
      <c r="B129" s="133"/>
      <c r="C129" s="133"/>
      <c r="D129" s="133"/>
      <c r="E129" s="133"/>
    </row>
    <row r="130" spans="1:5" ht="15.75">
      <c r="A130" s="133"/>
      <c r="B130" s="133"/>
      <c r="C130" s="133"/>
      <c r="D130" s="133"/>
      <c r="E130" s="133"/>
    </row>
    <row r="131" spans="1:5" ht="15.75">
      <c r="A131" s="133"/>
      <c r="B131" s="133"/>
      <c r="C131" s="133"/>
      <c r="D131" s="133"/>
      <c r="E131" s="133"/>
    </row>
    <row r="132" spans="1:5" ht="15.75">
      <c r="A132" s="133"/>
      <c r="B132" s="133"/>
      <c r="C132" s="133"/>
      <c r="D132" s="133"/>
      <c r="E132" s="133"/>
    </row>
    <row r="133" spans="1:5" ht="15.75">
      <c r="A133" s="133"/>
      <c r="B133" s="133"/>
      <c r="C133" s="133"/>
      <c r="D133" s="133"/>
      <c r="E133" s="133"/>
    </row>
    <row r="134" spans="1:5" ht="15.75">
      <c r="A134" s="133"/>
      <c r="B134" s="133"/>
      <c r="C134" s="133"/>
      <c r="D134" s="133"/>
      <c r="E134" s="133"/>
    </row>
    <row r="135" spans="1:5" ht="15.75">
      <c r="A135" s="133"/>
      <c r="B135" s="133"/>
      <c r="C135" s="133"/>
      <c r="D135" s="133"/>
      <c r="E135" s="133"/>
    </row>
    <row r="136" spans="1:5" ht="15.75">
      <c r="A136" s="133"/>
      <c r="B136" s="133"/>
      <c r="C136" s="133"/>
      <c r="D136" s="133"/>
      <c r="E136" s="133"/>
    </row>
    <row r="137" spans="1:5" ht="15.75">
      <c r="A137" s="133"/>
      <c r="B137" s="133"/>
      <c r="C137" s="133"/>
      <c r="D137" s="133"/>
      <c r="E137" s="133"/>
    </row>
    <row r="138" spans="1:5" ht="15.75">
      <c r="A138" s="133"/>
      <c r="B138" s="133"/>
      <c r="C138" s="133"/>
      <c r="D138" s="133"/>
      <c r="E138" s="133"/>
    </row>
    <row r="139" spans="1:5" ht="15.75">
      <c r="A139" s="133"/>
      <c r="B139" s="133"/>
      <c r="C139" s="133"/>
      <c r="D139" s="133"/>
      <c r="E139" s="133"/>
    </row>
    <row r="140" spans="1:5" ht="15.75">
      <c r="A140" s="133"/>
      <c r="B140" s="133"/>
      <c r="C140" s="133"/>
      <c r="D140" s="133"/>
      <c r="E140" s="133"/>
    </row>
    <row r="141" spans="1:5" ht="15.75">
      <c r="A141" s="133"/>
      <c r="B141" s="133"/>
      <c r="C141" s="133"/>
      <c r="D141" s="133"/>
      <c r="E141" s="133"/>
    </row>
    <row r="142" spans="1:5" ht="15.75">
      <c r="A142" s="133"/>
      <c r="B142" s="133"/>
      <c r="C142" s="133"/>
      <c r="D142" s="133"/>
      <c r="E142" s="133"/>
    </row>
    <row r="143" spans="1:5" ht="15.75">
      <c r="A143" s="133"/>
      <c r="B143" s="133"/>
      <c r="C143" s="133"/>
      <c r="D143" s="133"/>
      <c r="E143" s="133"/>
    </row>
    <row r="144" spans="1:5" ht="15.75">
      <c r="A144" s="133"/>
      <c r="B144" s="133"/>
      <c r="C144" s="133"/>
      <c r="D144" s="133"/>
      <c r="E144" s="133"/>
    </row>
    <row r="145" spans="1:5" ht="15.75">
      <c r="A145" s="133"/>
      <c r="B145" s="133"/>
      <c r="C145" s="133"/>
      <c r="D145" s="133"/>
      <c r="E145" s="133"/>
    </row>
    <row r="146" spans="1:5" ht="15.75">
      <c r="A146" s="133"/>
      <c r="B146" s="133"/>
      <c r="C146" s="133"/>
      <c r="D146" s="133"/>
      <c r="E146" s="133"/>
    </row>
    <row r="147" spans="1:5" ht="15.75">
      <c r="A147" s="133"/>
      <c r="B147" s="133"/>
      <c r="C147" s="133"/>
      <c r="D147" s="133"/>
      <c r="E147" s="133"/>
    </row>
    <row r="148" spans="1:5" ht="15.75">
      <c r="A148" s="133"/>
      <c r="B148" s="133"/>
      <c r="C148" s="133"/>
      <c r="D148" s="133"/>
      <c r="E148" s="133"/>
    </row>
    <row r="149" spans="1:5" ht="15.75">
      <c r="A149" s="133"/>
      <c r="B149" s="133"/>
      <c r="C149" s="133"/>
      <c r="D149" s="133"/>
      <c r="E149" s="133"/>
    </row>
    <row r="150" spans="1:5" ht="15.75">
      <c r="A150" s="133"/>
      <c r="B150" s="133"/>
      <c r="C150" s="133"/>
      <c r="D150" s="133"/>
      <c r="E150" s="133"/>
    </row>
    <row r="151" spans="1:5" ht="15.75">
      <c r="A151" s="133"/>
      <c r="B151" s="133"/>
      <c r="C151" s="133"/>
      <c r="D151" s="133"/>
      <c r="E151" s="133"/>
    </row>
    <row r="152" spans="1:5" ht="15.75">
      <c r="A152" s="133"/>
      <c r="B152" s="133"/>
      <c r="C152" s="133"/>
      <c r="D152" s="133"/>
      <c r="E152" s="133"/>
    </row>
    <row r="153" spans="1:5" ht="15.75">
      <c r="A153" s="133"/>
      <c r="B153" s="133"/>
      <c r="C153" s="133"/>
      <c r="D153" s="133"/>
      <c r="E153" s="133"/>
    </row>
    <row r="154" spans="1:5" ht="15.75">
      <c r="A154" s="133"/>
      <c r="B154" s="133"/>
      <c r="C154" s="133"/>
      <c r="D154" s="133"/>
      <c r="E154" s="133"/>
    </row>
    <row r="155" spans="1:5" ht="15.75">
      <c r="A155" s="133"/>
      <c r="B155" s="133"/>
      <c r="C155" s="133"/>
      <c r="D155" s="133"/>
      <c r="E155" s="133"/>
    </row>
    <row r="156" spans="1:5" ht="15.75">
      <c r="A156" s="133"/>
      <c r="B156" s="133"/>
      <c r="C156" s="133"/>
      <c r="D156" s="133"/>
      <c r="E156" s="133"/>
    </row>
    <row r="157" spans="1:5" ht="15.75">
      <c r="A157" s="133"/>
      <c r="B157" s="133"/>
      <c r="C157" s="133"/>
      <c r="D157" s="133"/>
      <c r="E157" s="133"/>
    </row>
    <row r="158" spans="1:5" ht="15.75">
      <c r="A158" s="133"/>
      <c r="B158" s="133"/>
      <c r="C158" s="133"/>
      <c r="D158" s="133"/>
      <c r="E158" s="133"/>
    </row>
    <row r="159" spans="1:5" ht="15.75">
      <c r="A159" s="133"/>
      <c r="B159" s="133"/>
      <c r="C159" s="133"/>
      <c r="D159" s="133"/>
      <c r="E159" s="133"/>
    </row>
    <row r="160" spans="1:5" ht="15.75">
      <c r="A160" s="133"/>
      <c r="B160" s="133"/>
      <c r="C160" s="133"/>
      <c r="D160" s="133"/>
      <c r="E160" s="133"/>
    </row>
    <row r="161" spans="1:5" ht="15.75">
      <c r="A161" s="133"/>
      <c r="B161" s="133"/>
      <c r="C161" s="133"/>
      <c r="D161" s="133"/>
      <c r="E161" s="133"/>
    </row>
    <row r="162" spans="1:5" ht="15.75">
      <c r="A162" s="133"/>
      <c r="B162" s="133"/>
      <c r="C162" s="133"/>
      <c r="D162" s="133"/>
      <c r="E162" s="133"/>
    </row>
    <row r="163" spans="1:5" ht="15.75">
      <c r="A163" s="133"/>
      <c r="B163" s="133"/>
      <c r="C163" s="133"/>
      <c r="D163" s="133"/>
      <c r="E163" s="133"/>
    </row>
    <row r="164" spans="1:5" ht="15.75">
      <c r="A164" s="133"/>
      <c r="B164" s="133"/>
      <c r="C164" s="133"/>
      <c r="D164" s="133"/>
      <c r="E164" s="133"/>
    </row>
    <row r="165" spans="1:5" ht="15.75">
      <c r="A165" s="133"/>
      <c r="B165" s="133"/>
      <c r="C165" s="133"/>
      <c r="D165" s="133"/>
      <c r="E165" s="133"/>
    </row>
    <row r="166" spans="1:5" ht="15.75">
      <c r="A166" s="133"/>
      <c r="B166" s="133"/>
      <c r="C166" s="133"/>
      <c r="D166" s="133"/>
      <c r="E166" s="133"/>
    </row>
    <row r="167" spans="1:5" ht="15.75">
      <c r="A167" s="133"/>
      <c r="B167" s="133"/>
      <c r="C167" s="133"/>
      <c r="D167" s="133"/>
      <c r="E167" s="133"/>
    </row>
    <row r="168" spans="1:5" ht="15.75">
      <c r="A168" s="133"/>
      <c r="B168" s="133"/>
      <c r="C168" s="133"/>
      <c r="D168" s="133"/>
      <c r="E168" s="133"/>
    </row>
    <row r="169" spans="1:5" ht="15.75">
      <c r="A169" s="133"/>
      <c r="B169" s="133"/>
      <c r="C169" s="133"/>
      <c r="D169" s="133"/>
      <c r="E169" s="133"/>
    </row>
    <row r="170" spans="1:5" ht="15.75">
      <c r="A170" s="133"/>
      <c r="B170" s="133"/>
      <c r="C170" s="133"/>
      <c r="D170" s="133"/>
      <c r="E170" s="133"/>
    </row>
    <row r="171" spans="1:5" ht="15.75">
      <c r="A171" s="133"/>
      <c r="B171" s="133"/>
      <c r="C171" s="133"/>
      <c r="D171" s="133"/>
      <c r="E171" s="133"/>
    </row>
    <row r="172" spans="1:5" ht="15.75">
      <c r="A172" s="133"/>
      <c r="B172" s="133"/>
      <c r="C172" s="133"/>
      <c r="D172" s="133"/>
      <c r="E172" s="133"/>
    </row>
    <row r="173" spans="1:5" ht="15.75">
      <c r="A173" s="133"/>
      <c r="B173" s="133"/>
      <c r="C173" s="133"/>
      <c r="D173" s="133"/>
      <c r="E173" s="133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31.28125" style="126" bestFit="1" customWidth="1"/>
    <col min="4" max="4" width="10.421875" style="126" customWidth="1"/>
    <col min="5" max="5" width="11.421875" style="126" customWidth="1"/>
    <col min="6" max="6" width="11.140625" style="126" customWidth="1"/>
    <col min="7" max="7" width="9.7109375" style="126" customWidth="1"/>
    <col min="8" max="8" width="9.57421875" style="126" customWidth="1"/>
    <col min="9" max="9" width="9.140625" style="126" customWidth="1"/>
    <col min="10" max="10" width="7.28125" style="126" customWidth="1"/>
    <col min="11" max="16384" width="9.140625" style="126" customWidth="1"/>
  </cols>
  <sheetData>
    <row r="1" spans="2:8" ht="15" customHeight="1">
      <c r="B1" s="1488" t="s">
        <v>465</v>
      </c>
      <c r="C1" s="1489"/>
      <c r="D1" s="1489"/>
      <c r="E1" s="1489"/>
      <c r="F1" s="1489"/>
      <c r="G1" s="1490"/>
      <c r="H1" s="1490"/>
    </row>
    <row r="2" spans="2:8" ht="15" customHeight="1">
      <c r="B2" s="1500" t="s">
        <v>466</v>
      </c>
      <c r="C2" s="1501"/>
      <c r="D2" s="1501"/>
      <c r="E2" s="1501"/>
      <c r="F2" s="1501"/>
      <c r="G2" s="1502"/>
      <c r="H2" s="1502"/>
    </row>
    <row r="3" spans="2:8" ht="15" customHeight="1" thickBot="1">
      <c r="B3" s="1503" t="s">
        <v>40</v>
      </c>
      <c r="C3" s="1504"/>
      <c r="D3" s="1504"/>
      <c r="E3" s="1504"/>
      <c r="F3" s="1504"/>
      <c r="G3" s="1505"/>
      <c r="H3" s="1505"/>
    </row>
    <row r="4" spans="2:8" ht="15" customHeight="1" thickTop="1">
      <c r="B4" s="737"/>
      <c r="C4" s="738"/>
      <c r="D4" s="1506" t="s">
        <v>136</v>
      </c>
      <c r="E4" s="1506"/>
      <c r="F4" s="1506"/>
      <c r="G4" s="1507" t="s">
        <v>184</v>
      </c>
      <c r="H4" s="1508"/>
    </row>
    <row r="5" spans="2:8" ht="15" customHeight="1">
      <c r="B5" s="739"/>
      <c r="C5" s="740"/>
      <c r="D5" s="741" t="s">
        <v>17</v>
      </c>
      <c r="E5" s="742" t="s">
        <v>407</v>
      </c>
      <c r="F5" s="742" t="s">
        <v>408</v>
      </c>
      <c r="G5" s="742" t="s">
        <v>407</v>
      </c>
      <c r="H5" s="717" t="s">
        <v>408</v>
      </c>
    </row>
    <row r="6" spans="2:8" ht="15" customHeight="1">
      <c r="B6" s="718"/>
      <c r="C6" s="719" t="s">
        <v>467</v>
      </c>
      <c r="D6" s="719">
        <v>257.475061</v>
      </c>
      <c r="E6" s="719">
        <v>219.37961299999995</v>
      </c>
      <c r="F6" s="719">
        <v>204.71292899999997</v>
      </c>
      <c r="G6" s="719">
        <v>-14.795781716505758</v>
      </c>
      <c r="H6" s="720">
        <v>-6.685527337492374</v>
      </c>
    </row>
    <row r="7" spans="2:8" ht="15" customHeight="1">
      <c r="B7" s="721">
        <v>1</v>
      </c>
      <c r="C7" s="722" t="s">
        <v>468</v>
      </c>
      <c r="D7" s="723">
        <v>0.8871290000000001</v>
      </c>
      <c r="E7" s="723">
        <v>0.072338</v>
      </c>
      <c r="F7" s="723">
        <v>2.826994</v>
      </c>
      <c r="G7" s="723">
        <v>-91.84583076418424</v>
      </c>
      <c r="H7" s="743" t="s">
        <v>3</v>
      </c>
    </row>
    <row r="8" spans="2:8" ht="15" customHeight="1">
      <c r="B8" s="721">
        <v>2</v>
      </c>
      <c r="C8" s="722" t="s">
        <v>469</v>
      </c>
      <c r="D8" s="723">
        <v>0</v>
      </c>
      <c r="E8" s="723">
        <v>0</v>
      </c>
      <c r="F8" s="723">
        <v>0</v>
      </c>
      <c r="G8" s="723" t="s">
        <v>3</v>
      </c>
      <c r="H8" s="743" t="s">
        <v>3</v>
      </c>
    </row>
    <row r="9" spans="2:8" ht="15" customHeight="1">
      <c r="B9" s="721">
        <v>3</v>
      </c>
      <c r="C9" s="722" t="s">
        <v>470</v>
      </c>
      <c r="D9" s="723">
        <v>51.04105</v>
      </c>
      <c r="E9" s="723">
        <v>96.920829</v>
      </c>
      <c r="F9" s="723">
        <v>100.77507299999999</v>
      </c>
      <c r="G9" s="723">
        <v>89.88799995297902</v>
      </c>
      <c r="H9" s="724">
        <v>3.9766931832578365</v>
      </c>
    </row>
    <row r="10" spans="2:8" ht="15" customHeight="1">
      <c r="B10" s="721">
        <v>4</v>
      </c>
      <c r="C10" s="722" t="s">
        <v>426</v>
      </c>
      <c r="D10" s="723">
        <v>0</v>
      </c>
      <c r="E10" s="723">
        <v>0</v>
      </c>
      <c r="F10" s="723">
        <v>0</v>
      </c>
      <c r="G10" s="723" t="s">
        <v>3</v>
      </c>
      <c r="H10" s="724" t="s">
        <v>3</v>
      </c>
    </row>
    <row r="11" spans="2:8" ht="15" customHeight="1">
      <c r="B11" s="721">
        <v>5</v>
      </c>
      <c r="C11" s="722" t="s">
        <v>471</v>
      </c>
      <c r="D11" s="723">
        <v>4.39859</v>
      </c>
      <c r="E11" s="723">
        <v>4.449267</v>
      </c>
      <c r="F11" s="723">
        <v>0</v>
      </c>
      <c r="G11" s="723">
        <v>1.1521192018351059</v>
      </c>
      <c r="H11" s="724">
        <v>-100</v>
      </c>
    </row>
    <row r="12" spans="2:8" ht="15" customHeight="1">
      <c r="B12" s="721">
        <v>6</v>
      </c>
      <c r="C12" s="722" t="s">
        <v>472</v>
      </c>
      <c r="D12" s="723">
        <v>0.074141</v>
      </c>
      <c r="E12" s="723">
        <v>0</v>
      </c>
      <c r="F12" s="723">
        <v>0</v>
      </c>
      <c r="G12" s="723" t="s">
        <v>3</v>
      </c>
      <c r="H12" s="724" t="s">
        <v>3</v>
      </c>
    </row>
    <row r="13" spans="2:8" ht="15" customHeight="1">
      <c r="B13" s="721">
        <v>7</v>
      </c>
      <c r="C13" s="722" t="s">
        <v>473</v>
      </c>
      <c r="D13" s="723">
        <v>0</v>
      </c>
      <c r="E13" s="723">
        <v>0</v>
      </c>
      <c r="F13" s="723">
        <v>0</v>
      </c>
      <c r="G13" s="723" t="s">
        <v>3</v>
      </c>
      <c r="H13" s="724" t="s">
        <v>3</v>
      </c>
    </row>
    <row r="14" spans="2:8" ht="15" customHeight="1">
      <c r="B14" s="721">
        <v>8</v>
      </c>
      <c r="C14" s="722" t="s">
        <v>437</v>
      </c>
      <c r="D14" s="723">
        <v>11.717776</v>
      </c>
      <c r="E14" s="723">
        <v>0</v>
      </c>
      <c r="F14" s="723">
        <v>0.762886</v>
      </c>
      <c r="G14" s="723" t="s">
        <v>3</v>
      </c>
      <c r="H14" s="724" t="s">
        <v>3</v>
      </c>
    </row>
    <row r="15" spans="2:8" ht="15" customHeight="1">
      <c r="B15" s="721">
        <v>9</v>
      </c>
      <c r="C15" s="722" t="s">
        <v>474</v>
      </c>
      <c r="D15" s="723">
        <v>13.145858</v>
      </c>
      <c r="E15" s="723">
        <v>18.995733</v>
      </c>
      <c r="F15" s="723">
        <v>14.225284</v>
      </c>
      <c r="G15" s="723" t="s">
        <v>3</v>
      </c>
      <c r="H15" s="724" t="s">
        <v>3</v>
      </c>
    </row>
    <row r="16" spans="2:8" ht="15" customHeight="1">
      <c r="B16" s="721">
        <v>10</v>
      </c>
      <c r="C16" s="722" t="s">
        <v>441</v>
      </c>
      <c r="D16" s="723">
        <v>4.785880000000001</v>
      </c>
      <c r="E16" s="723">
        <v>10.317317</v>
      </c>
      <c r="F16" s="723">
        <v>8.941572</v>
      </c>
      <c r="G16" s="723">
        <v>115.57826355863492</v>
      </c>
      <c r="H16" s="724">
        <v>-13.334329070241793</v>
      </c>
    </row>
    <row r="17" spans="2:8" ht="15" customHeight="1">
      <c r="B17" s="721">
        <v>11</v>
      </c>
      <c r="C17" s="722" t="s">
        <v>475</v>
      </c>
      <c r="D17" s="723">
        <v>22.716424</v>
      </c>
      <c r="E17" s="723">
        <v>3.219756</v>
      </c>
      <c r="F17" s="723">
        <v>10.711978</v>
      </c>
      <c r="G17" s="723" t="s">
        <v>3</v>
      </c>
      <c r="H17" s="724" t="s">
        <v>3</v>
      </c>
    </row>
    <row r="18" spans="2:8" ht="15" customHeight="1">
      <c r="B18" s="721">
        <v>12</v>
      </c>
      <c r="C18" s="722" t="s">
        <v>476</v>
      </c>
      <c r="D18" s="723">
        <v>0.13905</v>
      </c>
      <c r="E18" s="723">
        <v>0</v>
      </c>
      <c r="F18" s="723">
        <v>0.832629</v>
      </c>
      <c r="G18" s="723" t="s">
        <v>3</v>
      </c>
      <c r="H18" s="724" t="s">
        <v>3</v>
      </c>
    </row>
    <row r="19" spans="2:8" ht="15" customHeight="1">
      <c r="B19" s="721">
        <v>13</v>
      </c>
      <c r="C19" s="722" t="s">
        <v>477</v>
      </c>
      <c r="D19" s="723">
        <v>10.122132</v>
      </c>
      <c r="E19" s="723">
        <v>0</v>
      </c>
      <c r="F19" s="723">
        <v>0</v>
      </c>
      <c r="G19" s="723" t="s">
        <v>3</v>
      </c>
      <c r="H19" s="724" t="s">
        <v>3</v>
      </c>
    </row>
    <row r="20" spans="2:8" ht="15" customHeight="1">
      <c r="B20" s="721">
        <v>14</v>
      </c>
      <c r="C20" s="722" t="s">
        <v>478</v>
      </c>
      <c r="D20" s="723">
        <v>1.63744</v>
      </c>
      <c r="E20" s="723">
        <v>0</v>
      </c>
      <c r="F20" s="723">
        <v>0.40257699999999996</v>
      </c>
      <c r="G20" s="723" t="s">
        <v>3</v>
      </c>
      <c r="H20" s="724" t="s">
        <v>3</v>
      </c>
    </row>
    <row r="21" spans="2:8" ht="15" customHeight="1">
      <c r="B21" s="721">
        <v>15</v>
      </c>
      <c r="C21" s="722" t="s">
        <v>479</v>
      </c>
      <c r="D21" s="723">
        <v>102.522294</v>
      </c>
      <c r="E21" s="723">
        <v>22.969564</v>
      </c>
      <c r="F21" s="723">
        <v>16.423785</v>
      </c>
      <c r="G21" s="723">
        <v>-77.59554229248909</v>
      </c>
      <c r="H21" s="724">
        <v>-28.497619719729983</v>
      </c>
    </row>
    <row r="22" spans="2:8" ht="15" customHeight="1">
      <c r="B22" s="721">
        <v>16</v>
      </c>
      <c r="C22" s="722" t="s">
        <v>480</v>
      </c>
      <c r="D22" s="723">
        <v>6.978478000000001</v>
      </c>
      <c r="E22" s="723">
        <v>2.247482</v>
      </c>
      <c r="F22" s="723">
        <v>0.8415680000000001</v>
      </c>
      <c r="G22" s="723">
        <v>-67.79409493015527</v>
      </c>
      <c r="H22" s="724">
        <v>-62.555072743630426</v>
      </c>
    </row>
    <row r="23" spans="2:8" ht="15" customHeight="1">
      <c r="B23" s="721">
        <v>17</v>
      </c>
      <c r="C23" s="722" t="s">
        <v>481</v>
      </c>
      <c r="D23" s="723">
        <v>0</v>
      </c>
      <c r="E23" s="723">
        <v>0</v>
      </c>
      <c r="F23" s="723">
        <v>0</v>
      </c>
      <c r="G23" s="723" t="s">
        <v>3</v>
      </c>
      <c r="H23" s="724" t="s">
        <v>3</v>
      </c>
    </row>
    <row r="24" spans="2:8" ht="15" customHeight="1">
      <c r="B24" s="721">
        <v>18</v>
      </c>
      <c r="C24" s="722" t="s">
        <v>482</v>
      </c>
      <c r="D24" s="723">
        <v>0</v>
      </c>
      <c r="E24" s="723">
        <v>0</v>
      </c>
      <c r="F24" s="723">
        <v>1.4427</v>
      </c>
      <c r="G24" s="723" t="s">
        <v>3</v>
      </c>
      <c r="H24" s="724" t="s">
        <v>3</v>
      </c>
    </row>
    <row r="25" spans="2:8" ht="15" customHeight="1">
      <c r="B25" s="721">
        <v>19</v>
      </c>
      <c r="C25" s="722" t="s">
        <v>483</v>
      </c>
      <c r="D25" s="723">
        <v>27.308819</v>
      </c>
      <c r="E25" s="723">
        <v>60.187326999999996</v>
      </c>
      <c r="F25" s="723">
        <v>46.525883</v>
      </c>
      <c r="G25" s="723">
        <v>120.39520273652258</v>
      </c>
      <c r="H25" s="724">
        <v>-22.69820688331947</v>
      </c>
    </row>
    <row r="26" spans="2:8" ht="15" customHeight="1">
      <c r="B26" s="744"/>
      <c r="C26" s="719" t="s">
        <v>484</v>
      </c>
      <c r="D26" s="745">
        <v>631.477433</v>
      </c>
      <c r="E26" s="745">
        <v>78.58361100000002</v>
      </c>
      <c r="F26" s="745">
        <v>181.27403900000002</v>
      </c>
      <c r="G26" s="746">
        <v>-87.55559472225826</v>
      </c>
      <c r="H26" s="724">
        <v>130.67664706830536</v>
      </c>
    </row>
    <row r="27" spans="2:8" ht="15" customHeight="1" thickBot="1">
      <c r="B27" s="747"/>
      <c r="C27" s="748" t="s">
        <v>485</v>
      </c>
      <c r="D27" s="729">
        <v>888.952494</v>
      </c>
      <c r="E27" s="729">
        <v>297.96322399999997</v>
      </c>
      <c r="F27" s="729">
        <v>385.98696800000005</v>
      </c>
      <c r="G27" s="719">
        <v>-66.48153573884906</v>
      </c>
      <c r="H27" s="730">
        <v>29.541814865045268</v>
      </c>
    </row>
    <row r="28" spans="2:8" ht="15" customHeight="1" thickTop="1">
      <c r="B28" s="749" t="s">
        <v>464</v>
      </c>
      <c r="C28" s="750"/>
      <c r="D28" s="750"/>
      <c r="E28" s="750"/>
      <c r="F28" s="750"/>
      <c r="G28" s="750"/>
      <c r="H28" s="750"/>
    </row>
    <row r="29" spans="2:8" ht="15" customHeight="1">
      <c r="B29" s="736"/>
      <c r="C29" s="736"/>
      <c r="D29" s="736"/>
      <c r="E29" s="736"/>
      <c r="F29" s="736"/>
      <c r="G29" s="736"/>
      <c r="H29" s="736"/>
    </row>
    <row r="30" spans="4:7" ht="12.75">
      <c r="D30" s="751"/>
      <c r="E30" s="751"/>
      <c r="F30" s="751"/>
      <c r="G30" s="75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4.00390625" style="126" customWidth="1"/>
    <col min="2" max="2" width="6.00390625" style="126" customWidth="1"/>
    <col min="3" max="3" width="26.28125" style="126" customWidth="1"/>
    <col min="4" max="8" width="10.7109375" style="126" customWidth="1"/>
    <col min="9" max="16384" width="9.140625" style="126" customWidth="1"/>
  </cols>
  <sheetData>
    <row r="1" spans="2:8" ht="15" customHeight="1">
      <c r="B1" s="1509" t="s">
        <v>486</v>
      </c>
      <c r="C1" s="1509"/>
      <c r="D1" s="1509"/>
      <c r="E1" s="1509"/>
      <c r="F1" s="1509"/>
      <c r="G1" s="1509"/>
      <c r="H1" s="1509"/>
    </row>
    <row r="2" spans="2:8" ht="15" customHeight="1">
      <c r="B2" s="1510" t="s">
        <v>487</v>
      </c>
      <c r="C2" s="1510"/>
      <c r="D2" s="1510"/>
      <c r="E2" s="1510"/>
      <c r="F2" s="1510"/>
      <c r="G2" s="1510"/>
      <c r="H2" s="1510"/>
    </row>
    <row r="3" spans="2:8" ht="15" customHeight="1" thickBot="1">
      <c r="B3" s="1511" t="s">
        <v>40</v>
      </c>
      <c r="C3" s="1511"/>
      <c r="D3" s="1511"/>
      <c r="E3" s="1511"/>
      <c r="F3" s="1511"/>
      <c r="G3" s="1511"/>
      <c r="H3" s="1511"/>
    </row>
    <row r="4" spans="2:8" ht="15" customHeight="1" thickTop="1">
      <c r="B4" s="752"/>
      <c r="C4" s="753"/>
      <c r="D4" s="1512" t="s">
        <v>136</v>
      </c>
      <c r="E4" s="1512"/>
      <c r="F4" s="1512"/>
      <c r="G4" s="1513" t="s">
        <v>184</v>
      </c>
      <c r="H4" s="1514"/>
    </row>
    <row r="5" spans="2:8" ht="15" customHeight="1">
      <c r="B5" s="754"/>
      <c r="C5" s="755"/>
      <c r="D5" s="756" t="s">
        <v>17</v>
      </c>
      <c r="E5" s="757" t="s">
        <v>407</v>
      </c>
      <c r="F5" s="757" t="s">
        <v>408</v>
      </c>
      <c r="G5" s="757" t="s">
        <v>407</v>
      </c>
      <c r="H5" s="717" t="s">
        <v>408</v>
      </c>
    </row>
    <row r="6" spans="2:8" ht="15" customHeight="1">
      <c r="B6" s="758"/>
      <c r="C6" s="759" t="s">
        <v>409</v>
      </c>
      <c r="D6" s="760">
        <v>4648.539331999999</v>
      </c>
      <c r="E6" s="760">
        <v>4920.338860000001</v>
      </c>
      <c r="F6" s="760">
        <v>4560.099334</v>
      </c>
      <c r="G6" s="760">
        <v>5.846987808169459</v>
      </c>
      <c r="H6" s="761">
        <v>-7.321437328810319</v>
      </c>
    </row>
    <row r="7" spans="2:10" ht="15" customHeight="1">
      <c r="B7" s="762">
        <v>1</v>
      </c>
      <c r="C7" s="763" t="s">
        <v>488</v>
      </c>
      <c r="D7" s="764">
        <v>26.098380000000002</v>
      </c>
      <c r="E7" s="764">
        <v>23.939978</v>
      </c>
      <c r="F7" s="764">
        <v>25.313930000000003</v>
      </c>
      <c r="G7" s="765">
        <v>-8.270252789636757</v>
      </c>
      <c r="H7" s="766">
        <v>5.739153143749775</v>
      </c>
      <c r="J7" s="126" t="s">
        <v>122</v>
      </c>
    </row>
    <row r="8" spans="2:8" ht="15" customHeight="1">
      <c r="B8" s="762">
        <v>2</v>
      </c>
      <c r="C8" s="763" t="s">
        <v>426</v>
      </c>
      <c r="D8" s="764">
        <v>1.7241840000000002</v>
      </c>
      <c r="E8" s="764">
        <v>59.931472</v>
      </c>
      <c r="F8" s="764">
        <v>55.16197400000001</v>
      </c>
      <c r="G8" s="765" t="s">
        <v>3</v>
      </c>
      <c r="H8" s="766">
        <v>-7.958252719038825</v>
      </c>
    </row>
    <row r="9" spans="2:8" ht="15" customHeight="1">
      <c r="B9" s="762">
        <v>3</v>
      </c>
      <c r="C9" s="763" t="s">
        <v>473</v>
      </c>
      <c r="D9" s="764">
        <v>65.891296</v>
      </c>
      <c r="E9" s="764">
        <v>72.152805</v>
      </c>
      <c r="F9" s="764">
        <v>83.594055</v>
      </c>
      <c r="G9" s="765">
        <v>9.502786225361248</v>
      </c>
      <c r="H9" s="766">
        <v>15.856971880718973</v>
      </c>
    </row>
    <row r="10" spans="2:8" ht="15" customHeight="1">
      <c r="B10" s="762">
        <v>4</v>
      </c>
      <c r="C10" s="763" t="s">
        <v>489</v>
      </c>
      <c r="D10" s="764">
        <v>0</v>
      </c>
      <c r="E10" s="764">
        <v>0</v>
      </c>
      <c r="F10" s="764">
        <v>0</v>
      </c>
      <c r="G10" s="765" t="s">
        <v>3</v>
      </c>
      <c r="H10" s="766" t="s">
        <v>3</v>
      </c>
    </row>
    <row r="11" spans="2:8" ht="15" customHeight="1">
      <c r="B11" s="762">
        <v>5</v>
      </c>
      <c r="C11" s="763" t="s">
        <v>441</v>
      </c>
      <c r="D11" s="764">
        <v>588.2847019999999</v>
      </c>
      <c r="E11" s="764">
        <v>805.1399200000001</v>
      </c>
      <c r="F11" s="764">
        <v>740.6848170000001</v>
      </c>
      <c r="G11" s="765">
        <v>36.862290870858004</v>
      </c>
      <c r="H11" s="766">
        <v>-8.005453635934487</v>
      </c>
    </row>
    <row r="12" spans="2:8" ht="15" customHeight="1">
      <c r="B12" s="762">
        <v>6</v>
      </c>
      <c r="C12" s="763" t="s">
        <v>444</v>
      </c>
      <c r="D12" s="764">
        <v>584.222384</v>
      </c>
      <c r="E12" s="764">
        <v>148.482471</v>
      </c>
      <c r="F12" s="764">
        <v>205.786433</v>
      </c>
      <c r="G12" s="765">
        <v>-74.58459739536443</v>
      </c>
      <c r="H12" s="766">
        <v>38.593082142335845</v>
      </c>
    </row>
    <row r="13" spans="2:8" ht="15" customHeight="1">
      <c r="B13" s="762">
        <v>7</v>
      </c>
      <c r="C13" s="763" t="s">
        <v>475</v>
      </c>
      <c r="D13" s="764">
        <v>1200.7806</v>
      </c>
      <c r="E13" s="764">
        <v>1374.54816</v>
      </c>
      <c r="F13" s="764">
        <v>1091.855232</v>
      </c>
      <c r="G13" s="765">
        <v>14.471216473683882</v>
      </c>
      <c r="H13" s="766">
        <v>-20.566243964853157</v>
      </c>
    </row>
    <row r="14" spans="2:8" ht="15" customHeight="1">
      <c r="B14" s="762">
        <v>8</v>
      </c>
      <c r="C14" s="763" t="s">
        <v>476</v>
      </c>
      <c r="D14" s="764">
        <v>57.961043000000004</v>
      </c>
      <c r="E14" s="764">
        <v>74.832379</v>
      </c>
      <c r="F14" s="764">
        <v>86.356314</v>
      </c>
      <c r="G14" s="765">
        <v>29.10806142670691</v>
      </c>
      <c r="H14" s="766">
        <v>15.39966409460267</v>
      </c>
    </row>
    <row r="15" spans="2:8" ht="15" customHeight="1">
      <c r="B15" s="762">
        <v>9</v>
      </c>
      <c r="C15" s="763" t="s">
        <v>490</v>
      </c>
      <c r="D15" s="764">
        <v>29.113773</v>
      </c>
      <c r="E15" s="764">
        <v>52.370311</v>
      </c>
      <c r="F15" s="764">
        <v>72.57757799999999</v>
      </c>
      <c r="G15" s="765">
        <v>79.88156670727633</v>
      </c>
      <c r="H15" s="766">
        <v>38.585348481127</v>
      </c>
    </row>
    <row r="16" spans="2:8" ht="15" customHeight="1">
      <c r="B16" s="762">
        <v>10</v>
      </c>
      <c r="C16" s="763" t="s">
        <v>479</v>
      </c>
      <c r="D16" s="764">
        <v>166.214857</v>
      </c>
      <c r="E16" s="764">
        <v>93.644295</v>
      </c>
      <c r="F16" s="764">
        <v>101.66090100000001</v>
      </c>
      <c r="G16" s="765">
        <v>-43.660695144718616</v>
      </c>
      <c r="H16" s="766">
        <v>8.56069875906482</v>
      </c>
    </row>
    <row r="17" spans="2:8" ht="15" customHeight="1">
      <c r="B17" s="762">
        <v>11</v>
      </c>
      <c r="C17" s="763" t="s">
        <v>480</v>
      </c>
      <c r="D17" s="764">
        <v>81.620661</v>
      </c>
      <c r="E17" s="764">
        <v>58.89349299999999</v>
      </c>
      <c r="F17" s="764">
        <v>69.72949200000001</v>
      </c>
      <c r="G17" s="765">
        <v>-27.844871288165635</v>
      </c>
      <c r="H17" s="766">
        <v>18.399314504914855</v>
      </c>
    </row>
    <row r="18" spans="2:8" ht="15" customHeight="1">
      <c r="B18" s="762">
        <v>12</v>
      </c>
      <c r="C18" s="763" t="s">
        <v>491</v>
      </c>
      <c r="D18" s="764">
        <v>1846.6274519999997</v>
      </c>
      <c r="E18" s="764">
        <v>2156.403576</v>
      </c>
      <c r="F18" s="764">
        <v>2027.378608</v>
      </c>
      <c r="G18" s="765">
        <v>16.77523658951867</v>
      </c>
      <c r="H18" s="766">
        <v>-5.983340476523125</v>
      </c>
    </row>
    <row r="19" spans="2:8" ht="15" customHeight="1">
      <c r="B19" s="758"/>
      <c r="C19" s="759" t="s">
        <v>461</v>
      </c>
      <c r="D19" s="767">
        <v>3433.5075560000005</v>
      </c>
      <c r="E19" s="767">
        <v>2896.374381999999</v>
      </c>
      <c r="F19" s="767">
        <v>3559.8752259999997</v>
      </c>
      <c r="G19" s="765">
        <v>-15.64386171398894</v>
      </c>
      <c r="H19" s="766">
        <v>22.907979304175498</v>
      </c>
    </row>
    <row r="20" spans="2:8" ht="15" customHeight="1" thickBot="1">
      <c r="B20" s="768"/>
      <c r="C20" s="769" t="s">
        <v>492</v>
      </c>
      <c r="D20" s="769">
        <v>8082.046888</v>
      </c>
      <c r="E20" s="769">
        <v>7816.713242</v>
      </c>
      <c r="F20" s="769">
        <v>8119.974560000001</v>
      </c>
      <c r="G20" s="769">
        <v>-3.283000577415109</v>
      </c>
      <c r="H20" s="770">
        <v>3.8796525932478545</v>
      </c>
    </row>
    <row r="21" ht="13.5" thickTop="1">
      <c r="B21" s="126" t="s">
        <v>464</v>
      </c>
    </row>
    <row r="23" spans="4:5" ht="12.75">
      <c r="D23" s="771"/>
      <c r="E23" s="772"/>
    </row>
    <row r="24" spans="4:7" ht="12.75">
      <c r="D24" s="751"/>
      <c r="E24" s="751"/>
      <c r="F24" s="751"/>
      <c r="G24" s="75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8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29.421875" style="126" bestFit="1" customWidth="1"/>
    <col min="4" max="6" width="11.7109375" style="126" customWidth="1"/>
    <col min="7" max="7" width="9.00390625" style="126" customWidth="1"/>
    <col min="8" max="16" width="8.421875" style="126" customWidth="1"/>
    <col min="17" max="18" width="9.140625" style="126" customWidth="1"/>
    <col min="19" max="19" width="10.28125" style="126" customWidth="1"/>
    <col min="20" max="16384" width="9.140625" style="126" customWidth="1"/>
  </cols>
  <sheetData>
    <row r="1" spans="2:16" ht="12.75">
      <c r="B1" s="1509" t="s">
        <v>493</v>
      </c>
      <c r="C1" s="1509"/>
      <c r="D1" s="1509"/>
      <c r="E1" s="1509"/>
      <c r="F1" s="1509"/>
      <c r="G1" s="1509"/>
      <c r="H1" s="1509"/>
      <c r="I1" s="311"/>
      <c r="J1" s="311"/>
      <c r="K1" s="311"/>
      <c r="L1" s="311"/>
      <c r="M1" s="311"/>
      <c r="N1" s="311"/>
      <c r="O1" s="311"/>
      <c r="P1" s="311"/>
    </row>
    <row r="2" spans="2:16" ht="15" customHeight="1">
      <c r="B2" s="1515" t="s">
        <v>102</v>
      </c>
      <c r="C2" s="1515"/>
      <c r="D2" s="1515"/>
      <c r="E2" s="1515"/>
      <c r="F2" s="1515"/>
      <c r="G2" s="1515"/>
      <c r="H2" s="1515"/>
      <c r="I2" s="773"/>
      <c r="J2" s="773"/>
      <c r="K2" s="773"/>
      <c r="L2" s="773"/>
      <c r="M2" s="773"/>
      <c r="N2" s="773"/>
      <c r="O2" s="773"/>
      <c r="P2" s="773"/>
    </row>
    <row r="3" spans="2:16" ht="15" customHeight="1" thickBot="1">
      <c r="B3" s="1516" t="s">
        <v>40</v>
      </c>
      <c r="C3" s="1516"/>
      <c r="D3" s="1516"/>
      <c r="E3" s="1516"/>
      <c r="F3" s="1516"/>
      <c r="G3" s="1516"/>
      <c r="H3" s="1516"/>
      <c r="I3" s="774"/>
      <c r="J3" s="774"/>
      <c r="K3" s="774"/>
      <c r="L3" s="774"/>
      <c r="M3" s="774"/>
      <c r="N3" s="774"/>
      <c r="O3" s="774"/>
      <c r="P3" s="774"/>
    </row>
    <row r="4" spans="2:16" ht="15" customHeight="1" thickTop="1">
      <c r="B4" s="775"/>
      <c r="C4" s="776"/>
      <c r="D4" s="1517" t="s">
        <v>136</v>
      </c>
      <c r="E4" s="1517"/>
      <c r="F4" s="1517"/>
      <c r="G4" s="1518" t="s">
        <v>184</v>
      </c>
      <c r="H4" s="1519"/>
      <c r="I4" s="777"/>
      <c r="J4" s="777"/>
      <c r="K4" s="777"/>
      <c r="L4" s="777"/>
      <c r="M4" s="777"/>
      <c r="N4" s="777"/>
      <c r="O4" s="777"/>
      <c r="P4" s="777"/>
    </row>
    <row r="5" spans="2:16" ht="15" customHeight="1">
      <c r="B5" s="778"/>
      <c r="C5" s="779"/>
      <c r="D5" s="780" t="s">
        <v>17</v>
      </c>
      <c r="E5" s="781" t="s">
        <v>407</v>
      </c>
      <c r="F5" s="781" t="s">
        <v>408</v>
      </c>
      <c r="G5" s="781" t="s">
        <v>407</v>
      </c>
      <c r="H5" s="717" t="s">
        <v>408</v>
      </c>
      <c r="I5" s="782"/>
      <c r="J5" s="782"/>
      <c r="K5" s="782"/>
      <c r="L5" s="782"/>
      <c r="M5" s="782"/>
      <c r="N5" s="782"/>
      <c r="O5" s="782"/>
      <c r="P5" s="782"/>
    </row>
    <row r="6" spans="2:16" ht="15" customHeight="1">
      <c r="B6" s="783"/>
      <c r="C6" s="784" t="s">
        <v>409</v>
      </c>
      <c r="D6" s="785">
        <v>96404.57554899999</v>
      </c>
      <c r="E6" s="785">
        <v>62045.76245999999</v>
      </c>
      <c r="F6" s="785">
        <v>113306.31676499998</v>
      </c>
      <c r="G6" s="785">
        <v>-35.64023065641348</v>
      </c>
      <c r="H6" s="786">
        <v>82.61733319507022</v>
      </c>
      <c r="I6" s="787"/>
      <c r="J6" s="787"/>
      <c r="K6" s="787"/>
      <c r="L6" s="787"/>
      <c r="M6" s="787"/>
      <c r="N6" s="787"/>
      <c r="O6" s="787"/>
      <c r="P6" s="787"/>
    </row>
    <row r="7" spans="2:16" ht="15" customHeight="1">
      <c r="B7" s="788">
        <v>1</v>
      </c>
      <c r="C7" s="789" t="s">
        <v>494</v>
      </c>
      <c r="D7" s="790">
        <v>2485.0594849999998</v>
      </c>
      <c r="E7" s="790">
        <v>1425.269355</v>
      </c>
      <c r="F7" s="790">
        <v>4399.677018</v>
      </c>
      <c r="G7" s="790">
        <v>-42.64646928562355</v>
      </c>
      <c r="H7" s="791">
        <v>208.69091533929742</v>
      </c>
      <c r="I7" s="792"/>
      <c r="J7" s="792"/>
      <c r="K7" s="792"/>
      <c r="L7" s="792"/>
      <c r="M7" s="792"/>
      <c r="N7" s="792"/>
      <c r="O7" s="792"/>
      <c r="P7" s="792"/>
    </row>
    <row r="8" spans="2:16" ht="15" customHeight="1">
      <c r="B8" s="788">
        <v>2</v>
      </c>
      <c r="C8" s="789" t="s">
        <v>495</v>
      </c>
      <c r="D8" s="790">
        <v>631.999464</v>
      </c>
      <c r="E8" s="790">
        <v>515.907347</v>
      </c>
      <c r="F8" s="790">
        <v>640.579103</v>
      </c>
      <c r="G8" s="790">
        <v>-18.36902143322071</v>
      </c>
      <c r="H8" s="791">
        <v>24.165532188088818</v>
      </c>
      <c r="I8" s="792"/>
      <c r="J8" s="792"/>
      <c r="K8" s="792"/>
      <c r="L8" s="792"/>
      <c r="M8" s="792"/>
      <c r="N8" s="792"/>
      <c r="O8" s="792"/>
      <c r="P8" s="792"/>
    </row>
    <row r="9" spans="2:16" ht="15" customHeight="1">
      <c r="B9" s="788">
        <v>3</v>
      </c>
      <c r="C9" s="789" t="s">
        <v>496</v>
      </c>
      <c r="D9" s="790">
        <v>1350.316205</v>
      </c>
      <c r="E9" s="790">
        <v>672.826176</v>
      </c>
      <c r="F9" s="790">
        <v>1570.609974</v>
      </c>
      <c r="G9" s="790">
        <v>-50.17269484668593</v>
      </c>
      <c r="H9" s="791">
        <v>133.43473099358133</v>
      </c>
      <c r="I9" s="792"/>
      <c r="J9" s="792"/>
      <c r="K9" s="792"/>
      <c r="L9" s="792"/>
      <c r="M9" s="792"/>
      <c r="N9" s="792"/>
      <c r="O9" s="792"/>
      <c r="P9" s="792"/>
    </row>
    <row r="10" spans="2:16" ht="15" customHeight="1">
      <c r="B10" s="788">
        <v>4</v>
      </c>
      <c r="C10" s="789" t="s">
        <v>497</v>
      </c>
      <c r="D10" s="790">
        <v>223.025007</v>
      </c>
      <c r="E10" s="790">
        <v>8.767767000000001</v>
      </c>
      <c r="F10" s="790">
        <v>121.771412</v>
      </c>
      <c r="G10" s="790">
        <v>-96.06870677062685</v>
      </c>
      <c r="H10" s="791" t="s">
        <v>3</v>
      </c>
      <c r="I10" s="792"/>
      <c r="J10" s="792"/>
      <c r="K10" s="792"/>
      <c r="L10" s="792"/>
      <c r="M10" s="792"/>
      <c r="N10" s="792"/>
      <c r="O10" s="792"/>
      <c r="P10" s="792"/>
    </row>
    <row r="11" spans="2:16" ht="15" customHeight="1">
      <c r="B11" s="788">
        <v>5</v>
      </c>
      <c r="C11" s="789" t="s">
        <v>498</v>
      </c>
      <c r="D11" s="790">
        <v>369.447582</v>
      </c>
      <c r="E11" s="790">
        <v>283.86110099999996</v>
      </c>
      <c r="F11" s="790">
        <v>510.55086600000004</v>
      </c>
      <c r="G11" s="790">
        <v>-23.1660687929472</v>
      </c>
      <c r="H11" s="791">
        <v>79.85939750159713</v>
      </c>
      <c r="I11" s="792"/>
      <c r="J11" s="792"/>
      <c r="K11" s="792"/>
      <c r="L11" s="792"/>
      <c r="M11" s="792"/>
      <c r="N11" s="792"/>
      <c r="O11" s="792"/>
      <c r="P11" s="792"/>
    </row>
    <row r="12" spans="2:16" ht="15" customHeight="1">
      <c r="B12" s="788">
        <v>6</v>
      </c>
      <c r="C12" s="789" t="s">
        <v>499</v>
      </c>
      <c r="D12" s="790">
        <v>2004.845223</v>
      </c>
      <c r="E12" s="790">
        <v>981.546233</v>
      </c>
      <c r="F12" s="790">
        <v>3821.472165</v>
      </c>
      <c r="G12" s="790">
        <v>-51.041296268684576</v>
      </c>
      <c r="H12" s="791">
        <v>289.3318558535999</v>
      </c>
      <c r="I12" s="792"/>
      <c r="J12" s="792"/>
      <c r="K12" s="792"/>
      <c r="L12" s="792"/>
      <c r="M12" s="792"/>
      <c r="N12" s="792"/>
      <c r="O12" s="792"/>
      <c r="P12" s="792"/>
    </row>
    <row r="13" spans="2:16" ht="15" customHeight="1">
      <c r="B13" s="788">
        <v>7</v>
      </c>
      <c r="C13" s="789" t="s">
        <v>500</v>
      </c>
      <c r="D13" s="790">
        <v>43.605861</v>
      </c>
      <c r="E13" s="790">
        <v>871.243448</v>
      </c>
      <c r="F13" s="790">
        <v>107.037101</v>
      </c>
      <c r="G13" s="790" t="s">
        <v>3</v>
      </c>
      <c r="H13" s="791">
        <v>-87.71444408038751</v>
      </c>
      <c r="I13" s="792"/>
      <c r="J13" s="792"/>
      <c r="K13" s="792"/>
      <c r="L13" s="792"/>
      <c r="M13" s="792"/>
      <c r="N13" s="792"/>
      <c r="O13" s="792"/>
      <c r="P13" s="792"/>
    </row>
    <row r="14" spans="2:22" ht="15" customHeight="1">
      <c r="B14" s="788">
        <v>8</v>
      </c>
      <c r="C14" s="789" t="s">
        <v>417</v>
      </c>
      <c r="D14" s="790">
        <v>805.418832</v>
      </c>
      <c r="E14" s="790">
        <v>524.437824</v>
      </c>
      <c r="F14" s="790">
        <v>856.629878</v>
      </c>
      <c r="G14" s="790">
        <v>-34.88632210179064</v>
      </c>
      <c r="H14" s="791">
        <v>63.34250483046776</v>
      </c>
      <c r="I14" s="792"/>
      <c r="J14" s="792"/>
      <c r="K14" s="792"/>
      <c r="L14" s="792"/>
      <c r="M14" s="792"/>
      <c r="N14" s="792"/>
      <c r="O14" s="792"/>
      <c r="P14" s="792"/>
      <c r="T14" s="751"/>
      <c r="U14" s="751"/>
      <c r="V14" s="751"/>
    </row>
    <row r="15" spans="2:16" ht="15" customHeight="1">
      <c r="B15" s="788">
        <v>9</v>
      </c>
      <c r="C15" s="789" t="s">
        <v>501</v>
      </c>
      <c r="D15" s="790">
        <v>671.82312</v>
      </c>
      <c r="E15" s="790">
        <v>316.03796</v>
      </c>
      <c r="F15" s="790">
        <v>269.43928500000004</v>
      </c>
      <c r="G15" s="790">
        <v>-52.95815958224242</v>
      </c>
      <c r="H15" s="791">
        <v>-14.744644915439892</v>
      </c>
      <c r="I15" s="792"/>
      <c r="J15" s="792"/>
      <c r="K15" s="792"/>
      <c r="L15" s="792"/>
      <c r="M15" s="792"/>
      <c r="N15" s="792"/>
      <c r="O15" s="792"/>
      <c r="P15" s="792"/>
    </row>
    <row r="16" spans="2:16" ht="15" customHeight="1">
      <c r="B16" s="788">
        <v>10</v>
      </c>
      <c r="C16" s="789" t="s">
        <v>502</v>
      </c>
      <c r="D16" s="790">
        <v>2007.4616910000002</v>
      </c>
      <c r="E16" s="790">
        <v>2312.112596</v>
      </c>
      <c r="F16" s="790">
        <v>1454.113777</v>
      </c>
      <c r="G16" s="790">
        <v>15.175926213976226</v>
      </c>
      <c r="H16" s="791">
        <v>-37.10886833471495</v>
      </c>
      <c r="I16" s="792"/>
      <c r="J16" s="792"/>
      <c r="K16" s="792"/>
      <c r="L16" s="792"/>
      <c r="M16" s="792"/>
      <c r="N16" s="792"/>
      <c r="O16" s="792"/>
      <c r="P16" s="792"/>
    </row>
    <row r="17" spans="2:16" ht="15" customHeight="1">
      <c r="B17" s="788">
        <v>11</v>
      </c>
      <c r="C17" s="789" t="s">
        <v>503</v>
      </c>
      <c r="D17" s="790">
        <v>69.720166</v>
      </c>
      <c r="E17" s="790">
        <v>50.485542</v>
      </c>
      <c r="F17" s="790">
        <v>98.088017</v>
      </c>
      <c r="G17" s="790">
        <v>-27.58832215058122</v>
      </c>
      <c r="H17" s="791">
        <v>94.28932148534722</v>
      </c>
      <c r="I17" s="792"/>
      <c r="J17" s="792"/>
      <c r="K17" s="792"/>
      <c r="L17" s="792"/>
      <c r="M17" s="792"/>
      <c r="N17" s="792"/>
      <c r="O17" s="792"/>
      <c r="P17" s="792"/>
    </row>
    <row r="18" spans="2:22" ht="15" customHeight="1">
      <c r="B18" s="788">
        <v>12</v>
      </c>
      <c r="C18" s="789" t="s">
        <v>504</v>
      </c>
      <c r="D18" s="790">
        <v>613.95435</v>
      </c>
      <c r="E18" s="790">
        <v>368.480318</v>
      </c>
      <c r="F18" s="790">
        <v>724.821974</v>
      </c>
      <c r="G18" s="790">
        <v>-39.982456676135605</v>
      </c>
      <c r="H18" s="791">
        <v>96.70575023765582</v>
      </c>
      <c r="I18" s="792"/>
      <c r="J18" s="792"/>
      <c r="K18" s="792"/>
      <c r="L18" s="792"/>
      <c r="M18" s="792"/>
      <c r="N18" s="792"/>
      <c r="O18" s="792"/>
      <c r="P18" s="792"/>
      <c r="U18" s="751"/>
      <c r="V18" s="751"/>
    </row>
    <row r="19" spans="2:16" ht="15" customHeight="1">
      <c r="B19" s="788">
        <v>13</v>
      </c>
      <c r="C19" s="789" t="s">
        <v>505</v>
      </c>
      <c r="D19" s="790">
        <v>353.053899</v>
      </c>
      <c r="E19" s="790">
        <v>289.277944</v>
      </c>
      <c r="F19" s="790">
        <v>314.69850799999995</v>
      </c>
      <c r="G19" s="790">
        <v>-18.06408460029499</v>
      </c>
      <c r="H19" s="791">
        <v>8.787591493667406</v>
      </c>
      <c r="I19" s="792"/>
      <c r="J19" s="792"/>
      <c r="K19" s="792"/>
      <c r="L19" s="792"/>
      <c r="M19" s="792"/>
      <c r="N19" s="792"/>
      <c r="O19" s="792"/>
      <c r="P19" s="792"/>
    </row>
    <row r="20" spans="2:16" ht="15" customHeight="1">
      <c r="B20" s="788">
        <v>14</v>
      </c>
      <c r="C20" s="789" t="s">
        <v>506</v>
      </c>
      <c r="D20" s="790">
        <v>1157.779815</v>
      </c>
      <c r="E20" s="790">
        <v>637.335524</v>
      </c>
      <c r="F20" s="790">
        <v>1041.246758</v>
      </c>
      <c r="G20" s="790">
        <v>-44.95192300446178</v>
      </c>
      <c r="H20" s="791">
        <v>63.37497578434056</v>
      </c>
      <c r="I20" s="792"/>
      <c r="J20" s="792"/>
      <c r="K20" s="792"/>
      <c r="L20" s="792"/>
      <c r="M20" s="792"/>
      <c r="N20" s="792"/>
      <c r="O20" s="792"/>
      <c r="P20" s="792"/>
    </row>
    <row r="21" spans="2:16" ht="15" customHeight="1">
      <c r="B21" s="788">
        <v>15</v>
      </c>
      <c r="C21" s="789" t="s">
        <v>507</v>
      </c>
      <c r="D21" s="790">
        <v>2320.845092</v>
      </c>
      <c r="E21" s="790">
        <v>1670.1913240000001</v>
      </c>
      <c r="F21" s="790">
        <v>3400.994751</v>
      </c>
      <c r="G21" s="790">
        <v>-28.035208822976458</v>
      </c>
      <c r="H21" s="791">
        <v>103.62905148224803</v>
      </c>
      <c r="I21" s="792"/>
      <c r="J21" s="792"/>
      <c r="K21" s="792"/>
      <c r="L21" s="792"/>
      <c r="M21" s="792"/>
      <c r="N21" s="792"/>
      <c r="O21" s="792"/>
      <c r="P21" s="792"/>
    </row>
    <row r="22" spans="2:16" ht="15" customHeight="1">
      <c r="B22" s="788">
        <v>16</v>
      </c>
      <c r="C22" s="789" t="s">
        <v>508</v>
      </c>
      <c r="D22" s="790">
        <v>547.26152</v>
      </c>
      <c r="E22" s="790">
        <v>371.445834</v>
      </c>
      <c r="F22" s="790">
        <v>607.448696</v>
      </c>
      <c r="G22" s="790">
        <v>-32.12644769908178</v>
      </c>
      <c r="H22" s="791">
        <v>63.53627915503827</v>
      </c>
      <c r="I22" s="792"/>
      <c r="J22" s="792"/>
      <c r="K22" s="792"/>
      <c r="L22" s="792"/>
      <c r="M22" s="792"/>
      <c r="N22" s="792"/>
      <c r="O22" s="792"/>
      <c r="P22" s="792"/>
    </row>
    <row r="23" spans="2:16" ht="15" customHeight="1">
      <c r="B23" s="788">
        <v>17</v>
      </c>
      <c r="C23" s="789" t="s">
        <v>420</v>
      </c>
      <c r="D23" s="790">
        <v>996.4384239999999</v>
      </c>
      <c r="E23" s="790">
        <v>1144.452619</v>
      </c>
      <c r="F23" s="790">
        <v>1689.57303</v>
      </c>
      <c r="G23" s="790">
        <v>14.85432430494069</v>
      </c>
      <c r="H23" s="791">
        <v>47.63154034950924</v>
      </c>
      <c r="I23" s="792"/>
      <c r="J23" s="792"/>
      <c r="K23" s="792"/>
      <c r="L23" s="792"/>
      <c r="M23" s="792"/>
      <c r="N23" s="792"/>
      <c r="O23" s="792"/>
      <c r="P23" s="792"/>
    </row>
    <row r="24" spans="2:16" ht="15" customHeight="1">
      <c r="B24" s="788">
        <v>18</v>
      </c>
      <c r="C24" s="789" t="s">
        <v>509</v>
      </c>
      <c r="D24" s="790">
        <v>790.067624</v>
      </c>
      <c r="E24" s="790">
        <v>600.604312</v>
      </c>
      <c r="F24" s="790">
        <v>851.151766</v>
      </c>
      <c r="G24" s="790">
        <v>-23.980644978308845</v>
      </c>
      <c r="H24" s="791">
        <v>41.71589330847161</v>
      </c>
      <c r="I24" s="792"/>
      <c r="J24" s="792"/>
      <c r="K24" s="792"/>
      <c r="L24" s="792"/>
      <c r="M24" s="792"/>
      <c r="N24" s="792"/>
      <c r="O24" s="792"/>
      <c r="P24" s="792"/>
    </row>
    <row r="25" spans="2:16" ht="15" customHeight="1">
      <c r="B25" s="788">
        <v>19</v>
      </c>
      <c r="C25" s="789" t="s">
        <v>510</v>
      </c>
      <c r="D25" s="790">
        <v>2391.069272</v>
      </c>
      <c r="E25" s="790">
        <v>2328.227512</v>
      </c>
      <c r="F25" s="790">
        <v>3167.497536</v>
      </c>
      <c r="G25" s="790">
        <v>-2.6281865078478575</v>
      </c>
      <c r="H25" s="791">
        <v>36.04759499122352</v>
      </c>
      <c r="I25" s="792"/>
      <c r="J25" s="792"/>
      <c r="K25" s="792"/>
      <c r="L25" s="792"/>
      <c r="M25" s="792"/>
      <c r="N25" s="792"/>
      <c r="O25" s="792"/>
      <c r="P25" s="792"/>
    </row>
    <row r="26" spans="2:16" ht="15" customHeight="1">
      <c r="B26" s="788">
        <v>20</v>
      </c>
      <c r="C26" s="789" t="s">
        <v>511</v>
      </c>
      <c r="D26" s="790">
        <v>238.819324</v>
      </c>
      <c r="E26" s="790">
        <v>105.644387</v>
      </c>
      <c r="F26" s="790">
        <v>184.479318</v>
      </c>
      <c r="G26" s="790">
        <v>-55.76388659403458</v>
      </c>
      <c r="H26" s="791">
        <v>74.6229243584896</v>
      </c>
      <c r="I26" s="792"/>
      <c r="J26" s="792"/>
      <c r="K26" s="792"/>
      <c r="L26" s="792"/>
      <c r="M26" s="792"/>
      <c r="N26" s="792"/>
      <c r="O26" s="792"/>
      <c r="P26" s="792"/>
    </row>
    <row r="27" spans="2:16" ht="15" customHeight="1">
      <c r="B27" s="788">
        <v>21</v>
      </c>
      <c r="C27" s="789" t="s">
        <v>512</v>
      </c>
      <c r="D27" s="790">
        <v>363.647901</v>
      </c>
      <c r="E27" s="790">
        <v>240.88995500000001</v>
      </c>
      <c r="F27" s="790">
        <v>506.324289</v>
      </c>
      <c r="G27" s="790">
        <v>-33.75736410479102</v>
      </c>
      <c r="H27" s="791">
        <v>110.1890421292162</v>
      </c>
      <c r="I27" s="792"/>
      <c r="J27" s="792"/>
      <c r="K27" s="792"/>
      <c r="L27" s="792"/>
      <c r="M27" s="792"/>
      <c r="N27" s="792"/>
      <c r="O27" s="792"/>
      <c r="P27" s="792"/>
    </row>
    <row r="28" spans="2:16" ht="15" customHeight="1">
      <c r="B28" s="788">
        <v>22</v>
      </c>
      <c r="C28" s="789" t="s">
        <v>432</v>
      </c>
      <c r="D28" s="790">
        <v>449.504441</v>
      </c>
      <c r="E28" s="790">
        <v>562.566732</v>
      </c>
      <c r="F28" s="790">
        <v>740.4280650000001</v>
      </c>
      <c r="G28" s="790">
        <v>25.152652718730323</v>
      </c>
      <c r="H28" s="791">
        <v>31.61604177475607</v>
      </c>
      <c r="I28" s="792"/>
      <c r="J28" s="792"/>
      <c r="K28" s="792"/>
      <c r="L28" s="792"/>
      <c r="M28" s="792"/>
      <c r="N28" s="792"/>
      <c r="O28" s="792"/>
      <c r="P28" s="792"/>
    </row>
    <row r="29" spans="2:16" ht="15" customHeight="1">
      <c r="B29" s="788">
        <v>23</v>
      </c>
      <c r="C29" s="789" t="s">
        <v>513</v>
      </c>
      <c r="D29" s="790">
        <v>6378.607707</v>
      </c>
      <c r="E29" s="790">
        <v>4210.877089</v>
      </c>
      <c r="F29" s="790">
        <v>11485.854319999999</v>
      </c>
      <c r="G29" s="790">
        <v>-33.98438526986216</v>
      </c>
      <c r="H29" s="791">
        <v>172.76631630983235</v>
      </c>
      <c r="I29" s="792"/>
      <c r="J29" s="792"/>
      <c r="K29" s="792"/>
      <c r="L29" s="792"/>
      <c r="M29" s="792"/>
      <c r="N29" s="792"/>
      <c r="O29" s="792"/>
      <c r="P29" s="792"/>
    </row>
    <row r="30" spans="2:16" ht="15" customHeight="1">
      <c r="B30" s="788">
        <v>24</v>
      </c>
      <c r="C30" s="789" t="s">
        <v>514</v>
      </c>
      <c r="D30" s="790">
        <v>1338.963352</v>
      </c>
      <c r="E30" s="790">
        <v>2041.0342810000002</v>
      </c>
      <c r="F30" s="790">
        <v>2366.023362</v>
      </c>
      <c r="G30" s="790">
        <v>52.433916727543135</v>
      </c>
      <c r="H30" s="791">
        <v>15.922764454537813</v>
      </c>
      <c r="I30" s="792"/>
      <c r="J30" s="792"/>
      <c r="K30" s="792"/>
      <c r="L30" s="792"/>
      <c r="M30" s="792"/>
      <c r="N30" s="792"/>
      <c r="O30" s="792"/>
      <c r="P30" s="792"/>
    </row>
    <row r="31" spans="2:16" ht="15" customHeight="1">
      <c r="B31" s="788">
        <v>25</v>
      </c>
      <c r="C31" s="789" t="s">
        <v>515</v>
      </c>
      <c r="D31" s="790">
        <v>4564.251663</v>
      </c>
      <c r="E31" s="790">
        <v>2952.621271</v>
      </c>
      <c r="F31" s="790">
        <v>5382.315655</v>
      </c>
      <c r="G31" s="790">
        <v>-35.30984947794717</v>
      </c>
      <c r="H31" s="791">
        <v>82.28940189058201</v>
      </c>
      <c r="I31" s="792"/>
      <c r="J31" s="792"/>
      <c r="K31" s="792"/>
      <c r="L31" s="792"/>
      <c r="M31" s="792"/>
      <c r="N31" s="792"/>
      <c r="O31" s="792"/>
      <c r="P31" s="792"/>
    </row>
    <row r="32" spans="2:16" ht="15" customHeight="1">
      <c r="B32" s="788">
        <v>26</v>
      </c>
      <c r="C32" s="789" t="s">
        <v>516</v>
      </c>
      <c r="D32" s="790">
        <v>4.99502</v>
      </c>
      <c r="E32" s="790">
        <v>4.997391</v>
      </c>
      <c r="F32" s="790">
        <v>8.954072</v>
      </c>
      <c r="G32" s="790">
        <v>0.04746727740830181</v>
      </c>
      <c r="H32" s="791">
        <v>79.17493348029001</v>
      </c>
      <c r="I32" s="792"/>
      <c r="J32" s="792"/>
      <c r="K32" s="792"/>
      <c r="L32" s="792"/>
      <c r="M32" s="792"/>
      <c r="N32" s="792"/>
      <c r="O32" s="792"/>
      <c r="P32" s="792"/>
    </row>
    <row r="33" spans="2:16" ht="15" customHeight="1">
      <c r="B33" s="788">
        <v>27</v>
      </c>
      <c r="C33" s="789" t="s">
        <v>517</v>
      </c>
      <c r="D33" s="790">
        <v>4315.80127</v>
      </c>
      <c r="E33" s="790">
        <v>2806.293901</v>
      </c>
      <c r="F33" s="790">
        <v>5904.730452</v>
      </c>
      <c r="G33" s="790">
        <v>-34.97629465686681</v>
      </c>
      <c r="H33" s="791">
        <v>110.4102656495065</v>
      </c>
      <c r="I33" s="792"/>
      <c r="J33" s="792"/>
      <c r="K33" s="792"/>
      <c r="L33" s="792"/>
      <c r="M33" s="792"/>
      <c r="N33" s="792"/>
      <c r="O33" s="792"/>
      <c r="P33" s="792"/>
    </row>
    <row r="34" spans="2:16" ht="15" customHeight="1">
      <c r="B34" s="788">
        <v>28</v>
      </c>
      <c r="C34" s="789" t="s">
        <v>518</v>
      </c>
      <c r="D34" s="790">
        <v>102.911922</v>
      </c>
      <c r="E34" s="790">
        <v>75.377909</v>
      </c>
      <c r="F34" s="790">
        <v>148.112115</v>
      </c>
      <c r="G34" s="790">
        <v>-26.7549302985518</v>
      </c>
      <c r="H34" s="791">
        <v>96.49273502665082</v>
      </c>
      <c r="I34" s="792"/>
      <c r="J34" s="792"/>
      <c r="K34" s="792"/>
      <c r="L34" s="792"/>
      <c r="M34" s="792"/>
      <c r="N34" s="792"/>
      <c r="O34" s="792"/>
      <c r="P34" s="792"/>
    </row>
    <row r="35" spans="2:16" ht="15" customHeight="1">
      <c r="B35" s="788">
        <v>29</v>
      </c>
      <c r="C35" s="789" t="s">
        <v>439</v>
      </c>
      <c r="D35" s="790">
        <v>1290.880486</v>
      </c>
      <c r="E35" s="790">
        <v>810.4418130000001</v>
      </c>
      <c r="F35" s="790">
        <v>1406.908183</v>
      </c>
      <c r="G35" s="790">
        <v>-37.21790500441416</v>
      </c>
      <c r="H35" s="791">
        <v>73.59767973866863</v>
      </c>
      <c r="I35" s="792"/>
      <c r="J35" s="792"/>
      <c r="K35" s="792"/>
      <c r="L35" s="792"/>
      <c r="M35" s="792"/>
      <c r="N35" s="792"/>
      <c r="O35" s="792"/>
      <c r="P35" s="792"/>
    </row>
    <row r="36" spans="2:16" ht="15" customHeight="1">
      <c r="B36" s="788">
        <v>30</v>
      </c>
      <c r="C36" s="789" t="s">
        <v>519</v>
      </c>
      <c r="D36" s="790">
        <v>30861.586962</v>
      </c>
      <c r="E36" s="790">
        <v>13582.808131000002</v>
      </c>
      <c r="F36" s="790">
        <v>20402.521952</v>
      </c>
      <c r="G36" s="790">
        <v>-55.987979011822794</v>
      </c>
      <c r="H36" s="791">
        <v>50.208423436648474</v>
      </c>
      <c r="I36" s="792"/>
      <c r="J36" s="792"/>
      <c r="K36" s="792"/>
      <c r="L36" s="792"/>
      <c r="M36" s="792"/>
      <c r="N36" s="792"/>
      <c r="O36" s="792"/>
      <c r="P36" s="792"/>
    </row>
    <row r="37" spans="2:16" ht="15" customHeight="1">
      <c r="B37" s="788">
        <v>31</v>
      </c>
      <c r="C37" s="789" t="s">
        <v>520</v>
      </c>
      <c r="D37" s="790">
        <v>334.08806000000004</v>
      </c>
      <c r="E37" s="790">
        <v>157.87435800000003</v>
      </c>
      <c r="F37" s="790">
        <v>360.23894599999994</v>
      </c>
      <c r="G37" s="790">
        <v>-52.7446871342843</v>
      </c>
      <c r="H37" s="791">
        <v>128.18078284758562</v>
      </c>
      <c r="I37" s="792"/>
      <c r="J37" s="792"/>
      <c r="K37" s="792"/>
      <c r="L37" s="792"/>
      <c r="M37" s="792"/>
      <c r="N37" s="792"/>
      <c r="O37" s="792"/>
      <c r="P37" s="792"/>
    </row>
    <row r="38" spans="2:16" ht="15" customHeight="1">
      <c r="B38" s="788">
        <v>32</v>
      </c>
      <c r="C38" s="789" t="s">
        <v>442</v>
      </c>
      <c r="D38" s="790">
        <v>522.172814</v>
      </c>
      <c r="E38" s="790">
        <v>321.705249</v>
      </c>
      <c r="F38" s="790">
        <v>579.055535</v>
      </c>
      <c r="G38" s="790">
        <v>-38.39103829714122</v>
      </c>
      <c r="H38" s="791">
        <v>79.99567517159164</v>
      </c>
      <c r="I38" s="792"/>
      <c r="J38" s="792"/>
      <c r="K38" s="792"/>
      <c r="L38" s="792"/>
      <c r="M38" s="792"/>
      <c r="N38" s="792"/>
      <c r="O38" s="792"/>
      <c r="P38" s="792"/>
    </row>
    <row r="39" spans="2:16" ht="15" customHeight="1">
      <c r="B39" s="788">
        <v>33</v>
      </c>
      <c r="C39" s="789" t="s">
        <v>521</v>
      </c>
      <c r="D39" s="790">
        <v>339.62690299999997</v>
      </c>
      <c r="E39" s="790">
        <v>172.86327599999998</v>
      </c>
      <c r="F39" s="790">
        <v>673.589482</v>
      </c>
      <c r="G39" s="790">
        <v>-49.10200738720631</v>
      </c>
      <c r="H39" s="791">
        <v>289.66603988229406</v>
      </c>
      <c r="I39" s="792"/>
      <c r="J39" s="792"/>
      <c r="K39" s="792"/>
      <c r="L39" s="792"/>
      <c r="M39" s="792"/>
      <c r="N39" s="792"/>
      <c r="O39" s="792"/>
      <c r="P39" s="792"/>
    </row>
    <row r="40" spans="2:16" ht="15" customHeight="1">
      <c r="B40" s="788">
        <v>34</v>
      </c>
      <c r="C40" s="789" t="s">
        <v>522</v>
      </c>
      <c r="D40" s="790">
        <v>30.177739</v>
      </c>
      <c r="E40" s="790">
        <v>18.920369</v>
      </c>
      <c r="F40" s="790">
        <v>42.139387</v>
      </c>
      <c r="G40" s="790">
        <v>-37.30355677077066</v>
      </c>
      <c r="H40" s="791">
        <v>122.71968902932073</v>
      </c>
      <c r="I40" s="792"/>
      <c r="J40" s="792"/>
      <c r="K40" s="792"/>
      <c r="L40" s="792"/>
      <c r="M40" s="792"/>
      <c r="N40" s="792"/>
      <c r="O40" s="792"/>
      <c r="P40" s="792"/>
    </row>
    <row r="41" spans="2:16" ht="15" customHeight="1">
      <c r="B41" s="788">
        <v>35</v>
      </c>
      <c r="C41" s="789" t="s">
        <v>475</v>
      </c>
      <c r="D41" s="790">
        <v>1563.4952549999998</v>
      </c>
      <c r="E41" s="790">
        <v>1062.9084149999999</v>
      </c>
      <c r="F41" s="790">
        <v>1901.965113</v>
      </c>
      <c r="G41" s="790">
        <v>-32.0171640047606</v>
      </c>
      <c r="H41" s="791">
        <v>78.93969848756913</v>
      </c>
      <c r="I41" s="792"/>
      <c r="J41" s="792"/>
      <c r="K41" s="792"/>
      <c r="L41" s="792"/>
      <c r="M41" s="792"/>
      <c r="N41" s="792"/>
      <c r="O41" s="792"/>
      <c r="P41" s="792"/>
    </row>
    <row r="42" spans="2:16" ht="15" customHeight="1">
      <c r="B42" s="788">
        <v>36</v>
      </c>
      <c r="C42" s="789" t="s">
        <v>523</v>
      </c>
      <c r="D42" s="790">
        <v>3619.770681</v>
      </c>
      <c r="E42" s="790">
        <v>3248.566868</v>
      </c>
      <c r="F42" s="790">
        <v>3814.7918879999997</v>
      </c>
      <c r="G42" s="790">
        <v>-10.254898603064305</v>
      </c>
      <c r="H42" s="791">
        <v>17.429994302336766</v>
      </c>
      <c r="I42" s="792"/>
      <c r="J42" s="792"/>
      <c r="K42" s="792"/>
      <c r="L42" s="792"/>
      <c r="M42" s="792"/>
      <c r="N42" s="792"/>
      <c r="O42" s="792"/>
      <c r="P42" s="792"/>
    </row>
    <row r="43" spans="2:16" ht="15" customHeight="1">
      <c r="B43" s="788">
        <v>37</v>
      </c>
      <c r="C43" s="789" t="s">
        <v>524</v>
      </c>
      <c r="D43" s="790">
        <v>167.309651</v>
      </c>
      <c r="E43" s="790">
        <v>200.69767499999998</v>
      </c>
      <c r="F43" s="790">
        <v>47.393664</v>
      </c>
      <c r="G43" s="790">
        <v>19.955826696452775</v>
      </c>
      <c r="H43" s="791">
        <v>-76.38554407767802</v>
      </c>
      <c r="I43" s="792"/>
      <c r="J43" s="792"/>
      <c r="K43" s="792"/>
      <c r="L43" s="792"/>
      <c r="M43" s="792"/>
      <c r="N43" s="792"/>
      <c r="O43" s="792"/>
      <c r="P43" s="792"/>
    </row>
    <row r="44" spans="2:16" ht="15" customHeight="1">
      <c r="B44" s="788">
        <v>38</v>
      </c>
      <c r="C44" s="789" t="s">
        <v>525</v>
      </c>
      <c r="D44" s="790">
        <v>915.007892</v>
      </c>
      <c r="E44" s="790">
        <v>888.4587280000001</v>
      </c>
      <c r="F44" s="790">
        <v>1326.158606</v>
      </c>
      <c r="G44" s="790">
        <v>-2.901522952110227</v>
      </c>
      <c r="H44" s="791">
        <v>49.2650771730614</v>
      </c>
      <c r="I44" s="792"/>
      <c r="J44" s="792"/>
      <c r="K44" s="792"/>
      <c r="L44" s="792"/>
      <c r="M44" s="792"/>
      <c r="N44" s="792"/>
      <c r="O44" s="792"/>
      <c r="P44" s="792"/>
    </row>
    <row r="45" spans="2:16" ht="15" customHeight="1">
      <c r="B45" s="788">
        <v>39</v>
      </c>
      <c r="C45" s="789" t="s">
        <v>526</v>
      </c>
      <c r="D45" s="790">
        <v>262.84858399999996</v>
      </c>
      <c r="E45" s="790">
        <v>165.535012</v>
      </c>
      <c r="F45" s="790">
        <v>345.01529800000003</v>
      </c>
      <c r="G45" s="790">
        <v>-37.02267309912538</v>
      </c>
      <c r="H45" s="791">
        <v>108.42436523338037</v>
      </c>
      <c r="I45" s="792"/>
      <c r="J45" s="792"/>
      <c r="K45" s="792"/>
      <c r="L45" s="792"/>
      <c r="M45" s="792"/>
      <c r="N45" s="792"/>
      <c r="O45" s="792"/>
      <c r="P45" s="792"/>
    </row>
    <row r="46" spans="2:16" ht="15" customHeight="1">
      <c r="B46" s="788">
        <v>40</v>
      </c>
      <c r="C46" s="789" t="s">
        <v>527</v>
      </c>
      <c r="D46" s="790">
        <v>5.7590770000000004</v>
      </c>
      <c r="E46" s="790">
        <v>17.574114</v>
      </c>
      <c r="F46" s="790">
        <v>46.926632</v>
      </c>
      <c r="G46" s="790">
        <v>205.15504481013187</v>
      </c>
      <c r="H46" s="791">
        <v>167.02132465966702</v>
      </c>
      <c r="I46" s="792"/>
      <c r="J46" s="792"/>
      <c r="K46" s="792"/>
      <c r="L46" s="792"/>
      <c r="M46" s="792"/>
      <c r="N46" s="792"/>
      <c r="O46" s="792"/>
      <c r="P46" s="792"/>
    </row>
    <row r="47" spans="2:16" ht="15" customHeight="1">
      <c r="B47" s="788">
        <v>41</v>
      </c>
      <c r="C47" s="789" t="s">
        <v>528</v>
      </c>
      <c r="D47" s="790">
        <v>4.555092</v>
      </c>
      <c r="E47" s="790">
        <v>8.741565999999999</v>
      </c>
      <c r="F47" s="790">
        <v>65.959344</v>
      </c>
      <c r="G47" s="790">
        <v>91.90756191093391</v>
      </c>
      <c r="H47" s="791">
        <v>654.548372682881</v>
      </c>
      <c r="I47" s="792"/>
      <c r="J47" s="792"/>
      <c r="K47" s="792"/>
      <c r="L47" s="792"/>
      <c r="M47" s="792"/>
      <c r="N47" s="792"/>
      <c r="O47" s="792"/>
      <c r="P47" s="792"/>
    </row>
    <row r="48" spans="2:16" ht="15" customHeight="1">
      <c r="B48" s="788">
        <v>42</v>
      </c>
      <c r="C48" s="789" t="s">
        <v>480</v>
      </c>
      <c r="D48" s="790">
        <v>23.474223</v>
      </c>
      <c r="E48" s="790">
        <v>14.051491</v>
      </c>
      <c r="F48" s="790">
        <v>15.278241999999999</v>
      </c>
      <c r="G48" s="790">
        <v>-40.140762060580236</v>
      </c>
      <c r="H48" s="791">
        <v>8.730397364948672</v>
      </c>
      <c r="I48" s="792"/>
      <c r="J48" s="792"/>
      <c r="K48" s="792"/>
      <c r="L48" s="792"/>
      <c r="M48" s="792"/>
      <c r="N48" s="792"/>
      <c r="O48" s="792"/>
      <c r="P48" s="792"/>
    </row>
    <row r="49" spans="2:16" ht="15" customHeight="1">
      <c r="B49" s="788">
        <v>43</v>
      </c>
      <c r="C49" s="789" t="s">
        <v>529</v>
      </c>
      <c r="D49" s="790">
        <v>1187.9077739999998</v>
      </c>
      <c r="E49" s="790">
        <v>864.8118569999999</v>
      </c>
      <c r="F49" s="790">
        <v>1184.117558</v>
      </c>
      <c r="G49" s="790">
        <v>-27.198737483807392</v>
      </c>
      <c r="H49" s="791">
        <v>36.92198463925547</v>
      </c>
      <c r="I49" s="792"/>
      <c r="J49" s="792"/>
      <c r="K49" s="792"/>
      <c r="L49" s="792"/>
      <c r="M49" s="792"/>
      <c r="N49" s="792"/>
      <c r="O49" s="792"/>
      <c r="P49" s="792"/>
    </row>
    <row r="50" spans="2:16" ht="15" customHeight="1">
      <c r="B50" s="788">
        <v>44</v>
      </c>
      <c r="C50" s="789" t="s">
        <v>456</v>
      </c>
      <c r="D50" s="790">
        <v>1933.721641</v>
      </c>
      <c r="E50" s="790">
        <v>1061.922177</v>
      </c>
      <c r="F50" s="790">
        <v>1425.91079</v>
      </c>
      <c r="G50" s="790">
        <v>-45.08402065300153</v>
      </c>
      <c r="H50" s="791">
        <v>34.27639245921878</v>
      </c>
      <c r="I50" s="792"/>
      <c r="J50" s="792"/>
      <c r="K50" s="792"/>
      <c r="L50" s="792"/>
      <c r="M50" s="792"/>
      <c r="N50" s="792"/>
      <c r="O50" s="792"/>
      <c r="P50" s="792"/>
    </row>
    <row r="51" spans="2:16" ht="15" customHeight="1">
      <c r="B51" s="788">
        <v>45</v>
      </c>
      <c r="C51" s="789" t="s">
        <v>530</v>
      </c>
      <c r="D51" s="790">
        <v>570.0553540000001</v>
      </c>
      <c r="E51" s="790">
        <v>461.433333</v>
      </c>
      <c r="F51" s="790">
        <v>470.103599</v>
      </c>
      <c r="G51" s="790">
        <v>-19.054644472298037</v>
      </c>
      <c r="H51" s="791">
        <v>1.8789856258607074</v>
      </c>
      <c r="I51" s="792"/>
      <c r="J51" s="792"/>
      <c r="K51" s="792"/>
      <c r="L51" s="792"/>
      <c r="M51" s="792"/>
      <c r="N51" s="792"/>
      <c r="O51" s="792"/>
      <c r="P51" s="792"/>
    </row>
    <row r="52" spans="2:16" ht="15" customHeight="1">
      <c r="B52" s="788">
        <v>46</v>
      </c>
      <c r="C52" s="789" t="s">
        <v>531</v>
      </c>
      <c r="D52" s="790">
        <v>1116.288773</v>
      </c>
      <c r="E52" s="790">
        <v>758.9122</v>
      </c>
      <c r="F52" s="790">
        <v>1387.180342</v>
      </c>
      <c r="G52" s="790">
        <v>-32.01470637741512</v>
      </c>
      <c r="H52" s="791">
        <v>82.78535277203346</v>
      </c>
      <c r="I52" s="792"/>
      <c r="J52" s="792"/>
      <c r="K52" s="792"/>
      <c r="L52" s="792"/>
      <c r="M52" s="792"/>
      <c r="N52" s="792"/>
      <c r="O52" s="792"/>
      <c r="P52" s="792"/>
    </row>
    <row r="53" spans="2:16" ht="15" customHeight="1">
      <c r="B53" s="788">
        <v>47</v>
      </c>
      <c r="C53" s="789" t="s">
        <v>481</v>
      </c>
      <c r="D53" s="790">
        <v>1804.550381</v>
      </c>
      <c r="E53" s="790">
        <v>2004.293044</v>
      </c>
      <c r="F53" s="790">
        <v>2641.014394</v>
      </c>
      <c r="G53" s="790">
        <v>11.068832718835566</v>
      </c>
      <c r="H53" s="791">
        <v>31.7678770530124</v>
      </c>
      <c r="I53" s="792"/>
      <c r="J53" s="792" t="s">
        <v>122</v>
      </c>
      <c r="K53" s="792"/>
      <c r="L53" s="792"/>
      <c r="M53" s="792"/>
      <c r="N53" s="792"/>
      <c r="O53" s="792"/>
      <c r="P53" s="792"/>
    </row>
    <row r="54" spans="2:16" ht="15" customHeight="1">
      <c r="B54" s="788">
        <v>48</v>
      </c>
      <c r="C54" s="789" t="s">
        <v>532</v>
      </c>
      <c r="D54" s="790">
        <v>11943.843456999999</v>
      </c>
      <c r="E54" s="790">
        <v>7616.356903</v>
      </c>
      <c r="F54" s="790">
        <v>22363.45205</v>
      </c>
      <c r="G54" s="790">
        <v>-36.231943005446574</v>
      </c>
      <c r="H54" s="791">
        <v>193.62400337609284</v>
      </c>
      <c r="I54" s="792"/>
      <c r="J54" s="792"/>
      <c r="K54" s="792"/>
      <c r="L54" s="792"/>
      <c r="M54" s="792"/>
      <c r="N54" s="792"/>
      <c r="O54" s="792"/>
      <c r="P54" s="792"/>
    </row>
    <row r="55" spans="2:16" ht="15" customHeight="1">
      <c r="B55" s="788">
        <v>49</v>
      </c>
      <c r="C55" s="789" t="s">
        <v>533</v>
      </c>
      <c r="D55" s="790">
        <v>316.759518</v>
      </c>
      <c r="E55" s="790">
        <v>234.072229</v>
      </c>
      <c r="F55" s="790">
        <v>431.972497</v>
      </c>
      <c r="G55" s="790">
        <v>-26.10412136060897</v>
      </c>
      <c r="H55" s="791">
        <v>84.54666700337185</v>
      </c>
      <c r="I55" s="792"/>
      <c r="J55" s="792"/>
      <c r="K55" s="792"/>
      <c r="L55" s="792"/>
      <c r="M55" s="792"/>
      <c r="N55" s="792"/>
      <c r="O55" s="792"/>
      <c r="P55" s="792"/>
    </row>
    <row r="56" spans="2:16" ht="15" customHeight="1">
      <c r="B56" s="793"/>
      <c r="C56" s="794" t="s">
        <v>461</v>
      </c>
      <c r="D56" s="795">
        <v>27487.274294000003</v>
      </c>
      <c r="E56" s="795">
        <v>18028.80945999999</v>
      </c>
      <c r="F56" s="795">
        <v>29992.010859999995</v>
      </c>
      <c r="G56" s="790">
        <v>-34.41034106486373</v>
      </c>
      <c r="H56" s="791">
        <v>66.35602548544551</v>
      </c>
      <c r="I56" s="787"/>
      <c r="J56" s="787"/>
      <c r="K56" s="787"/>
      <c r="L56" s="787"/>
      <c r="M56" s="787"/>
      <c r="N56" s="787"/>
      <c r="O56" s="787"/>
      <c r="P56" s="787"/>
    </row>
    <row r="57" spans="2:16" ht="15" customHeight="1" thickBot="1">
      <c r="B57" s="796"/>
      <c r="C57" s="797" t="s">
        <v>462</v>
      </c>
      <c r="D57" s="798">
        <v>123891.84984299999</v>
      </c>
      <c r="E57" s="798">
        <v>80074.57191999999</v>
      </c>
      <c r="F57" s="798">
        <v>143298.32762499998</v>
      </c>
      <c r="G57" s="798">
        <v>-35.36736111255645</v>
      </c>
      <c r="H57" s="799">
        <v>78.95609578551964</v>
      </c>
      <c r="I57" s="787"/>
      <c r="J57" s="787"/>
      <c r="K57" s="787"/>
      <c r="L57" s="787"/>
      <c r="M57" s="787"/>
      <c r="N57" s="787"/>
      <c r="O57" s="787"/>
      <c r="P57" s="787"/>
    </row>
    <row r="58" ht="13.5" thickTop="1">
      <c r="B58" s="126" t="s">
        <v>534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28">
      <selection activeCell="K40" sqref="K40"/>
    </sheetView>
  </sheetViews>
  <sheetFormatPr defaultColWidth="9.140625" defaultRowHeight="15"/>
  <cols>
    <col min="1" max="1" width="9.140625" style="126" customWidth="1"/>
    <col min="2" max="2" width="6.140625" style="126" customWidth="1"/>
    <col min="3" max="3" width="41.140625" style="126" bestFit="1" customWidth="1"/>
    <col min="4" max="8" width="10.7109375" style="126" customWidth="1"/>
    <col min="9" max="16384" width="9.140625" style="126" customWidth="1"/>
  </cols>
  <sheetData>
    <row r="1" spans="2:8" ht="12.75">
      <c r="B1" s="1509" t="s">
        <v>535</v>
      </c>
      <c r="C1" s="1509"/>
      <c r="D1" s="1509"/>
      <c r="E1" s="1509"/>
      <c r="F1" s="1509"/>
      <c r="G1" s="1509"/>
      <c r="H1" s="1509"/>
    </row>
    <row r="2" spans="2:8" ht="15" customHeight="1">
      <c r="B2" s="1520" t="s">
        <v>103</v>
      </c>
      <c r="C2" s="1520"/>
      <c r="D2" s="1520"/>
      <c r="E2" s="1520"/>
      <c r="F2" s="1520"/>
      <c r="G2" s="1520"/>
      <c r="H2" s="1520"/>
    </row>
    <row r="3" spans="2:8" ht="15" customHeight="1" thickBot="1">
      <c r="B3" s="1521" t="s">
        <v>40</v>
      </c>
      <c r="C3" s="1521"/>
      <c r="D3" s="1521"/>
      <c r="E3" s="1521"/>
      <c r="F3" s="1521"/>
      <c r="G3" s="1521"/>
      <c r="H3" s="1521"/>
    </row>
    <row r="4" spans="2:8" ht="15" customHeight="1" thickTop="1">
      <c r="B4" s="800"/>
      <c r="C4" s="801"/>
      <c r="D4" s="1522" t="s">
        <v>136</v>
      </c>
      <c r="E4" s="1522"/>
      <c r="F4" s="1522"/>
      <c r="G4" s="1523" t="s">
        <v>184</v>
      </c>
      <c r="H4" s="1524"/>
    </row>
    <row r="5" spans="2:8" ht="15" customHeight="1">
      <c r="B5" s="802"/>
      <c r="C5" s="803"/>
      <c r="D5" s="804" t="s">
        <v>17</v>
      </c>
      <c r="E5" s="805" t="s">
        <v>407</v>
      </c>
      <c r="F5" s="805" t="s">
        <v>408</v>
      </c>
      <c r="G5" s="805" t="s">
        <v>407</v>
      </c>
      <c r="H5" s="717" t="s">
        <v>408</v>
      </c>
    </row>
    <row r="6" spans="2:8" ht="15" customHeight="1">
      <c r="B6" s="783"/>
      <c r="C6" s="784" t="s">
        <v>467</v>
      </c>
      <c r="D6" s="785">
        <v>15834.059447</v>
      </c>
      <c r="E6" s="785">
        <v>14323.169534</v>
      </c>
      <c r="F6" s="785">
        <v>23215.680097999997</v>
      </c>
      <c r="G6" s="785">
        <v>-9.542025012961915</v>
      </c>
      <c r="H6" s="786">
        <v>62.08479584697483</v>
      </c>
    </row>
    <row r="7" spans="2:8" ht="15" customHeight="1">
      <c r="B7" s="788">
        <v>1</v>
      </c>
      <c r="C7" s="789" t="s">
        <v>536</v>
      </c>
      <c r="D7" s="790">
        <v>367.65256999999997</v>
      </c>
      <c r="E7" s="790">
        <v>303.59124</v>
      </c>
      <c r="F7" s="790">
        <v>393.994725</v>
      </c>
      <c r="G7" s="790">
        <v>-17.424420560966</v>
      </c>
      <c r="H7" s="791">
        <v>29.778028180259753</v>
      </c>
    </row>
    <row r="8" spans="2:8" ht="15" customHeight="1">
      <c r="B8" s="788">
        <v>2</v>
      </c>
      <c r="C8" s="789" t="s">
        <v>537</v>
      </c>
      <c r="D8" s="790">
        <v>110.914942</v>
      </c>
      <c r="E8" s="790">
        <v>121.57526999999999</v>
      </c>
      <c r="F8" s="790">
        <v>150.045021</v>
      </c>
      <c r="G8" s="790">
        <v>9.611264098213198</v>
      </c>
      <c r="H8" s="791">
        <v>23.417386611602836</v>
      </c>
    </row>
    <row r="9" spans="2:8" ht="15" customHeight="1">
      <c r="B9" s="788">
        <v>3</v>
      </c>
      <c r="C9" s="789" t="s">
        <v>538</v>
      </c>
      <c r="D9" s="790">
        <v>69.39157399999999</v>
      </c>
      <c r="E9" s="790">
        <v>67.87026</v>
      </c>
      <c r="F9" s="790">
        <v>67.35727</v>
      </c>
      <c r="G9" s="790">
        <v>-2.192361280059714</v>
      </c>
      <c r="H9" s="791">
        <v>-0.7558391554710511</v>
      </c>
    </row>
    <row r="10" spans="2:8" ht="15" customHeight="1">
      <c r="B10" s="788">
        <v>4</v>
      </c>
      <c r="C10" s="789" t="s">
        <v>539</v>
      </c>
      <c r="D10" s="790">
        <v>301.531242</v>
      </c>
      <c r="E10" s="790">
        <v>212.616176</v>
      </c>
      <c r="F10" s="790">
        <v>256.745795</v>
      </c>
      <c r="G10" s="790">
        <v>-29.48784524291517</v>
      </c>
      <c r="H10" s="791">
        <v>20.755532260160663</v>
      </c>
    </row>
    <row r="11" spans="2:8" ht="15" customHeight="1">
      <c r="B11" s="788">
        <v>5</v>
      </c>
      <c r="C11" s="789" t="s">
        <v>500</v>
      </c>
      <c r="D11" s="790">
        <v>1366.2804919999999</v>
      </c>
      <c r="E11" s="790">
        <v>1391.510526</v>
      </c>
      <c r="F11" s="790">
        <v>2902.922899</v>
      </c>
      <c r="G11" s="806" t="s">
        <v>3</v>
      </c>
      <c r="H11" s="807" t="s">
        <v>3</v>
      </c>
    </row>
    <row r="12" spans="2:8" ht="15" customHeight="1">
      <c r="B12" s="788">
        <v>6</v>
      </c>
      <c r="C12" s="789" t="s">
        <v>540</v>
      </c>
      <c r="D12" s="790">
        <v>71.31856499999999</v>
      </c>
      <c r="E12" s="790">
        <v>64.577927</v>
      </c>
      <c r="F12" s="790">
        <v>116.690865</v>
      </c>
      <c r="G12" s="790">
        <v>-9.451449282525516</v>
      </c>
      <c r="H12" s="791">
        <v>80.69775606144805</v>
      </c>
    </row>
    <row r="13" spans="2:8" ht="15" customHeight="1">
      <c r="B13" s="788">
        <v>7</v>
      </c>
      <c r="C13" s="789" t="s">
        <v>506</v>
      </c>
      <c r="D13" s="790">
        <v>32.14617</v>
      </c>
      <c r="E13" s="790">
        <v>43.313631</v>
      </c>
      <c r="F13" s="790">
        <v>53.790738</v>
      </c>
      <c r="G13" s="790">
        <v>34.739631501979886</v>
      </c>
      <c r="H13" s="791">
        <v>24.18893719623736</v>
      </c>
    </row>
    <row r="14" spans="2:8" ht="15" customHeight="1">
      <c r="B14" s="788">
        <v>8</v>
      </c>
      <c r="C14" s="789" t="s">
        <v>541</v>
      </c>
      <c r="D14" s="790">
        <v>1367.9359610000001</v>
      </c>
      <c r="E14" s="790">
        <v>1213.39177</v>
      </c>
      <c r="F14" s="790">
        <v>2956.3225789999997</v>
      </c>
      <c r="G14" s="790">
        <v>-11.297618851033349</v>
      </c>
      <c r="H14" s="791">
        <v>143.6412255375689</v>
      </c>
    </row>
    <row r="15" spans="2:8" ht="15" customHeight="1">
      <c r="B15" s="788">
        <v>9</v>
      </c>
      <c r="C15" s="789" t="s">
        <v>542</v>
      </c>
      <c r="D15" s="790">
        <v>49.847167999999996</v>
      </c>
      <c r="E15" s="790">
        <v>22.653644999999997</v>
      </c>
      <c r="F15" s="790">
        <v>78.99183199999999</v>
      </c>
      <c r="G15" s="790">
        <v>-54.55379731903726</v>
      </c>
      <c r="H15" s="791">
        <v>248.69369587101767</v>
      </c>
    </row>
    <row r="16" spans="2:8" ht="15" customHeight="1">
      <c r="B16" s="788">
        <v>10</v>
      </c>
      <c r="C16" s="789" t="s">
        <v>543</v>
      </c>
      <c r="D16" s="790">
        <v>163.30319400000002</v>
      </c>
      <c r="E16" s="790">
        <v>245.2188</v>
      </c>
      <c r="F16" s="790">
        <v>76.81859999999999</v>
      </c>
      <c r="G16" s="790">
        <v>50.16166799529958</v>
      </c>
      <c r="H16" s="791">
        <v>-68.67344591850218</v>
      </c>
    </row>
    <row r="17" spans="2:8" ht="15" customHeight="1">
      <c r="B17" s="788">
        <v>11</v>
      </c>
      <c r="C17" s="789" t="s">
        <v>424</v>
      </c>
      <c r="D17" s="790">
        <v>0</v>
      </c>
      <c r="E17" s="790">
        <v>0</v>
      </c>
      <c r="F17" s="790">
        <v>0</v>
      </c>
      <c r="G17" s="806" t="s">
        <v>3</v>
      </c>
      <c r="H17" s="807" t="s">
        <v>3</v>
      </c>
    </row>
    <row r="18" spans="2:8" ht="15" customHeight="1">
      <c r="B18" s="788">
        <v>12</v>
      </c>
      <c r="C18" s="789" t="s">
        <v>544</v>
      </c>
      <c r="D18" s="790">
        <v>219.639027</v>
      </c>
      <c r="E18" s="790">
        <v>165.87850699999998</v>
      </c>
      <c r="F18" s="790">
        <v>357.19180200000005</v>
      </c>
      <c r="G18" s="790">
        <v>-24.476761135897775</v>
      </c>
      <c r="H18" s="791">
        <v>115.33338372764598</v>
      </c>
    </row>
    <row r="19" spans="2:8" ht="15" customHeight="1">
      <c r="B19" s="788">
        <v>13</v>
      </c>
      <c r="C19" s="789" t="s">
        <v>545</v>
      </c>
      <c r="D19" s="790">
        <v>176.80760800000002</v>
      </c>
      <c r="E19" s="790">
        <v>119.940848</v>
      </c>
      <c r="F19" s="790">
        <v>229.531714</v>
      </c>
      <c r="G19" s="790">
        <v>-32.163072982696534</v>
      </c>
      <c r="H19" s="791">
        <v>91.37076136063337</v>
      </c>
    </row>
    <row r="20" spans="2:8" ht="15" customHeight="1">
      <c r="B20" s="788">
        <v>14</v>
      </c>
      <c r="C20" s="789" t="s">
        <v>515</v>
      </c>
      <c r="D20" s="790">
        <v>95.982966</v>
      </c>
      <c r="E20" s="790">
        <v>88.29075499999999</v>
      </c>
      <c r="F20" s="790">
        <v>124.37412599999999</v>
      </c>
      <c r="G20" s="790">
        <v>-8.014141800952487</v>
      </c>
      <c r="H20" s="791">
        <v>40.86879877740316</v>
      </c>
    </row>
    <row r="21" spans="2:8" ht="15" customHeight="1">
      <c r="B21" s="788">
        <v>15</v>
      </c>
      <c r="C21" s="789" t="s">
        <v>546</v>
      </c>
      <c r="D21" s="790">
        <v>187.255452</v>
      </c>
      <c r="E21" s="790">
        <v>156.58449099999999</v>
      </c>
      <c r="F21" s="790">
        <v>255.41268599999998</v>
      </c>
      <c r="G21" s="790">
        <v>-16.379208547690254</v>
      </c>
      <c r="H21" s="791">
        <v>63.114931989017975</v>
      </c>
    </row>
    <row r="22" spans="2:8" ht="15" customHeight="1">
      <c r="B22" s="788">
        <v>16</v>
      </c>
      <c r="C22" s="789" t="s">
        <v>547</v>
      </c>
      <c r="D22" s="790">
        <v>224.900624</v>
      </c>
      <c r="E22" s="790">
        <v>111.651283</v>
      </c>
      <c r="F22" s="790">
        <v>245.901069</v>
      </c>
      <c r="G22" s="790">
        <v>-50.3552809173175</v>
      </c>
      <c r="H22" s="791">
        <v>120.24025375507773</v>
      </c>
    </row>
    <row r="23" spans="2:8" ht="15" customHeight="1">
      <c r="B23" s="788">
        <v>17</v>
      </c>
      <c r="C23" s="789" t="s">
        <v>548</v>
      </c>
      <c r="D23" s="790">
        <v>1489.729569</v>
      </c>
      <c r="E23" s="790">
        <v>1073.729214</v>
      </c>
      <c r="F23" s="790">
        <v>2216.023002</v>
      </c>
      <c r="G23" s="790">
        <v>-27.924555144545167</v>
      </c>
      <c r="H23" s="791">
        <v>106.38564855142332</v>
      </c>
    </row>
    <row r="24" spans="2:8" ht="15" customHeight="1">
      <c r="B24" s="788">
        <v>18</v>
      </c>
      <c r="C24" s="789" t="s">
        <v>549</v>
      </c>
      <c r="D24" s="790">
        <v>76.21784600000001</v>
      </c>
      <c r="E24" s="790">
        <v>69.515568</v>
      </c>
      <c r="F24" s="790">
        <v>103.171612</v>
      </c>
      <c r="G24" s="790">
        <v>-8.79358096790088</v>
      </c>
      <c r="H24" s="791">
        <v>48.41511760358483</v>
      </c>
    </row>
    <row r="25" spans="2:8" ht="15" customHeight="1">
      <c r="B25" s="788">
        <v>19</v>
      </c>
      <c r="C25" s="789" t="s">
        <v>550</v>
      </c>
      <c r="D25" s="790">
        <v>93.723062</v>
      </c>
      <c r="E25" s="790">
        <v>27.539268999999997</v>
      </c>
      <c r="F25" s="790">
        <v>20.947332</v>
      </c>
      <c r="G25" s="790">
        <v>-70.61633667069052</v>
      </c>
      <c r="H25" s="791">
        <v>-23.93649954906209</v>
      </c>
    </row>
    <row r="26" spans="2:8" ht="15" customHeight="1">
      <c r="B26" s="788">
        <v>20</v>
      </c>
      <c r="C26" s="789" t="s">
        <v>520</v>
      </c>
      <c r="D26" s="790">
        <v>35.365074</v>
      </c>
      <c r="E26" s="790">
        <v>32.364257</v>
      </c>
      <c r="F26" s="790">
        <v>74.775049</v>
      </c>
      <c r="G26" s="790">
        <v>-8.485255820474165</v>
      </c>
      <c r="H26" s="791">
        <v>131.04206903313118</v>
      </c>
    </row>
    <row r="27" spans="2:8" ht="15" customHeight="1">
      <c r="B27" s="788">
        <v>21</v>
      </c>
      <c r="C27" s="789" t="s">
        <v>551</v>
      </c>
      <c r="D27" s="790">
        <v>106.629233</v>
      </c>
      <c r="E27" s="790">
        <v>36.465035</v>
      </c>
      <c r="F27" s="790">
        <v>124.379537</v>
      </c>
      <c r="G27" s="790">
        <v>-65.80202822991328</v>
      </c>
      <c r="H27" s="791">
        <v>241.09260281801454</v>
      </c>
    </row>
    <row r="28" spans="2:8" ht="15" customHeight="1">
      <c r="B28" s="788">
        <v>22</v>
      </c>
      <c r="C28" s="789" t="s">
        <v>552</v>
      </c>
      <c r="D28" s="790">
        <v>31.394289</v>
      </c>
      <c r="E28" s="790">
        <v>0</v>
      </c>
      <c r="F28" s="790">
        <v>0</v>
      </c>
      <c r="G28" s="790">
        <v>-100</v>
      </c>
      <c r="H28" s="807" t="s">
        <v>3</v>
      </c>
    </row>
    <row r="29" spans="2:8" ht="15" customHeight="1">
      <c r="B29" s="788">
        <v>23</v>
      </c>
      <c r="C29" s="789" t="s">
        <v>553</v>
      </c>
      <c r="D29" s="790">
        <v>438.61681799999997</v>
      </c>
      <c r="E29" s="790">
        <v>338.638473</v>
      </c>
      <c r="F29" s="790">
        <v>152.13230700000003</v>
      </c>
      <c r="G29" s="790">
        <v>-22.794006270867612</v>
      </c>
      <c r="H29" s="791">
        <v>-55.07530327187602</v>
      </c>
    </row>
    <row r="30" spans="2:8" ht="15" customHeight="1">
      <c r="B30" s="788">
        <v>24</v>
      </c>
      <c r="C30" s="789" t="s">
        <v>554</v>
      </c>
      <c r="D30" s="790">
        <v>80.502792</v>
      </c>
      <c r="E30" s="790">
        <v>126.20479999999999</v>
      </c>
      <c r="F30" s="790">
        <v>107.432448</v>
      </c>
      <c r="G30" s="790">
        <v>56.770711753699175</v>
      </c>
      <c r="H30" s="791">
        <v>-14.87451507391161</v>
      </c>
    </row>
    <row r="31" spans="2:8" ht="15" customHeight="1">
      <c r="B31" s="788">
        <v>25</v>
      </c>
      <c r="C31" s="789" t="s">
        <v>475</v>
      </c>
      <c r="D31" s="790">
        <v>1112.215144</v>
      </c>
      <c r="E31" s="790">
        <v>1615.3092699999997</v>
      </c>
      <c r="F31" s="790">
        <v>1821.954185</v>
      </c>
      <c r="G31" s="790">
        <v>45.23352596968414</v>
      </c>
      <c r="H31" s="791">
        <v>12.792900953264535</v>
      </c>
    </row>
    <row r="32" spans="2:8" ht="15" customHeight="1">
      <c r="B32" s="788">
        <v>26</v>
      </c>
      <c r="C32" s="789" t="s">
        <v>555</v>
      </c>
      <c r="D32" s="790">
        <v>16.814685</v>
      </c>
      <c r="E32" s="790">
        <v>7.132929</v>
      </c>
      <c r="F32" s="790">
        <v>14.755937000000001</v>
      </c>
      <c r="G32" s="790">
        <v>-57.57916963654092</v>
      </c>
      <c r="H32" s="791">
        <v>106.87065579932172</v>
      </c>
    </row>
    <row r="33" spans="2:8" ht="15" customHeight="1">
      <c r="B33" s="788">
        <v>27</v>
      </c>
      <c r="C33" s="789" t="s">
        <v>450</v>
      </c>
      <c r="D33" s="790">
        <v>361.498642</v>
      </c>
      <c r="E33" s="790">
        <v>578.3942059999999</v>
      </c>
      <c r="F33" s="790">
        <v>683.2166420000001</v>
      </c>
      <c r="G33" s="790">
        <v>59.99899828116088</v>
      </c>
      <c r="H33" s="791">
        <v>18.12300934425339</v>
      </c>
    </row>
    <row r="34" spans="2:8" ht="15" customHeight="1">
      <c r="B34" s="788">
        <v>28</v>
      </c>
      <c r="C34" s="789" t="s">
        <v>556</v>
      </c>
      <c r="D34" s="790">
        <v>83.67335100000001</v>
      </c>
      <c r="E34" s="790">
        <v>40.186879000000005</v>
      </c>
      <c r="F34" s="790">
        <v>27.251047</v>
      </c>
      <c r="G34" s="790">
        <v>-51.971710801925454</v>
      </c>
      <c r="H34" s="791">
        <v>-32.189192895521956</v>
      </c>
    </row>
    <row r="35" spans="2:8" ht="15" customHeight="1">
      <c r="B35" s="788">
        <v>29</v>
      </c>
      <c r="C35" s="789" t="s">
        <v>557</v>
      </c>
      <c r="D35" s="790">
        <v>267.28564300000005</v>
      </c>
      <c r="E35" s="790">
        <v>61.551968</v>
      </c>
      <c r="F35" s="790">
        <v>422.335754</v>
      </c>
      <c r="G35" s="790">
        <v>-76.97146494321807</v>
      </c>
      <c r="H35" s="791">
        <v>586.145005144271</v>
      </c>
    </row>
    <row r="36" spans="2:8" ht="15" customHeight="1">
      <c r="B36" s="788">
        <v>30</v>
      </c>
      <c r="C36" s="789" t="s">
        <v>558</v>
      </c>
      <c r="D36" s="790">
        <v>7.288617</v>
      </c>
      <c r="E36" s="790">
        <v>8.376426</v>
      </c>
      <c r="F36" s="790">
        <v>299.933825</v>
      </c>
      <c r="G36" s="790">
        <v>14.924765562520292</v>
      </c>
      <c r="H36" s="807" t="s">
        <v>3</v>
      </c>
    </row>
    <row r="37" spans="2:8" ht="15" customHeight="1">
      <c r="B37" s="788">
        <v>31</v>
      </c>
      <c r="C37" s="789" t="s">
        <v>559</v>
      </c>
      <c r="D37" s="790">
        <v>105.905709</v>
      </c>
      <c r="E37" s="790">
        <v>43.903712</v>
      </c>
      <c r="F37" s="790">
        <v>171.01401800000002</v>
      </c>
      <c r="G37" s="790">
        <v>-58.544527566497855</v>
      </c>
      <c r="H37" s="791">
        <v>289.52063552166163</v>
      </c>
    </row>
    <row r="38" spans="2:8" ht="15" customHeight="1">
      <c r="B38" s="788">
        <v>32</v>
      </c>
      <c r="C38" s="789" t="s">
        <v>560</v>
      </c>
      <c r="D38" s="790">
        <v>4591.6868349999995</v>
      </c>
      <c r="E38" s="790">
        <v>4638.1642489999995</v>
      </c>
      <c r="F38" s="790">
        <v>6222.2389</v>
      </c>
      <c r="G38" s="790">
        <v>1.0122078371226735</v>
      </c>
      <c r="H38" s="791">
        <v>34.15305206885529</v>
      </c>
    </row>
    <row r="39" spans="2:8" ht="15" customHeight="1">
      <c r="B39" s="788">
        <v>33</v>
      </c>
      <c r="C39" s="789" t="s">
        <v>561</v>
      </c>
      <c r="D39" s="790">
        <v>83.846843</v>
      </c>
      <c r="E39" s="790">
        <v>42.81458</v>
      </c>
      <c r="F39" s="790">
        <v>83.134079</v>
      </c>
      <c r="G39" s="790">
        <v>-48.93715914861577</v>
      </c>
      <c r="H39" s="791">
        <v>94.17235670652383</v>
      </c>
    </row>
    <row r="40" spans="2:8" ht="15" customHeight="1">
      <c r="B40" s="788">
        <v>34</v>
      </c>
      <c r="C40" s="789" t="s">
        <v>562</v>
      </c>
      <c r="D40" s="790">
        <v>171.698251</v>
      </c>
      <c r="E40" s="790">
        <v>98.64746099999999</v>
      </c>
      <c r="F40" s="790">
        <v>242.912612</v>
      </c>
      <c r="G40" s="790">
        <v>-42.5460303611363</v>
      </c>
      <c r="H40" s="791">
        <v>146.24314659249063</v>
      </c>
    </row>
    <row r="41" spans="2:8" ht="15" customHeight="1">
      <c r="B41" s="788">
        <v>35</v>
      </c>
      <c r="C41" s="789" t="s">
        <v>563</v>
      </c>
      <c r="D41" s="790">
        <v>268.405242</v>
      </c>
      <c r="E41" s="790">
        <v>308.392976</v>
      </c>
      <c r="F41" s="790">
        <v>485.471006</v>
      </c>
      <c r="G41" s="790">
        <v>14.898268641116914</v>
      </c>
      <c r="H41" s="791">
        <v>57.41960543225861</v>
      </c>
    </row>
    <row r="42" spans="2:8" ht="15" customHeight="1">
      <c r="B42" s="788">
        <v>36</v>
      </c>
      <c r="C42" s="789" t="s">
        <v>564</v>
      </c>
      <c r="D42" s="790">
        <v>32.805038</v>
      </c>
      <c r="E42" s="790">
        <v>25.601501</v>
      </c>
      <c r="F42" s="790">
        <v>40.882699</v>
      </c>
      <c r="G42" s="790">
        <v>-21.9586302567307</v>
      </c>
      <c r="H42" s="791">
        <v>59.68867997231882</v>
      </c>
    </row>
    <row r="43" spans="2:8" ht="15" customHeight="1">
      <c r="B43" s="788">
        <v>37</v>
      </c>
      <c r="C43" s="789" t="s">
        <v>565</v>
      </c>
      <c r="D43" s="790">
        <v>1327.472117</v>
      </c>
      <c r="E43" s="790">
        <v>678.2885779999999</v>
      </c>
      <c r="F43" s="790">
        <v>1296.769501</v>
      </c>
      <c r="G43" s="790">
        <v>-48.903741983455916</v>
      </c>
      <c r="H43" s="791">
        <v>91.18256492297888</v>
      </c>
    </row>
    <row r="44" spans="2:8" ht="15" customHeight="1">
      <c r="B44" s="788">
        <v>38</v>
      </c>
      <c r="C44" s="789" t="s">
        <v>566</v>
      </c>
      <c r="D44" s="790">
        <v>64.89300800000001</v>
      </c>
      <c r="E44" s="790">
        <v>41.648933</v>
      </c>
      <c r="F44" s="790">
        <v>163.537121</v>
      </c>
      <c r="G44" s="790">
        <v>-35.819074683670095</v>
      </c>
      <c r="H44" s="791">
        <v>292.65620802338447</v>
      </c>
    </row>
    <row r="45" spans="2:8" ht="15" customHeight="1">
      <c r="B45" s="788">
        <v>39</v>
      </c>
      <c r="C45" s="789" t="s">
        <v>567</v>
      </c>
      <c r="D45" s="790">
        <v>43.509949</v>
      </c>
      <c r="E45" s="790">
        <v>25.845412</v>
      </c>
      <c r="F45" s="790">
        <v>24.973854000000003</v>
      </c>
      <c r="G45" s="790">
        <v>-40.59884556518326</v>
      </c>
      <c r="H45" s="791">
        <v>-3.3721961948217256</v>
      </c>
    </row>
    <row r="46" spans="2:8" ht="15" customHeight="1">
      <c r="B46" s="788">
        <v>40</v>
      </c>
      <c r="C46" s="789" t="s">
        <v>568</v>
      </c>
      <c r="D46" s="790">
        <v>137.974135</v>
      </c>
      <c r="E46" s="790">
        <v>75.788709</v>
      </c>
      <c r="F46" s="790">
        <v>150.34591</v>
      </c>
      <c r="G46" s="790">
        <v>-45.070350323268926</v>
      </c>
      <c r="H46" s="791">
        <v>98.3750772163173</v>
      </c>
    </row>
    <row r="47" spans="2:8" ht="15" customHeight="1">
      <c r="B47" s="788"/>
      <c r="C47" s="794" t="s">
        <v>569</v>
      </c>
      <c r="D47" s="795">
        <v>7512.243973999997</v>
      </c>
      <c r="E47" s="795">
        <v>5922.6924370000015</v>
      </c>
      <c r="F47" s="795">
        <v>8940.577305000004</v>
      </c>
      <c r="G47" s="790">
        <v>-21.15947701514301</v>
      </c>
      <c r="H47" s="791">
        <v>50.95461059478282</v>
      </c>
    </row>
    <row r="48" spans="2:8" ht="15" customHeight="1" thickBot="1">
      <c r="B48" s="808"/>
      <c r="C48" s="797" t="s">
        <v>570</v>
      </c>
      <c r="D48" s="798">
        <v>23346.303420999997</v>
      </c>
      <c r="E48" s="798">
        <v>20245.861971000002</v>
      </c>
      <c r="F48" s="798">
        <v>32156.257403000003</v>
      </c>
      <c r="G48" s="798">
        <v>-13.280224256878057</v>
      </c>
      <c r="H48" s="799">
        <v>58.82878905852638</v>
      </c>
    </row>
    <row r="49" spans="2:8" ht="15" customHeight="1" thickTop="1">
      <c r="B49" s="749" t="s">
        <v>464</v>
      </c>
      <c r="C49" s="749"/>
      <c r="D49" s="749"/>
      <c r="E49" s="809"/>
      <c r="F49" s="809"/>
      <c r="G49" s="809"/>
      <c r="H49" s="810"/>
    </row>
    <row r="50" spans="2:8" ht="15" customHeight="1">
      <c r="B50" s="811"/>
      <c r="C50" s="812"/>
      <c r="D50" s="812"/>
      <c r="E50" s="813"/>
      <c r="F50" s="813"/>
      <c r="G50" s="813"/>
      <c r="H50" s="792"/>
    </row>
    <row r="51" spans="2:8" ht="15" customHeight="1">
      <c r="B51" s="811"/>
      <c r="C51" s="812"/>
      <c r="D51" s="812"/>
      <c r="E51" s="813"/>
      <c r="F51" s="813"/>
      <c r="G51" s="813"/>
      <c r="H51" s="792"/>
    </row>
    <row r="52" spans="2:8" ht="15" customHeight="1">
      <c r="B52" s="811"/>
      <c r="C52" s="812"/>
      <c r="D52" s="812"/>
      <c r="E52" s="813"/>
      <c r="F52" s="813"/>
      <c r="G52" s="813"/>
      <c r="H52" s="792"/>
    </row>
    <row r="53" spans="2:9" ht="15" customHeight="1">
      <c r="B53" s="811"/>
      <c r="C53" s="812"/>
      <c r="D53" s="814"/>
      <c r="E53" s="815"/>
      <c r="F53" s="815"/>
      <c r="G53" s="815"/>
      <c r="H53" s="816"/>
      <c r="I53" s="772"/>
    </row>
    <row r="54" spans="2:8" ht="15" customHeight="1">
      <c r="B54" s="811"/>
      <c r="C54" s="812"/>
      <c r="D54" s="812"/>
      <c r="E54" s="813"/>
      <c r="F54" s="813"/>
      <c r="G54" s="813"/>
      <c r="H54" s="792"/>
    </row>
    <row r="55" spans="2:8" ht="15" customHeight="1">
      <c r="B55" s="811"/>
      <c r="C55" s="812"/>
      <c r="D55" s="812"/>
      <c r="E55" s="813"/>
      <c r="F55" s="813"/>
      <c r="G55" s="813"/>
      <c r="H55" s="792"/>
    </row>
    <row r="56" spans="2:8" ht="15" customHeight="1">
      <c r="B56" s="812"/>
      <c r="C56" s="817"/>
      <c r="D56" s="817"/>
      <c r="E56" s="818"/>
      <c r="F56" s="818"/>
      <c r="G56" s="818"/>
      <c r="H56" s="787"/>
    </row>
    <row r="57" spans="2:8" ht="15" customHeight="1">
      <c r="B57" s="812"/>
      <c r="C57" s="817"/>
      <c r="D57" s="817"/>
      <c r="E57" s="818"/>
      <c r="F57" s="818"/>
      <c r="G57" s="818"/>
      <c r="H57" s="78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zoomScalePageLayoutView="0" workbookViewId="0" topLeftCell="A52">
      <selection activeCell="C14" sqref="C14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30.00390625" style="2" bestFit="1" customWidth="1"/>
    <col min="4" max="8" width="10.7109375" style="2" customWidth="1"/>
    <col min="9" max="16384" width="9.140625" style="2" customWidth="1"/>
  </cols>
  <sheetData>
    <row r="1" spans="2:8" ht="12.75">
      <c r="B1" s="1509" t="s">
        <v>571</v>
      </c>
      <c r="C1" s="1509"/>
      <c r="D1" s="1509"/>
      <c r="E1" s="1509"/>
      <c r="F1" s="1509"/>
      <c r="G1" s="1509"/>
      <c r="H1" s="1509"/>
    </row>
    <row r="2" spans="2:8" ht="15" customHeight="1">
      <c r="B2" s="1525" t="s">
        <v>104</v>
      </c>
      <c r="C2" s="1525"/>
      <c r="D2" s="1525"/>
      <c r="E2" s="1525"/>
      <c r="F2" s="1525"/>
      <c r="G2" s="1525"/>
      <c r="H2" s="1525"/>
    </row>
    <row r="3" spans="2:8" ht="15" customHeight="1" thickBot="1">
      <c r="B3" s="1526" t="s">
        <v>40</v>
      </c>
      <c r="C3" s="1526"/>
      <c r="D3" s="1526"/>
      <c r="E3" s="1526"/>
      <c r="F3" s="1526"/>
      <c r="G3" s="1526"/>
      <c r="H3" s="1526"/>
    </row>
    <row r="4" spans="2:8" ht="15" customHeight="1" thickTop="1">
      <c r="B4" s="819"/>
      <c r="C4" s="820"/>
      <c r="D4" s="1527" t="s">
        <v>136</v>
      </c>
      <c r="E4" s="1527"/>
      <c r="F4" s="1527"/>
      <c r="G4" s="1528" t="s">
        <v>184</v>
      </c>
      <c r="H4" s="1529"/>
    </row>
    <row r="5" spans="2:8" ht="15" customHeight="1">
      <c r="B5" s="821"/>
      <c r="C5" s="822"/>
      <c r="D5" s="823" t="s">
        <v>17</v>
      </c>
      <c r="E5" s="824" t="s">
        <v>407</v>
      </c>
      <c r="F5" s="824" t="s">
        <v>408</v>
      </c>
      <c r="G5" s="824" t="s">
        <v>407</v>
      </c>
      <c r="H5" s="717" t="s">
        <v>408</v>
      </c>
    </row>
    <row r="6" spans="2:8" ht="15" customHeight="1">
      <c r="B6" s="825"/>
      <c r="C6" s="826" t="s">
        <v>409</v>
      </c>
      <c r="D6" s="827">
        <v>32107.16982599999</v>
      </c>
      <c r="E6" s="827">
        <v>22034.465292999994</v>
      </c>
      <c r="F6" s="827">
        <v>29895.612878000004</v>
      </c>
      <c r="G6" s="827">
        <v>-31.372134596688255</v>
      </c>
      <c r="H6" s="828">
        <v>35.67659791362115</v>
      </c>
    </row>
    <row r="7" spans="2:8" ht="15" customHeight="1">
      <c r="B7" s="829">
        <v>1</v>
      </c>
      <c r="C7" s="830" t="s">
        <v>572</v>
      </c>
      <c r="D7" s="831">
        <v>1419.9938710000001</v>
      </c>
      <c r="E7" s="831">
        <v>1145.02053</v>
      </c>
      <c r="F7" s="831">
        <v>568.198381</v>
      </c>
      <c r="G7" s="831">
        <v>-19.36440336931568</v>
      </c>
      <c r="H7" s="832">
        <v>-50.37657700338351</v>
      </c>
    </row>
    <row r="8" spans="2:8" ht="15" customHeight="1">
      <c r="B8" s="829">
        <v>2</v>
      </c>
      <c r="C8" s="830" t="s">
        <v>537</v>
      </c>
      <c r="D8" s="831">
        <v>11.299925</v>
      </c>
      <c r="E8" s="831">
        <v>8.867837</v>
      </c>
      <c r="F8" s="831">
        <v>11.007238</v>
      </c>
      <c r="G8" s="831">
        <v>-21.523045506939212</v>
      </c>
      <c r="H8" s="832">
        <v>24.125398335580584</v>
      </c>
    </row>
    <row r="9" spans="2:8" ht="15" customHeight="1">
      <c r="B9" s="829">
        <v>3</v>
      </c>
      <c r="C9" s="830" t="s">
        <v>573</v>
      </c>
      <c r="D9" s="831">
        <v>805.034516</v>
      </c>
      <c r="E9" s="831">
        <v>543.756306</v>
      </c>
      <c r="F9" s="831">
        <v>271.757248</v>
      </c>
      <c r="G9" s="831">
        <v>-32.45552890057698</v>
      </c>
      <c r="H9" s="832">
        <v>-50.022235144432514</v>
      </c>
    </row>
    <row r="10" spans="2:8" ht="15" customHeight="1">
      <c r="B10" s="829">
        <v>4</v>
      </c>
      <c r="C10" s="830" t="s">
        <v>574</v>
      </c>
      <c r="D10" s="831">
        <v>0.283906</v>
      </c>
      <c r="E10" s="831">
        <v>1.657448</v>
      </c>
      <c r="F10" s="831">
        <v>0.16238100000000003</v>
      </c>
      <c r="G10" s="831">
        <v>483.8016808380239</v>
      </c>
      <c r="H10" s="832">
        <v>-90.20295056013823</v>
      </c>
    </row>
    <row r="11" spans="2:8" ht="15" customHeight="1">
      <c r="B11" s="829">
        <v>5</v>
      </c>
      <c r="C11" s="830" t="s">
        <v>538</v>
      </c>
      <c r="D11" s="831">
        <v>65.206195</v>
      </c>
      <c r="E11" s="831">
        <v>64.624016</v>
      </c>
      <c r="F11" s="831">
        <v>78.802278</v>
      </c>
      <c r="G11" s="831">
        <v>-0.8928277443577173</v>
      </c>
      <c r="H11" s="832">
        <v>21.939617618317016</v>
      </c>
    </row>
    <row r="12" spans="2:8" ht="15" customHeight="1">
      <c r="B12" s="829">
        <v>6</v>
      </c>
      <c r="C12" s="830" t="s">
        <v>500</v>
      </c>
      <c r="D12" s="831">
        <v>640.654841</v>
      </c>
      <c r="E12" s="831">
        <v>0.026745</v>
      </c>
      <c r="F12" s="831">
        <v>741.0734209999999</v>
      </c>
      <c r="G12" s="831">
        <v>-99.99582536519068</v>
      </c>
      <c r="H12" s="832" t="s">
        <v>3</v>
      </c>
    </row>
    <row r="13" spans="2:8" ht="15" customHeight="1">
      <c r="B13" s="829">
        <v>7</v>
      </c>
      <c r="C13" s="830" t="s">
        <v>575</v>
      </c>
      <c r="D13" s="831">
        <v>10.707503</v>
      </c>
      <c r="E13" s="831">
        <v>4.924106999999999</v>
      </c>
      <c r="F13" s="831">
        <v>12.61816</v>
      </c>
      <c r="G13" s="831">
        <v>-54.012555494964616</v>
      </c>
      <c r="H13" s="832">
        <v>156.25275811431396</v>
      </c>
    </row>
    <row r="14" spans="2:8" ht="15" customHeight="1">
      <c r="B14" s="829">
        <v>8</v>
      </c>
      <c r="C14" s="830" t="s">
        <v>576</v>
      </c>
      <c r="D14" s="831">
        <v>0</v>
      </c>
      <c r="E14" s="831">
        <v>1.28874</v>
      </c>
      <c r="F14" s="831">
        <v>18.544446999999998</v>
      </c>
      <c r="G14" s="831" t="s">
        <v>3</v>
      </c>
      <c r="H14" s="832" t="s">
        <v>3</v>
      </c>
    </row>
    <row r="15" spans="2:8" ht="15" customHeight="1">
      <c r="B15" s="829">
        <v>9</v>
      </c>
      <c r="C15" s="830" t="s">
        <v>577</v>
      </c>
      <c r="D15" s="831">
        <v>12.491436</v>
      </c>
      <c r="E15" s="831">
        <v>2.62794</v>
      </c>
      <c r="F15" s="831">
        <v>3.612405</v>
      </c>
      <c r="G15" s="831">
        <v>-78.96206649099432</v>
      </c>
      <c r="H15" s="832">
        <v>37.46147172309867</v>
      </c>
    </row>
    <row r="16" spans="2:8" ht="15" customHeight="1">
      <c r="B16" s="829">
        <v>10</v>
      </c>
      <c r="C16" s="830" t="s">
        <v>578</v>
      </c>
      <c r="D16" s="831">
        <v>414.984008</v>
      </c>
      <c r="E16" s="831">
        <v>251.953557</v>
      </c>
      <c r="F16" s="831">
        <v>548.47298</v>
      </c>
      <c r="G16" s="831">
        <v>-39.285959906194755</v>
      </c>
      <c r="H16" s="832">
        <v>117.68812734007165</v>
      </c>
    </row>
    <row r="17" spans="2:8" ht="15" customHeight="1">
      <c r="B17" s="829">
        <v>11</v>
      </c>
      <c r="C17" s="830" t="s">
        <v>579</v>
      </c>
      <c r="D17" s="831">
        <v>1047.799563</v>
      </c>
      <c r="E17" s="831">
        <v>293.482236</v>
      </c>
      <c r="F17" s="831">
        <v>415.883954</v>
      </c>
      <c r="G17" s="831">
        <v>-71.99061286495306</v>
      </c>
      <c r="H17" s="832">
        <v>41.70668714681594</v>
      </c>
    </row>
    <row r="18" spans="2:8" ht="15" customHeight="1">
      <c r="B18" s="829">
        <v>12</v>
      </c>
      <c r="C18" s="830" t="s">
        <v>540</v>
      </c>
      <c r="D18" s="831">
        <v>263.770028</v>
      </c>
      <c r="E18" s="831">
        <v>122.02595000000001</v>
      </c>
      <c r="F18" s="831">
        <v>261.496021</v>
      </c>
      <c r="G18" s="831">
        <v>-53.7377499159988</v>
      </c>
      <c r="H18" s="832">
        <v>114.29541913011124</v>
      </c>
    </row>
    <row r="19" spans="2:8" ht="15" customHeight="1">
      <c r="B19" s="829">
        <v>13</v>
      </c>
      <c r="C19" s="830" t="s">
        <v>580</v>
      </c>
      <c r="D19" s="831">
        <v>5.3869430000000005</v>
      </c>
      <c r="E19" s="831">
        <v>2.827198</v>
      </c>
      <c r="F19" s="831">
        <v>0</v>
      </c>
      <c r="G19" s="831">
        <v>-47.517580935977975</v>
      </c>
      <c r="H19" s="832">
        <v>-100</v>
      </c>
    </row>
    <row r="20" spans="2:8" ht="15" customHeight="1">
      <c r="B20" s="829">
        <v>14</v>
      </c>
      <c r="C20" s="830" t="s">
        <v>581</v>
      </c>
      <c r="D20" s="831">
        <v>1424.941112</v>
      </c>
      <c r="E20" s="831">
        <v>792.264478</v>
      </c>
      <c r="F20" s="831">
        <v>1010.089579</v>
      </c>
      <c r="G20" s="831">
        <v>-44.40019511487012</v>
      </c>
      <c r="H20" s="832">
        <v>27.49398806190071</v>
      </c>
    </row>
    <row r="21" spans="2:8" ht="15" customHeight="1">
      <c r="B21" s="829">
        <v>15</v>
      </c>
      <c r="C21" s="830" t="s">
        <v>582</v>
      </c>
      <c r="D21" s="831">
        <v>3223.196293</v>
      </c>
      <c r="E21" s="831">
        <v>2179.442913</v>
      </c>
      <c r="F21" s="831">
        <v>2866.272957</v>
      </c>
      <c r="G21" s="831">
        <v>-32.38255709919929</v>
      </c>
      <c r="H21" s="832">
        <v>31.514018555071004</v>
      </c>
    </row>
    <row r="22" spans="2:8" ht="15" customHeight="1">
      <c r="B22" s="829">
        <v>16</v>
      </c>
      <c r="C22" s="830" t="s">
        <v>583</v>
      </c>
      <c r="D22" s="831">
        <v>0</v>
      </c>
      <c r="E22" s="831">
        <v>0.134528</v>
      </c>
      <c r="F22" s="831">
        <v>0</v>
      </c>
      <c r="G22" s="831" t="s">
        <v>3</v>
      </c>
      <c r="H22" s="832">
        <v>-100</v>
      </c>
    </row>
    <row r="23" spans="2:8" ht="15" customHeight="1">
      <c r="B23" s="829">
        <v>17</v>
      </c>
      <c r="C23" s="830" t="s">
        <v>584</v>
      </c>
      <c r="D23" s="831">
        <v>0.832811</v>
      </c>
      <c r="E23" s="831">
        <v>1.00067</v>
      </c>
      <c r="F23" s="831">
        <v>1.410539</v>
      </c>
      <c r="G23" s="831">
        <v>20.15571360128527</v>
      </c>
      <c r="H23" s="832">
        <v>40.959457163700336</v>
      </c>
    </row>
    <row r="24" spans="2:8" ht="15" customHeight="1">
      <c r="B24" s="829">
        <v>18</v>
      </c>
      <c r="C24" s="830" t="s">
        <v>585</v>
      </c>
      <c r="D24" s="831">
        <v>6.431006</v>
      </c>
      <c r="E24" s="831">
        <v>4.382584</v>
      </c>
      <c r="F24" s="831">
        <v>3.782426</v>
      </c>
      <c r="G24" s="831">
        <v>-31.852279410095406</v>
      </c>
      <c r="H24" s="832">
        <v>-13.694158514702735</v>
      </c>
    </row>
    <row r="25" spans="2:8" ht="15" customHeight="1">
      <c r="B25" s="829">
        <v>19</v>
      </c>
      <c r="C25" s="830" t="s">
        <v>586</v>
      </c>
      <c r="D25" s="831">
        <v>907.68725</v>
      </c>
      <c r="E25" s="831">
        <v>58.00678</v>
      </c>
      <c r="F25" s="831">
        <v>2165.083962</v>
      </c>
      <c r="G25" s="831">
        <v>-93.60938693366025</v>
      </c>
      <c r="H25" s="832" t="s">
        <v>3</v>
      </c>
    </row>
    <row r="26" spans="2:8" ht="15" customHeight="1">
      <c r="B26" s="829">
        <v>20</v>
      </c>
      <c r="C26" s="830" t="s">
        <v>541</v>
      </c>
      <c r="D26" s="831">
        <v>314.17666899999995</v>
      </c>
      <c r="E26" s="831">
        <v>278.972163</v>
      </c>
      <c r="F26" s="831">
        <v>439.491439</v>
      </c>
      <c r="G26" s="831">
        <v>-11.205321551104717</v>
      </c>
      <c r="H26" s="832">
        <v>57.539531641370246</v>
      </c>
    </row>
    <row r="27" spans="2:8" ht="15" customHeight="1">
      <c r="B27" s="829">
        <v>21</v>
      </c>
      <c r="C27" s="830" t="s">
        <v>542</v>
      </c>
      <c r="D27" s="831">
        <v>1.962608</v>
      </c>
      <c r="E27" s="831">
        <v>1.642478</v>
      </c>
      <c r="F27" s="831">
        <v>0.5618989999999999</v>
      </c>
      <c r="G27" s="831">
        <v>-16.311459038177773</v>
      </c>
      <c r="H27" s="832">
        <v>-65.78955699863256</v>
      </c>
    </row>
    <row r="28" spans="2:8" ht="15" customHeight="1">
      <c r="B28" s="829">
        <v>22</v>
      </c>
      <c r="C28" s="830" t="s">
        <v>587</v>
      </c>
      <c r="D28" s="831">
        <v>4.6030310000000005</v>
      </c>
      <c r="E28" s="831">
        <v>2.162655</v>
      </c>
      <c r="F28" s="831">
        <v>5.584998000000001</v>
      </c>
      <c r="G28" s="831">
        <v>-53.016718766395456</v>
      </c>
      <c r="H28" s="832">
        <v>158.24729325759313</v>
      </c>
    </row>
    <row r="29" spans="2:8" ht="15" customHeight="1">
      <c r="B29" s="829">
        <v>23</v>
      </c>
      <c r="C29" s="830" t="s">
        <v>588</v>
      </c>
      <c r="D29" s="831">
        <v>0.015842</v>
      </c>
      <c r="E29" s="831">
        <v>0.018812</v>
      </c>
      <c r="F29" s="831">
        <v>0.296315</v>
      </c>
      <c r="G29" s="831">
        <v>18.74763287463705</v>
      </c>
      <c r="H29" s="832" t="s">
        <v>3</v>
      </c>
    </row>
    <row r="30" spans="2:8" ht="15" customHeight="1">
      <c r="B30" s="829">
        <v>24</v>
      </c>
      <c r="C30" s="830" t="s">
        <v>544</v>
      </c>
      <c r="D30" s="831">
        <v>28.995646</v>
      </c>
      <c r="E30" s="831">
        <v>21.679257</v>
      </c>
      <c r="F30" s="831">
        <v>54.806324000000004</v>
      </c>
      <c r="G30" s="831">
        <v>-25.23271597397762</v>
      </c>
      <c r="H30" s="832">
        <v>152.8053613645523</v>
      </c>
    </row>
    <row r="31" spans="2:8" ht="15" customHeight="1">
      <c r="B31" s="829">
        <v>25</v>
      </c>
      <c r="C31" s="830" t="s">
        <v>589</v>
      </c>
      <c r="D31" s="831">
        <v>633.598844</v>
      </c>
      <c r="E31" s="831">
        <v>4511.58428</v>
      </c>
      <c r="F31" s="831">
        <v>4097.2747500000005</v>
      </c>
      <c r="G31" s="831">
        <v>612.0568988916905</v>
      </c>
      <c r="H31" s="832">
        <v>-9.183238177255092</v>
      </c>
    </row>
    <row r="32" spans="2:8" ht="15" customHeight="1">
      <c r="B32" s="829">
        <v>26</v>
      </c>
      <c r="C32" s="830" t="s">
        <v>512</v>
      </c>
      <c r="D32" s="831">
        <v>16.781842</v>
      </c>
      <c r="E32" s="831">
        <v>4.4753110000000005</v>
      </c>
      <c r="F32" s="831">
        <v>29.104624</v>
      </c>
      <c r="G32" s="831">
        <v>-73.33242083914269</v>
      </c>
      <c r="H32" s="832">
        <v>550.3374625808128</v>
      </c>
    </row>
    <row r="33" spans="2:8" ht="15" customHeight="1">
      <c r="B33" s="829">
        <v>27</v>
      </c>
      <c r="C33" s="830" t="s">
        <v>513</v>
      </c>
      <c r="D33" s="831">
        <v>0</v>
      </c>
      <c r="E33" s="831">
        <v>0</v>
      </c>
      <c r="F33" s="831">
        <v>0</v>
      </c>
      <c r="G33" s="831" t="s">
        <v>3</v>
      </c>
      <c r="H33" s="832" t="s">
        <v>3</v>
      </c>
    </row>
    <row r="34" spans="2:8" ht="15" customHeight="1">
      <c r="B34" s="829">
        <v>28</v>
      </c>
      <c r="C34" s="830" t="s">
        <v>590</v>
      </c>
      <c r="D34" s="831">
        <v>0.024154</v>
      </c>
      <c r="E34" s="831">
        <v>1.198458</v>
      </c>
      <c r="F34" s="831">
        <v>0</v>
      </c>
      <c r="G34" s="831" t="s">
        <v>3</v>
      </c>
      <c r="H34" s="832">
        <v>-100</v>
      </c>
    </row>
    <row r="35" spans="2:8" ht="15" customHeight="1">
      <c r="B35" s="829">
        <v>29</v>
      </c>
      <c r="C35" s="830" t="s">
        <v>545</v>
      </c>
      <c r="D35" s="831">
        <v>1183.643359</v>
      </c>
      <c r="E35" s="831">
        <v>907.3656390000001</v>
      </c>
      <c r="F35" s="831">
        <v>1132.937494</v>
      </c>
      <c r="G35" s="831">
        <v>-23.341297688977264</v>
      </c>
      <c r="H35" s="832">
        <v>24.860083444266266</v>
      </c>
    </row>
    <row r="36" spans="2:8" ht="15" customHeight="1">
      <c r="B36" s="829">
        <v>30</v>
      </c>
      <c r="C36" s="830" t="s">
        <v>515</v>
      </c>
      <c r="D36" s="831">
        <v>738.306137</v>
      </c>
      <c r="E36" s="831">
        <v>572.771317</v>
      </c>
      <c r="F36" s="831">
        <v>444.99686899999995</v>
      </c>
      <c r="G36" s="831">
        <v>-22.420891782455826</v>
      </c>
      <c r="H36" s="832">
        <v>-22.308108700212728</v>
      </c>
    </row>
    <row r="37" spans="2:8" ht="15" customHeight="1">
      <c r="B37" s="829">
        <v>31</v>
      </c>
      <c r="C37" s="830" t="s">
        <v>547</v>
      </c>
      <c r="D37" s="831">
        <v>124.41803000000002</v>
      </c>
      <c r="E37" s="831">
        <v>97.663882</v>
      </c>
      <c r="F37" s="831">
        <v>195.870612</v>
      </c>
      <c r="G37" s="831">
        <v>-21.503433224268235</v>
      </c>
      <c r="H37" s="832">
        <v>100.55583291272407</v>
      </c>
    </row>
    <row r="38" spans="2:8" ht="15" customHeight="1">
      <c r="B38" s="829">
        <v>32</v>
      </c>
      <c r="C38" s="830" t="s">
        <v>591</v>
      </c>
      <c r="D38" s="831">
        <v>989.8871730000001</v>
      </c>
      <c r="E38" s="831">
        <v>840.459821</v>
      </c>
      <c r="F38" s="831">
        <v>1232.034126</v>
      </c>
      <c r="G38" s="831">
        <v>-15.09539229073333</v>
      </c>
      <c r="H38" s="832">
        <v>46.59048478178232</v>
      </c>
    </row>
    <row r="39" spans="2:8" ht="15" customHeight="1">
      <c r="B39" s="829">
        <v>33</v>
      </c>
      <c r="C39" s="830" t="s">
        <v>549</v>
      </c>
      <c r="D39" s="831">
        <v>251.847226</v>
      </c>
      <c r="E39" s="831">
        <v>185.968114</v>
      </c>
      <c r="F39" s="831">
        <v>138.894541</v>
      </c>
      <c r="G39" s="831">
        <v>-26.15836316577098</v>
      </c>
      <c r="H39" s="832">
        <v>-25.312711941575103</v>
      </c>
    </row>
    <row r="40" spans="2:8" ht="15" customHeight="1">
      <c r="B40" s="829">
        <v>34</v>
      </c>
      <c r="C40" s="830" t="s">
        <v>592</v>
      </c>
      <c r="D40" s="831">
        <v>657.550572</v>
      </c>
      <c r="E40" s="831">
        <v>234.408053</v>
      </c>
      <c r="F40" s="831">
        <v>523.001932</v>
      </c>
      <c r="G40" s="831">
        <v>-64.3513270337479</v>
      </c>
      <c r="H40" s="832">
        <v>123.11602579626393</v>
      </c>
    </row>
    <row r="41" spans="2:8" ht="15" customHeight="1">
      <c r="B41" s="829">
        <v>35</v>
      </c>
      <c r="C41" s="830" t="s">
        <v>593</v>
      </c>
      <c r="D41" s="831">
        <v>139.166077</v>
      </c>
      <c r="E41" s="831">
        <v>52.301523</v>
      </c>
      <c r="F41" s="831">
        <v>105.39402</v>
      </c>
      <c r="G41" s="831">
        <v>-62.4179080653398</v>
      </c>
      <c r="H41" s="832">
        <v>101.51233454521008</v>
      </c>
    </row>
    <row r="42" spans="2:8" ht="15" customHeight="1">
      <c r="B42" s="829">
        <v>36</v>
      </c>
      <c r="C42" s="830" t="s">
        <v>550</v>
      </c>
      <c r="D42" s="831">
        <v>31.668388999999998</v>
      </c>
      <c r="E42" s="831">
        <v>4.162275</v>
      </c>
      <c r="F42" s="831">
        <v>17.840024999999997</v>
      </c>
      <c r="G42" s="831">
        <v>-86.8566885420032</v>
      </c>
      <c r="H42" s="832">
        <v>328.6123574247256</v>
      </c>
    </row>
    <row r="43" spans="2:8" ht="15" customHeight="1">
      <c r="B43" s="829">
        <v>37</v>
      </c>
      <c r="C43" s="830" t="s">
        <v>519</v>
      </c>
      <c r="D43" s="831">
        <v>480.573542</v>
      </c>
      <c r="E43" s="831">
        <v>325.853965</v>
      </c>
      <c r="F43" s="831">
        <v>692.915353</v>
      </c>
      <c r="G43" s="831">
        <v>-32.194776340808204</v>
      </c>
      <c r="H43" s="832">
        <v>112.64597869785013</v>
      </c>
    </row>
    <row r="44" spans="2:8" ht="15" customHeight="1">
      <c r="B44" s="829">
        <v>38</v>
      </c>
      <c r="C44" s="830" t="s">
        <v>594</v>
      </c>
      <c r="D44" s="831">
        <v>37.695369</v>
      </c>
      <c r="E44" s="831">
        <v>55.201909</v>
      </c>
      <c r="F44" s="831">
        <v>3.5771800000000002</v>
      </c>
      <c r="G44" s="831">
        <v>46.44215049334045</v>
      </c>
      <c r="H44" s="832">
        <v>-93.51982555530824</v>
      </c>
    </row>
    <row r="45" spans="2:8" ht="15" customHeight="1">
      <c r="B45" s="829">
        <v>39</v>
      </c>
      <c r="C45" s="830" t="s">
        <v>595</v>
      </c>
      <c r="D45" s="831">
        <v>2097.476393</v>
      </c>
      <c r="E45" s="831">
        <v>1387.125524</v>
      </c>
      <c r="F45" s="831">
        <v>2130.675319</v>
      </c>
      <c r="G45" s="831">
        <v>-33.86693034404034</v>
      </c>
      <c r="H45" s="832">
        <v>53.603641641302545</v>
      </c>
    </row>
    <row r="46" spans="2:8" ht="15" customHeight="1">
      <c r="B46" s="829">
        <v>40</v>
      </c>
      <c r="C46" s="830" t="s">
        <v>596</v>
      </c>
      <c r="D46" s="831">
        <v>69.49672799999999</v>
      </c>
      <c r="E46" s="831">
        <v>40.598178</v>
      </c>
      <c r="F46" s="831">
        <v>111.596616</v>
      </c>
      <c r="G46" s="831">
        <v>-41.58260515516644</v>
      </c>
      <c r="H46" s="832">
        <v>174.88084810111428</v>
      </c>
    </row>
    <row r="47" spans="2:8" ht="15" customHeight="1">
      <c r="B47" s="829">
        <v>41</v>
      </c>
      <c r="C47" s="830" t="s">
        <v>553</v>
      </c>
      <c r="D47" s="831">
        <v>0</v>
      </c>
      <c r="E47" s="831">
        <v>2.031939</v>
      </c>
      <c r="F47" s="831">
        <v>0</v>
      </c>
      <c r="G47" s="831" t="s">
        <v>3</v>
      </c>
      <c r="H47" s="832">
        <v>-100</v>
      </c>
    </row>
    <row r="48" spans="2:8" ht="15" customHeight="1">
      <c r="B48" s="829">
        <v>42</v>
      </c>
      <c r="C48" s="830" t="s">
        <v>554</v>
      </c>
      <c r="D48" s="831">
        <v>182.83093200000002</v>
      </c>
      <c r="E48" s="831">
        <v>141.913531</v>
      </c>
      <c r="F48" s="831">
        <v>296.472631</v>
      </c>
      <c r="G48" s="831">
        <v>-22.379911622394403</v>
      </c>
      <c r="H48" s="832">
        <v>108.91075636755173</v>
      </c>
    </row>
    <row r="49" spans="2:8" ht="15" customHeight="1">
      <c r="B49" s="829">
        <v>43</v>
      </c>
      <c r="C49" s="830" t="s">
        <v>475</v>
      </c>
      <c r="D49" s="831">
        <v>275.633704</v>
      </c>
      <c r="E49" s="831">
        <v>587.8121649999999</v>
      </c>
      <c r="F49" s="831">
        <v>278.190352</v>
      </c>
      <c r="G49" s="831">
        <v>113.25845006240596</v>
      </c>
      <c r="H49" s="832">
        <v>-52.673597355713106</v>
      </c>
    </row>
    <row r="50" spans="2:8" ht="15" customHeight="1">
      <c r="B50" s="829">
        <v>44</v>
      </c>
      <c r="C50" s="830" t="s">
        <v>597</v>
      </c>
      <c r="D50" s="831">
        <v>42.835425</v>
      </c>
      <c r="E50" s="831">
        <v>77.20531199999999</v>
      </c>
      <c r="F50" s="831">
        <v>63.382711</v>
      </c>
      <c r="G50" s="831">
        <v>80.23706313174199</v>
      </c>
      <c r="H50" s="832">
        <v>-17.90369165271943</v>
      </c>
    </row>
    <row r="51" spans="2:8" ht="15" customHeight="1">
      <c r="B51" s="829">
        <v>45</v>
      </c>
      <c r="C51" s="830" t="s">
        <v>598</v>
      </c>
      <c r="D51" s="831">
        <v>8377.173787</v>
      </c>
      <c r="E51" s="831">
        <v>2655.827135</v>
      </c>
      <c r="F51" s="831">
        <v>1541.897308</v>
      </c>
      <c r="G51" s="831">
        <v>-68.29685998491033</v>
      </c>
      <c r="H51" s="832">
        <v>-41.94285886758213</v>
      </c>
    </row>
    <row r="52" spans="2:8" ht="15" customHeight="1">
      <c r="B52" s="829">
        <v>46</v>
      </c>
      <c r="C52" s="830" t="s">
        <v>599</v>
      </c>
      <c r="D52" s="831">
        <v>165.81072199999997</v>
      </c>
      <c r="E52" s="831">
        <v>5.384518</v>
      </c>
      <c r="F52" s="831">
        <v>451.135607</v>
      </c>
      <c r="G52" s="831">
        <v>-96.75261169178191</v>
      </c>
      <c r="H52" s="832" t="s">
        <v>3</v>
      </c>
    </row>
    <row r="53" spans="2:8" ht="15" customHeight="1">
      <c r="B53" s="829">
        <v>47</v>
      </c>
      <c r="C53" s="830" t="s">
        <v>558</v>
      </c>
      <c r="D53" s="831">
        <v>0.28087</v>
      </c>
      <c r="E53" s="831">
        <v>1.996041</v>
      </c>
      <c r="F53" s="831">
        <v>5.164451</v>
      </c>
      <c r="G53" s="831">
        <v>610.6636522234485</v>
      </c>
      <c r="H53" s="832">
        <v>158.73471536907306</v>
      </c>
    </row>
    <row r="54" spans="2:8" ht="15" customHeight="1">
      <c r="B54" s="829">
        <v>48</v>
      </c>
      <c r="C54" s="830" t="s">
        <v>559</v>
      </c>
      <c r="D54" s="831">
        <v>274.013279</v>
      </c>
      <c r="E54" s="831">
        <v>107.29972599999999</v>
      </c>
      <c r="F54" s="831">
        <v>165.095001</v>
      </c>
      <c r="G54" s="831">
        <v>-60.84141382067838</v>
      </c>
      <c r="H54" s="832">
        <v>53.86339476766233</v>
      </c>
    </row>
    <row r="55" spans="2:8" ht="15" customHeight="1">
      <c r="B55" s="829">
        <v>49</v>
      </c>
      <c r="C55" s="830" t="s">
        <v>600</v>
      </c>
      <c r="D55" s="831">
        <v>42.002927</v>
      </c>
      <c r="E55" s="831">
        <v>22.163807000000002</v>
      </c>
      <c r="F55" s="831">
        <v>55.404799000000004</v>
      </c>
      <c r="G55" s="831">
        <v>-47.23270833006471</v>
      </c>
      <c r="H55" s="832">
        <v>149.97871078736605</v>
      </c>
    </row>
    <row r="56" spans="2:8" ht="15" customHeight="1">
      <c r="B56" s="829">
        <v>50</v>
      </c>
      <c r="C56" s="830" t="s">
        <v>601</v>
      </c>
      <c r="D56" s="831">
        <v>86.019307</v>
      </c>
      <c r="E56" s="831">
        <v>47.656817</v>
      </c>
      <c r="F56" s="831">
        <v>201.317995</v>
      </c>
      <c r="G56" s="831">
        <v>-44.59753436516293</v>
      </c>
      <c r="H56" s="832">
        <v>322.4327340199829</v>
      </c>
    </row>
    <row r="57" spans="2:13" ht="15" customHeight="1">
      <c r="B57" s="829">
        <v>51</v>
      </c>
      <c r="C57" s="830" t="s">
        <v>602</v>
      </c>
      <c r="D57" s="831">
        <v>1261.965765</v>
      </c>
      <c r="E57" s="831">
        <v>1045.325037</v>
      </c>
      <c r="F57" s="831">
        <v>2005.7797640000003</v>
      </c>
      <c r="G57" s="831">
        <v>-17.166925918945182</v>
      </c>
      <c r="H57" s="832">
        <v>91.88096458078044</v>
      </c>
      <c r="M57" s="2" t="s">
        <v>122</v>
      </c>
    </row>
    <row r="58" spans="2:8" ht="15" customHeight="1">
      <c r="B58" s="829">
        <v>52</v>
      </c>
      <c r="C58" s="830" t="s">
        <v>603</v>
      </c>
      <c r="D58" s="831">
        <v>51.900732000000005</v>
      </c>
      <c r="E58" s="831">
        <v>37.56289700000001</v>
      </c>
      <c r="F58" s="831">
        <v>18.780982</v>
      </c>
      <c r="G58" s="831">
        <v>-27.625496688563075</v>
      </c>
      <c r="H58" s="832">
        <v>-50.001241916990594</v>
      </c>
    </row>
    <row r="59" spans="2:8" ht="15" customHeight="1">
      <c r="B59" s="829">
        <v>53</v>
      </c>
      <c r="C59" s="830" t="s">
        <v>604</v>
      </c>
      <c r="D59" s="831">
        <v>27.262199000000003</v>
      </c>
      <c r="E59" s="831">
        <v>15.741231</v>
      </c>
      <c r="F59" s="831">
        <v>32.839902</v>
      </c>
      <c r="G59" s="831">
        <v>-42.25986319005302</v>
      </c>
      <c r="H59" s="832">
        <v>108.62346788507202</v>
      </c>
    </row>
    <row r="60" spans="2:8" ht="15" customHeight="1">
      <c r="B60" s="829">
        <v>54</v>
      </c>
      <c r="C60" s="830" t="s">
        <v>529</v>
      </c>
      <c r="D60" s="831">
        <v>258.99944700000003</v>
      </c>
      <c r="E60" s="831">
        <v>82.684816</v>
      </c>
      <c r="F60" s="831">
        <v>137.001981</v>
      </c>
      <c r="G60" s="831">
        <v>-68.07529245419586</v>
      </c>
      <c r="H60" s="832">
        <v>65.69182544954808</v>
      </c>
    </row>
    <row r="61" spans="2:8" ht="15" customHeight="1">
      <c r="B61" s="829">
        <v>55</v>
      </c>
      <c r="C61" s="830" t="s">
        <v>605</v>
      </c>
      <c r="D61" s="831">
        <v>827.947287</v>
      </c>
      <c r="E61" s="831">
        <v>631.531202</v>
      </c>
      <c r="F61" s="831">
        <v>414.394698</v>
      </c>
      <c r="G61" s="831">
        <v>-23.723259691048412</v>
      </c>
      <c r="H61" s="832">
        <v>-34.38254567824188</v>
      </c>
    </row>
    <row r="62" spans="2:8" ht="15" customHeight="1">
      <c r="B62" s="829">
        <v>56</v>
      </c>
      <c r="C62" s="830" t="s">
        <v>562</v>
      </c>
      <c r="D62" s="831">
        <v>13.831478</v>
      </c>
      <c r="E62" s="831">
        <v>14.527117</v>
      </c>
      <c r="F62" s="831">
        <v>41.732915</v>
      </c>
      <c r="G62" s="831">
        <v>5.029390206888948</v>
      </c>
      <c r="H62" s="832">
        <v>187.27596122479082</v>
      </c>
    </row>
    <row r="63" spans="2:8" ht="15" customHeight="1">
      <c r="B63" s="829">
        <v>57</v>
      </c>
      <c r="C63" s="830" t="s">
        <v>563</v>
      </c>
      <c r="D63" s="831">
        <v>1054.735747</v>
      </c>
      <c r="E63" s="831">
        <v>815.20559</v>
      </c>
      <c r="F63" s="831">
        <v>1633.077699</v>
      </c>
      <c r="G63" s="831">
        <v>-22.709968604107615</v>
      </c>
      <c r="H63" s="832">
        <v>100.32709773248732</v>
      </c>
    </row>
    <row r="64" spans="2:8" ht="15" customHeight="1">
      <c r="B64" s="829">
        <v>58</v>
      </c>
      <c r="C64" s="830" t="s">
        <v>606</v>
      </c>
      <c r="D64" s="831">
        <v>83.218593</v>
      </c>
      <c r="E64" s="831">
        <v>85.840137</v>
      </c>
      <c r="F64" s="831">
        <v>182.820124</v>
      </c>
      <c r="G64" s="831">
        <v>3.1501902465474387</v>
      </c>
      <c r="H64" s="832">
        <v>112.97743734961654</v>
      </c>
    </row>
    <row r="65" spans="2:8" ht="15" customHeight="1">
      <c r="B65" s="829">
        <v>59</v>
      </c>
      <c r="C65" s="830" t="s">
        <v>607</v>
      </c>
      <c r="D65" s="831">
        <v>0.12056700000000001</v>
      </c>
      <c r="E65" s="831">
        <v>0.30932499999999996</v>
      </c>
      <c r="F65" s="831">
        <v>0.189007</v>
      </c>
      <c r="G65" s="831">
        <v>156.5585939767929</v>
      </c>
      <c r="H65" s="832">
        <v>-38.89695304291602</v>
      </c>
    </row>
    <row r="66" spans="2:8" ht="15" customHeight="1">
      <c r="B66" s="829">
        <v>60</v>
      </c>
      <c r="C66" s="830" t="s">
        <v>565</v>
      </c>
      <c r="D66" s="831">
        <v>519.936175</v>
      </c>
      <c r="E66" s="831">
        <v>189.18840899999998</v>
      </c>
      <c r="F66" s="831">
        <v>632.055055</v>
      </c>
      <c r="G66" s="831">
        <v>-63.613147517577524</v>
      </c>
      <c r="H66" s="832">
        <v>234.08762108676547</v>
      </c>
    </row>
    <row r="67" spans="2:8" ht="15" customHeight="1">
      <c r="B67" s="829">
        <v>61</v>
      </c>
      <c r="C67" s="830" t="s">
        <v>608</v>
      </c>
      <c r="D67" s="831">
        <v>97.27040199999999</v>
      </c>
      <c r="E67" s="831">
        <v>118.586527</v>
      </c>
      <c r="F67" s="831">
        <v>121.46313900000001</v>
      </c>
      <c r="G67" s="831">
        <v>21.914297218592765</v>
      </c>
      <c r="H67" s="832">
        <v>2.425749427673196</v>
      </c>
    </row>
    <row r="68" spans="2:8" ht="15" customHeight="1">
      <c r="B68" s="829">
        <v>62</v>
      </c>
      <c r="C68" s="830" t="s">
        <v>568</v>
      </c>
      <c r="D68" s="831">
        <v>242.04954899999998</v>
      </c>
      <c r="E68" s="831">
        <v>198.180609</v>
      </c>
      <c r="F68" s="831">
        <v>567.965232</v>
      </c>
      <c r="G68" s="831">
        <v>-18.12395031564384</v>
      </c>
      <c r="H68" s="832">
        <v>186.58970969253608</v>
      </c>
    </row>
    <row r="69" spans="2:8" ht="15" customHeight="1">
      <c r="B69" s="829">
        <v>63</v>
      </c>
      <c r="C69" s="830" t="s">
        <v>609</v>
      </c>
      <c r="D69" s="831">
        <v>92.225785</v>
      </c>
      <c r="E69" s="831">
        <v>66.79128800000001</v>
      </c>
      <c r="F69" s="831">
        <v>118.40155200000001</v>
      </c>
      <c r="G69" s="831">
        <v>-27.578509632636894</v>
      </c>
      <c r="H69" s="832">
        <v>77.2709518642611</v>
      </c>
    </row>
    <row r="70" spans="2:8" ht="15" customHeight="1">
      <c r="B70" s="829">
        <v>64</v>
      </c>
      <c r="C70" s="830" t="s">
        <v>610</v>
      </c>
      <c r="D70" s="831">
        <v>66.516309</v>
      </c>
      <c r="E70" s="831">
        <v>79.77194</v>
      </c>
      <c r="F70" s="831">
        <v>595.92716</v>
      </c>
      <c r="G70" s="831">
        <v>19.928392298496277</v>
      </c>
      <c r="H70" s="832">
        <v>647.038570204009</v>
      </c>
    </row>
    <row r="71" spans="2:8" ht="15" customHeight="1">
      <c r="B71" s="833"/>
      <c r="C71" s="834" t="s">
        <v>461</v>
      </c>
      <c r="D71" s="835">
        <v>12369.78680500001</v>
      </c>
      <c r="E71" s="835">
        <v>8131.161237999996</v>
      </c>
      <c r="F71" s="835">
        <v>15325.882064999998</v>
      </c>
      <c r="G71" s="831">
        <v>-34.265954893310806</v>
      </c>
      <c r="H71" s="832">
        <v>88.48331273245876</v>
      </c>
    </row>
    <row r="72" spans="2:8" ht="15" customHeight="1" thickBot="1">
      <c r="B72" s="836"/>
      <c r="C72" s="837" t="s">
        <v>462</v>
      </c>
      <c r="D72" s="838">
        <v>44476.956631</v>
      </c>
      <c r="E72" s="838">
        <v>30165.626531</v>
      </c>
      <c r="F72" s="838">
        <v>45221.494943000005</v>
      </c>
      <c r="G72" s="838">
        <v>-32.17695450417834</v>
      </c>
      <c r="H72" s="839">
        <v>49.91067696382069</v>
      </c>
    </row>
    <row r="73" ht="13.5" thickTop="1">
      <c r="B73" s="126" t="s">
        <v>464</v>
      </c>
    </row>
    <row r="75" spans="4:6" ht="12.75">
      <c r="D75" s="840"/>
      <c r="E75" s="840"/>
      <c r="F75" s="840"/>
    </row>
    <row r="77" ht="12.75">
      <c r="D77" s="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K11" sqref="K11"/>
    </sheetView>
  </sheetViews>
  <sheetFormatPr defaultColWidth="9.140625" defaultRowHeight="15"/>
  <cols>
    <col min="2" max="2" width="28.00390625" style="0" bestFit="1" customWidth="1"/>
    <col min="3" max="3" width="12.140625" style="0" customWidth="1"/>
    <col min="4" max="4" width="11.7109375" style="0" customWidth="1"/>
    <col min="5" max="5" width="10.8515625" style="0" customWidth="1"/>
    <col min="6" max="6" width="13.140625" style="0" customWidth="1"/>
    <col min="7" max="7" width="12.57421875" style="0" customWidth="1"/>
    <col min="8" max="8" width="12.28125" style="0" customWidth="1"/>
  </cols>
  <sheetData>
    <row r="1" spans="1:8" ht="15">
      <c r="A1" s="1530" t="s">
        <v>611</v>
      </c>
      <c r="B1" s="1530"/>
      <c r="C1" s="1530"/>
      <c r="D1" s="1530"/>
      <c r="E1" s="1530"/>
      <c r="F1" s="1530"/>
      <c r="G1" s="1530"/>
      <c r="H1" s="1530"/>
    </row>
    <row r="2" spans="1:10" ht="23.25">
      <c r="A2" s="1531" t="s">
        <v>612</v>
      </c>
      <c r="B2" s="1531"/>
      <c r="C2" s="1531"/>
      <c r="D2" s="1531"/>
      <c r="E2" s="1531"/>
      <c r="F2" s="1531"/>
      <c r="G2" s="1531"/>
      <c r="H2" s="1531"/>
      <c r="I2" s="841"/>
      <c r="J2" s="841"/>
    </row>
    <row r="3" spans="1:10" ht="18.75">
      <c r="A3" s="1532" t="s">
        <v>613</v>
      </c>
      <c r="B3" s="1532"/>
      <c r="C3" s="1532"/>
      <c r="D3" s="1532"/>
      <c r="E3" s="1532"/>
      <c r="F3" s="1532"/>
      <c r="G3" s="1532"/>
      <c r="H3" s="1532"/>
      <c r="I3" s="842"/>
      <c r="J3" s="842"/>
    </row>
    <row r="4" spans="1:10" ht="18.75">
      <c r="A4" s="1533" t="s">
        <v>614</v>
      </c>
      <c r="B4" s="1533"/>
      <c r="C4" s="1533"/>
      <c r="D4" s="1533"/>
      <c r="E4" s="1533"/>
      <c r="F4" s="1533"/>
      <c r="G4" s="1533"/>
      <c r="H4" s="1533"/>
      <c r="I4" s="842"/>
      <c r="J4" s="842"/>
    </row>
    <row r="5" spans="1:8" ht="15">
      <c r="A5" s="1016"/>
      <c r="B5" s="1534" t="s">
        <v>615</v>
      </c>
      <c r="C5" s="1534"/>
      <c r="D5" s="1534"/>
      <c r="E5" s="1534"/>
      <c r="F5" s="1534"/>
      <c r="G5" s="1534"/>
      <c r="H5" s="1534"/>
    </row>
    <row r="6" spans="1:8" ht="7.5" customHeight="1" thickBot="1">
      <c r="A6" s="1016"/>
      <c r="B6" s="1016"/>
      <c r="C6" s="1016"/>
      <c r="D6" s="1016"/>
      <c r="E6" s="1016"/>
      <c r="F6" s="1016"/>
      <c r="G6" s="1016"/>
      <c r="H6" s="1016"/>
    </row>
    <row r="7" spans="1:8" ht="15" customHeight="1" thickTop="1">
      <c r="A7" s="1535" t="s">
        <v>181</v>
      </c>
      <c r="B7" s="1537" t="s">
        <v>616</v>
      </c>
      <c r="C7" s="1539" t="s">
        <v>617</v>
      </c>
      <c r="D7" s="1539"/>
      <c r="E7" s="1539"/>
      <c r="F7" s="1539" t="s">
        <v>618</v>
      </c>
      <c r="G7" s="1539"/>
      <c r="H7" s="1540"/>
    </row>
    <row r="8" spans="1:8" ht="15">
      <c r="A8" s="1536"/>
      <c r="B8" s="1538"/>
      <c r="C8" s="1017" t="s">
        <v>19</v>
      </c>
      <c r="D8" s="1017" t="s">
        <v>41</v>
      </c>
      <c r="E8" s="1018" t="s">
        <v>619</v>
      </c>
      <c r="F8" s="1017" t="s">
        <v>19</v>
      </c>
      <c r="G8" s="1017" t="s">
        <v>41</v>
      </c>
      <c r="H8" s="1019" t="s">
        <v>619</v>
      </c>
    </row>
    <row r="9" spans="1:11" ht="15">
      <c r="A9" s="1020">
        <v>1</v>
      </c>
      <c r="B9" s="1021" t="s">
        <v>620</v>
      </c>
      <c r="C9" s="1022">
        <v>2495.2</v>
      </c>
      <c r="D9" s="1022">
        <v>4336.613754</v>
      </c>
      <c r="E9" s="1023">
        <f>D9/C9*100-100</f>
        <v>73.79824278614942</v>
      </c>
      <c r="F9" s="1022">
        <v>43205.3</v>
      </c>
      <c r="G9" s="1022">
        <v>72214.032699</v>
      </c>
      <c r="H9" s="1024">
        <f>G9/F9*100-100</f>
        <v>67.14160693016828</v>
      </c>
      <c r="J9" s="843"/>
      <c r="K9" s="843"/>
    </row>
    <row r="10" spans="1:11" ht="15">
      <c r="A10" s="1020">
        <v>2</v>
      </c>
      <c r="B10" s="1022" t="s">
        <v>621</v>
      </c>
      <c r="C10" s="1022">
        <v>562.7</v>
      </c>
      <c r="D10" s="1025">
        <v>639.534918</v>
      </c>
      <c r="E10" s="1023">
        <f>D10/C10*100-100</f>
        <v>13.65468597831881</v>
      </c>
      <c r="F10" s="1022">
        <v>14461.900000000001</v>
      </c>
      <c r="G10" s="1022">
        <v>43177.214206000004</v>
      </c>
      <c r="H10" s="1026">
        <f>G10/F10*100-100</f>
        <v>198.55837895435593</v>
      </c>
      <c r="J10" s="843"/>
      <c r="K10" s="843"/>
    </row>
    <row r="11" spans="1:11" ht="15">
      <c r="A11" s="1020">
        <v>3</v>
      </c>
      <c r="B11" s="1022" t="s">
        <v>622</v>
      </c>
      <c r="C11" s="1022">
        <v>1806.3</v>
      </c>
      <c r="D11" s="1022">
        <v>4729.054549</v>
      </c>
      <c r="E11" s="1023">
        <f aca="true" t="shared" si="0" ref="E11:E23">D11/C11*100-100</f>
        <v>161.8089214969828</v>
      </c>
      <c r="F11" s="1022">
        <v>24706.6</v>
      </c>
      <c r="G11" s="1022">
        <v>24958.843127</v>
      </c>
      <c r="H11" s="1024">
        <f aca="true" t="shared" si="1" ref="H11:H23">G11/F11*100-100</f>
        <v>1.0209544291808612</v>
      </c>
      <c r="J11" s="843"/>
      <c r="K11" s="843"/>
    </row>
    <row r="12" spans="1:11" ht="15">
      <c r="A12" s="1020">
        <v>4</v>
      </c>
      <c r="B12" s="1022" t="s">
        <v>623</v>
      </c>
      <c r="C12" s="1022">
        <v>5726.5</v>
      </c>
      <c r="D12" s="1022">
        <v>6055.886916</v>
      </c>
      <c r="E12" s="1023">
        <f t="shared" si="0"/>
        <v>5.751976180913303</v>
      </c>
      <c r="F12" s="1022">
        <v>21640.43</v>
      </c>
      <c r="G12" s="1022">
        <v>21507.273565</v>
      </c>
      <c r="H12" s="1024">
        <f t="shared" si="1"/>
        <v>-0.615313258562793</v>
      </c>
      <c r="J12" s="843"/>
      <c r="K12" s="843"/>
    </row>
    <row r="13" spans="1:11" ht="15">
      <c r="A13" s="1020">
        <v>5</v>
      </c>
      <c r="B13" s="1022" t="s">
        <v>624</v>
      </c>
      <c r="C13" s="1022">
        <v>4307.4</v>
      </c>
      <c r="D13" s="1022">
        <v>874.1981490000001</v>
      </c>
      <c r="E13" s="1023">
        <f t="shared" si="0"/>
        <v>-79.70473721966847</v>
      </c>
      <c r="F13" s="1022">
        <v>14732.5</v>
      </c>
      <c r="G13" s="1022">
        <v>37207.249329</v>
      </c>
      <c r="H13" s="1024">
        <f t="shared" si="1"/>
        <v>152.55217599864244</v>
      </c>
      <c r="J13" s="843"/>
      <c r="K13" s="843"/>
    </row>
    <row r="14" spans="1:11" ht="15">
      <c r="A14" s="1020">
        <v>6</v>
      </c>
      <c r="B14" s="1022" t="s">
        <v>625</v>
      </c>
      <c r="C14" s="1022">
        <v>312.9</v>
      </c>
      <c r="D14" s="1022">
        <v>335.646094</v>
      </c>
      <c r="E14" s="1023">
        <f t="shared" si="0"/>
        <v>7.269445190156603</v>
      </c>
      <c r="F14" s="1022">
        <v>4329.5</v>
      </c>
      <c r="G14" s="1022">
        <v>5803.699435</v>
      </c>
      <c r="H14" s="1024">
        <f t="shared" si="1"/>
        <v>34.05010821110983</v>
      </c>
      <c r="J14" s="843"/>
      <c r="K14" s="843"/>
    </row>
    <row r="15" spans="1:11" ht="15">
      <c r="A15" s="1020">
        <v>7</v>
      </c>
      <c r="B15" s="1022" t="s">
        <v>626</v>
      </c>
      <c r="C15" s="1022">
        <v>1416.8000000000002</v>
      </c>
      <c r="D15" s="1022">
        <v>1366.570938</v>
      </c>
      <c r="E15" s="1023">
        <f t="shared" si="0"/>
        <v>-3.5452471767363107</v>
      </c>
      <c r="F15" s="1022">
        <v>3368.5</v>
      </c>
      <c r="G15" s="1022">
        <v>4996.606537</v>
      </c>
      <c r="H15" s="1024">
        <f t="shared" si="1"/>
        <v>48.333280005937354</v>
      </c>
      <c r="J15" s="843"/>
      <c r="K15" s="843"/>
    </row>
    <row r="16" spans="1:11" ht="15">
      <c r="A16" s="1020">
        <v>8</v>
      </c>
      <c r="B16" s="1022" t="s">
        <v>627</v>
      </c>
      <c r="C16" s="1022">
        <v>49.6</v>
      </c>
      <c r="D16" s="1022">
        <v>240.2</v>
      </c>
      <c r="E16" s="1023">
        <f t="shared" si="0"/>
        <v>384.2741935483871</v>
      </c>
      <c r="F16" s="1022">
        <v>553.1</v>
      </c>
      <c r="G16" s="1022">
        <v>3526.2541810000002</v>
      </c>
      <c r="H16" s="1024">
        <f t="shared" si="1"/>
        <v>537.5436957150606</v>
      </c>
      <c r="J16" s="843"/>
      <c r="K16" s="843"/>
    </row>
    <row r="17" spans="1:11" ht="15">
      <c r="A17" s="1020">
        <v>9</v>
      </c>
      <c r="B17" s="1022" t="s">
        <v>628</v>
      </c>
      <c r="C17" s="1022">
        <v>131.2</v>
      </c>
      <c r="D17" s="1022">
        <v>161.98777</v>
      </c>
      <c r="E17" s="1023">
        <f t="shared" si="0"/>
        <v>23.466288109756135</v>
      </c>
      <c r="F17" s="1022">
        <v>3145.6</v>
      </c>
      <c r="G17" s="1022">
        <v>2466.762383</v>
      </c>
      <c r="H17" s="1024">
        <f t="shared" si="1"/>
        <v>-21.580544792726343</v>
      </c>
      <c r="J17" s="843"/>
      <c r="K17" s="843"/>
    </row>
    <row r="18" spans="1:11" ht="15">
      <c r="A18" s="1020">
        <v>10</v>
      </c>
      <c r="B18" s="1022" t="s">
        <v>629</v>
      </c>
      <c r="C18" s="1022">
        <v>0.5</v>
      </c>
      <c r="D18" s="1022">
        <v>0</v>
      </c>
      <c r="E18" s="1027" t="s">
        <v>630</v>
      </c>
      <c r="F18" s="1022">
        <v>342.64</v>
      </c>
      <c r="G18" s="1022">
        <v>1124.402037</v>
      </c>
      <c r="H18" s="1024">
        <f t="shared" si="1"/>
        <v>228.15842779593748</v>
      </c>
      <c r="J18" s="843"/>
      <c r="K18" s="843"/>
    </row>
    <row r="19" spans="1:11" ht="15">
      <c r="A19" s="1020">
        <v>11</v>
      </c>
      <c r="B19" s="1022" t="s">
        <v>631</v>
      </c>
      <c r="C19" s="1022">
        <v>0</v>
      </c>
      <c r="D19" s="1022">
        <v>0</v>
      </c>
      <c r="E19" s="1028" t="s">
        <v>3</v>
      </c>
      <c r="F19" s="1029">
        <v>0</v>
      </c>
      <c r="G19" s="1022">
        <v>0</v>
      </c>
      <c r="H19" s="1030" t="s">
        <v>3</v>
      </c>
      <c r="J19" s="843"/>
      <c r="K19" s="843"/>
    </row>
    <row r="20" spans="1:11" ht="15">
      <c r="A20" s="1020">
        <v>12</v>
      </c>
      <c r="B20" s="1022" t="s">
        <v>632</v>
      </c>
      <c r="C20" s="1022">
        <v>0</v>
      </c>
      <c r="D20" s="1022">
        <v>5.043703</v>
      </c>
      <c r="E20" s="1028" t="s">
        <v>3</v>
      </c>
      <c r="F20" s="1029">
        <v>0</v>
      </c>
      <c r="G20" s="1022">
        <v>381.00226499999997</v>
      </c>
      <c r="H20" s="1030" t="s">
        <v>3</v>
      </c>
      <c r="J20" s="843"/>
      <c r="K20" s="843"/>
    </row>
    <row r="21" spans="1:11" ht="15.75" customHeight="1">
      <c r="A21" s="1031">
        <v>13</v>
      </c>
      <c r="B21" s="1022" t="s">
        <v>633</v>
      </c>
      <c r="C21" s="1022">
        <v>0</v>
      </c>
      <c r="D21" s="1022">
        <v>170.37480900000193</v>
      </c>
      <c r="E21" s="1028" t="s">
        <v>3</v>
      </c>
      <c r="F21" s="1029">
        <v>0</v>
      </c>
      <c r="G21" s="1022">
        <v>2850.5365610000135</v>
      </c>
      <c r="H21" s="1030" t="s">
        <v>3</v>
      </c>
      <c r="J21" s="843"/>
      <c r="K21" s="843"/>
    </row>
    <row r="22" spans="1:11" ht="15">
      <c r="A22" s="1020">
        <v>14</v>
      </c>
      <c r="B22" s="1022" t="s">
        <v>634</v>
      </c>
      <c r="C22" s="1022">
        <v>0</v>
      </c>
      <c r="D22" s="1022">
        <v>15.905331</v>
      </c>
      <c r="E22" s="1028" t="s">
        <v>3</v>
      </c>
      <c r="F22" s="1029">
        <v>0</v>
      </c>
      <c r="G22" s="1022">
        <v>462.2615669999983</v>
      </c>
      <c r="H22" s="1030" t="s">
        <v>3</v>
      </c>
      <c r="J22" s="843"/>
      <c r="K22" s="843"/>
    </row>
    <row r="23" spans="1:11" ht="15.75" thickBot="1">
      <c r="A23" s="1032"/>
      <c r="B23" s="1033" t="s">
        <v>635</v>
      </c>
      <c r="C23" s="1034">
        <v>16809.100000000002</v>
      </c>
      <c r="D23" s="1034">
        <v>18931</v>
      </c>
      <c r="E23" s="1035">
        <f t="shared" si="0"/>
        <v>12.62351940318041</v>
      </c>
      <c r="F23" s="1036">
        <v>130486.1</v>
      </c>
      <c r="G23" s="1034">
        <v>220676.137892</v>
      </c>
      <c r="H23" s="1037">
        <f t="shared" si="1"/>
        <v>69.11850219448661</v>
      </c>
      <c r="J23" s="843"/>
      <c r="K23" s="843"/>
    </row>
    <row r="24" ht="15.75" thickTop="1"/>
  </sheetData>
  <sheetProtection/>
  <mergeCells count="9">
    <mergeCell ref="A1:H1"/>
    <mergeCell ref="A2:H2"/>
    <mergeCell ref="A3:H3"/>
    <mergeCell ref="A4:H4"/>
    <mergeCell ref="B5:H5"/>
    <mergeCell ref="A7:A8"/>
    <mergeCell ref="B7:B8"/>
    <mergeCell ref="C7:E7"/>
    <mergeCell ref="F7:H7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0">
      <selection activeCell="A9" sqref="A9"/>
    </sheetView>
  </sheetViews>
  <sheetFormatPr defaultColWidth="9.140625" defaultRowHeight="21" customHeight="1"/>
  <cols>
    <col min="1" max="11" width="12.7109375" style="844" customWidth="1"/>
    <col min="12" max="12" width="11.8515625" style="844" customWidth="1"/>
    <col min="13" max="16384" width="9.140625" style="844" customWidth="1"/>
  </cols>
  <sheetData>
    <row r="1" spans="1:12" ht="12.75">
      <c r="A1" s="1541" t="s">
        <v>636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541"/>
    </row>
    <row r="2" spans="1:12" ht="15.75">
      <c r="A2" s="1542" t="s">
        <v>637</v>
      </c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</row>
    <row r="3" spans="1:12" ht="15.75" customHeight="1" thickBot="1">
      <c r="A3" s="1543" t="s">
        <v>40</v>
      </c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</row>
    <row r="4" spans="1:12" ht="21" customHeight="1" thickTop="1">
      <c r="A4" s="845" t="s">
        <v>290</v>
      </c>
      <c r="B4" s="846" t="s">
        <v>638</v>
      </c>
      <c r="C4" s="846" t="s">
        <v>639</v>
      </c>
      <c r="D4" s="846" t="s">
        <v>640</v>
      </c>
      <c r="E4" s="846" t="s">
        <v>641</v>
      </c>
      <c r="F4" s="847" t="s">
        <v>642</v>
      </c>
      <c r="G4" s="847" t="s">
        <v>643</v>
      </c>
      <c r="H4" s="847" t="s">
        <v>372</v>
      </c>
      <c r="I4" s="848" t="s">
        <v>373</v>
      </c>
      <c r="J4" s="848" t="s">
        <v>17</v>
      </c>
      <c r="K4" s="848" t="s">
        <v>378</v>
      </c>
      <c r="L4" s="1004" t="s">
        <v>71</v>
      </c>
    </row>
    <row r="5" spans="1:12" ht="21" customHeight="1">
      <c r="A5" s="849" t="s">
        <v>226</v>
      </c>
      <c r="B5" s="850">
        <v>957.5</v>
      </c>
      <c r="C5" s="850">
        <v>2133.8</v>
      </c>
      <c r="D5" s="850">
        <v>3417.43</v>
      </c>
      <c r="E5" s="850">
        <v>3939.5</v>
      </c>
      <c r="F5" s="850">
        <v>2628.646</v>
      </c>
      <c r="G5" s="850">
        <v>3023.9850000000006</v>
      </c>
      <c r="H5" s="850">
        <v>3350.8</v>
      </c>
      <c r="I5" s="851">
        <v>5513.375582999998</v>
      </c>
      <c r="J5" s="850">
        <v>6551.1245</v>
      </c>
      <c r="K5" s="850">
        <v>9220.529767999999</v>
      </c>
      <c r="L5" s="852">
        <v>6774.635442</v>
      </c>
    </row>
    <row r="6" spans="1:12" ht="21" customHeight="1">
      <c r="A6" s="849" t="s">
        <v>227</v>
      </c>
      <c r="B6" s="850">
        <v>1207.954</v>
      </c>
      <c r="C6" s="850">
        <v>1655.209</v>
      </c>
      <c r="D6" s="850">
        <v>2820.1</v>
      </c>
      <c r="E6" s="850">
        <v>4235.2</v>
      </c>
      <c r="F6" s="850">
        <v>4914.036</v>
      </c>
      <c r="G6" s="850">
        <v>5135.26</v>
      </c>
      <c r="H6" s="850">
        <v>3193.1</v>
      </c>
      <c r="I6" s="851">
        <v>6800.915908000001</v>
      </c>
      <c r="J6" s="851">
        <v>6873.778996</v>
      </c>
      <c r="K6" s="851">
        <v>2674.870955</v>
      </c>
      <c r="L6" s="852">
        <v>7496.3</v>
      </c>
    </row>
    <row r="7" spans="1:12" ht="21" customHeight="1">
      <c r="A7" s="849" t="s">
        <v>228</v>
      </c>
      <c r="B7" s="850">
        <v>865.719</v>
      </c>
      <c r="C7" s="850">
        <v>2411.6</v>
      </c>
      <c r="D7" s="850">
        <v>1543.517</v>
      </c>
      <c r="E7" s="850">
        <v>4145.5</v>
      </c>
      <c r="F7" s="850">
        <v>4589.347</v>
      </c>
      <c r="G7" s="850">
        <v>3823.28</v>
      </c>
      <c r="H7" s="850">
        <v>2878.583504</v>
      </c>
      <c r="I7" s="851">
        <v>5499.626733</v>
      </c>
      <c r="J7" s="851">
        <v>4687.56</v>
      </c>
      <c r="K7" s="851">
        <v>1943.288387</v>
      </c>
      <c r="L7" s="852">
        <v>5574.76</v>
      </c>
    </row>
    <row r="8" spans="1:12" ht="21" customHeight="1">
      <c r="A8" s="849" t="s">
        <v>229</v>
      </c>
      <c r="B8" s="850">
        <v>1188.259</v>
      </c>
      <c r="C8" s="850">
        <v>2065.7</v>
      </c>
      <c r="D8" s="850">
        <v>1571.367</v>
      </c>
      <c r="E8" s="850">
        <v>3894.8</v>
      </c>
      <c r="F8" s="850">
        <v>2064.913</v>
      </c>
      <c r="G8" s="850">
        <v>3673.03</v>
      </c>
      <c r="H8" s="850">
        <v>4227.3</v>
      </c>
      <c r="I8" s="851">
        <v>4878.920368</v>
      </c>
      <c r="J8" s="851">
        <v>6661.43</v>
      </c>
      <c r="K8" s="851">
        <v>1729.7318549999995</v>
      </c>
      <c r="L8" s="852"/>
    </row>
    <row r="9" spans="1:12" ht="21" customHeight="1">
      <c r="A9" s="849" t="s">
        <v>230</v>
      </c>
      <c r="B9" s="850">
        <v>1661.361</v>
      </c>
      <c r="C9" s="850">
        <v>2859.9</v>
      </c>
      <c r="D9" s="850">
        <v>2301.56</v>
      </c>
      <c r="E9" s="850">
        <v>4767.4</v>
      </c>
      <c r="F9" s="850">
        <v>3784.984</v>
      </c>
      <c r="G9" s="850">
        <v>5468.766</v>
      </c>
      <c r="H9" s="850">
        <v>3117</v>
      </c>
      <c r="I9" s="851">
        <v>6215.803716</v>
      </c>
      <c r="J9" s="851">
        <v>6053</v>
      </c>
      <c r="K9" s="851">
        <v>6048.755077999999</v>
      </c>
      <c r="L9" s="852"/>
    </row>
    <row r="10" spans="1:12" ht="21" customHeight="1">
      <c r="A10" s="849" t="s">
        <v>231</v>
      </c>
      <c r="B10" s="850">
        <v>1643.985</v>
      </c>
      <c r="C10" s="850">
        <v>3805.5</v>
      </c>
      <c r="D10" s="850">
        <v>2016.824</v>
      </c>
      <c r="E10" s="850">
        <v>4917.8</v>
      </c>
      <c r="F10" s="850">
        <v>4026.84</v>
      </c>
      <c r="G10" s="850">
        <v>5113.109</v>
      </c>
      <c r="H10" s="850">
        <v>3147.629993000001</v>
      </c>
      <c r="I10" s="851">
        <v>7250.6900829999995</v>
      </c>
      <c r="J10" s="851">
        <v>6521.12</v>
      </c>
      <c r="K10" s="851">
        <v>5194.902522</v>
      </c>
      <c r="L10" s="852"/>
    </row>
    <row r="11" spans="1:12" ht="21" customHeight="1">
      <c r="A11" s="849" t="s">
        <v>232</v>
      </c>
      <c r="B11" s="850">
        <v>716.981</v>
      </c>
      <c r="C11" s="850">
        <v>2962.1</v>
      </c>
      <c r="D11" s="850">
        <v>2007.5</v>
      </c>
      <c r="E11" s="850">
        <v>5107.5</v>
      </c>
      <c r="F11" s="850">
        <v>5404.078</v>
      </c>
      <c r="G11" s="850">
        <v>5923.4</v>
      </c>
      <c r="H11" s="850">
        <v>3693.200732</v>
      </c>
      <c r="I11" s="853">
        <v>7103.718668</v>
      </c>
      <c r="J11" s="853">
        <v>5399.75</v>
      </c>
      <c r="K11" s="853">
        <v>5664.369971</v>
      </c>
      <c r="L11" s="854"/>
    </row>
    <row r="12" spans="1:12" ht="19.5" customHeight="1">
      <c r="A12" s="849" t="s">
        <v>233</v>
      </c>
      <c r="B12" s="850">
        <v>1428.479</v>
      </c>
      <c r="C12" s="850">
        <v>1963.1</v>
      </c>
      <c r="D12" s="850">
        <v>2480.095</v>
      </c>
      <c r="E12" s="850">
        <v>3755.8</v>
      </c>
      <c r="F12" s="850">
        <v>4548.177</v>
      </c>
      <c r="G12" s="850">
        <v>5524.553</v>
      </c>
      <c r="H12" s="850">
        <v>2894.6</v>
      </c>
      <c r="I12" s="853">
        <v>6370.281666999998</v>
      </c>
      <c r="J12" s="853">
        <v>7039.43</v>
      </c>
      <c r="K12" s="853">
        <v>7382.366038000001</v>
      </c>
      <c r="L12" s="854"/>
    </row>
    <row r="13" spans="1:12" ht="21" customHeight="1">
      <c r="A13" s="849" t="s">
        <v>234</v>
      </c>
      <c r="B13" s="850">
        <v>2052.853</v>
      </c>
      <c r="C13" s="850">
        <v>3442.1</v>
      </c>
      <c r="D13" s="850">
        <v>3768.18</v>
      </c>
      <c r="E13" s="850">
        <v>4382.1</v>
      </c>
      <c r="F13" s="850">
        <v>4505.977</v>
      </c>
      <c r="G13" s="850">
        <v>4638.701</v>
      </c>
      <c r="H13" s="850">
        <v>3614.076429</v>
      </c>
      <c r="I13" s="853">
        <v>7574.0239679999995</v>
      </c>
      <c r="J13" s="853">
        <v>6503.97</v>
      </c>
      <c r="K13" s="853">
        <v>6771.428519000001</v>
      </c>
      <c r="L13" s="854"/>
    </row>
    <row r="14" spans="1:12" ht="21" customHeight="1">
      <c r="A14" s="849" t="s">
        <v>235</v>
      </c>
      <c r="B14" s="850">
        <v>2714.843</v>
      </c>
      <c r="C14" s="850">
        <v>3420.2</v>
      </c>
      <c r="D14" s="850">
        <v>3495.035</v>
      </c>
      <c r="E14" s="850">
        <v>3427.2</v>
      </c>
      <c r="F14" s="850">
        <v>3263.921</v>
      </c>
      <c r="G14" s="850">
        <v>5139.568</v>
      </c>
      <c r="H14" s="850">
        <v>3358.239235000001</v>
      </c>
      <c r="I14" s="853">
        <v>5302.327289999998</v>
      </c>
      <c r="J14" s="853">
        <v>4403.9783418</v>
      </c>
      <c r="K14" s="853">
        <v>5899.446292999999</v>
      </c>
      <c r="L14" s="854"/>
    </row>
    <row r="15" spans="1:12" ht="21" customHeight="1">
      <c r="A15" s="849" t="s">
        <v>236</v>
      </c>
      <c r="B15" s="850">
        <v>1711.2</v>
      </c>
      <c r="C15" s="850">
        <v>2205.73</v>
      </c>
      <c r="D15" s="850">
        <v>3452.1</v>
      </c>
      <c r="E15" s="850">
        <v>3016.2</v>
      </c>
      <c r="F15" s="850">
        <v>4066.715</v>
      </c>
      <c r="G15" s="850">
        <v>5497.373</v>
      </c>
      <c r="H15" s="850">
        <v>3799.3208210000007</v>
      </c>
      <c r="I15" s="853">
        <v>5892.200164999999</v>
      </c>
      <c r="J15" s="853">
        <v>7150.519439000001</v>
      </c>
      <c r="K15" s="853">
        <v>7405.390267999999</v>
      </c>
      <c r="L15" s="854"/>
    </row>
    <row r="16" spans="1:12" ht="21" customHeight="1">
      <c r="A16" s="849" t="s">
        <v>237</v>
      </c>
      <c r="B16" s="850">
        <v>1571.796</v>
      </c>
      <c r="C16" s="850">
        <v>3091.435</v>
      </c>
      <c r="D16" s="850">
        <v>4253.095</v>
      </c>
      <c r="E16" s="850">
        <v>2113.92</v>
      </c>
      <c r="F16" s="855">
        <v>3970.419</v>
      </c>
      <c r="G16" s="855">
        <v>7717.93</v>
      </c>
      <c r="H16" s="850">
        <v>4485.520859</v>
      </c>
      <c r="I16" s="853">
        <v>6628.0436819999995</v>
      </c>
      <c r="J16" s="853">
        <v>10623.366396</v>
      </c>
      <c r="K16" s="853">
        <v>10266.2</v>
      </c>
      <c r="L16" s="854"/>
    </row>
    <row r="17" spans="1:12" ht="21" customHeight="1" thickBot="1">
      <c r="A17" s="856" t="s">
        <v>292</v>
      </c>
      <c r="B17" s="857">
        <v>17720.93</v>
      </c>
      <c r="C17" s="857">
        <v>32016.374</v>
      </c>
      <c r="D17" s="857">
        <v>33126.803</v>
      </c>
      <c r="E17" s="857">
        <v>47702.92</v>
      </c>
      <c r="F17" s="857">
        <v>47768.05300000001</v>
      </c>
      <c r="G17" s="857">
        <v>60678.955</v>
      </c>
      <c r="H17" s="857">
        <v>41759.371573</v>
      </c>
      <c r="I17" s="858">
        <v>75029.92783100001</v>
      </c>
      <c r="J17" s="858">
        <v>78469.0276728</v>
      </c>
      <c r="K17" s="858">
        <f>SUM(K5:K16)</f>
        <v>70201.279654</v>
      </c>
      <c r="L17" s="859">
        <f>SUM(L5:L16)</f>
        <v>19845.695442</v>
      </c>
    </row>
    <row r="18" spans="1:9" ht="21" customHeight="1" thickTop="1">
      <c r="A18" s="860" t="s">
        <v>644</v>
      </c>
      <c r="B18" s="860"/>
      <c r="C18" s="860"/>
      <c r="D18" s="861"/>
      <c r="E18" s="860"/>
      <c r="F18" s="860"/>
      <c r="G18" s="861"/>
      <c r="H18" s="862"/>
      <c r="I18" s="862"/>
    </row>
    <row r="19" spans="1:9" ht="21" customHeight="1">
      <c r="A19" s="860" t="s">
        <v>464</v>
      </c>
      <c r="B19" s="860"/>
      <c r="C19" s="860"/>
      <c r="D19" s="861"/>
      <c r="E19" s="860"/>
      <c r="F19" s="860"/>
      <c r="G19" s="863"/>
      <c r="H19" s="862"/>
      <c r="I19" s="86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fitToHeight="1" fitToWidth="1" horizontalDpi="600" verticalDpi="600" orientation="portrait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4">
      <selection activeCell="W8" sqref="W8"/>
    </sheetView>
  </sheetViews>
  <sheetFormatPr defaultColWidth="9.140625" defaultRowHeight="15"/>
  <cols>
    <col min="1" max="1" width="9.57421875" style="39" bestFit="1" customWidth="1"/>
    <col min="2" max="2" width="10.8515625" style="39" hidden="1" customWidth="1"/>
    <col min="3" max="3" width="11.00390625" style="39" hidden="1" customWidth="1"/>
    <col min="4" max="4" width="9.7109375" style="39" customWidth="1"/>
    <col min="5" max="5" width="12.7109375" style="39" customWidth="1"/>
    <col min="6" max="6" width="10.140625" style="39" customWidth="1"/>
    <col min="7" max="7" width="12.7109375" style="39" customWidth="1"/>
    <col min="8" max="9" width="0" style="39" hidden="1" customWidth="1"/>
    <col min="10" max="10" width="9.140625" style="39" customWidth="1"/>
    <col min="11" max="11" width="9.8515625" style="39" customWidth="1"/>
    <col min="12" max="12" width="9.140625" style="39" customWidth="1"/>
    <col min="13" max="13" width="9.7109375" style="39" customWidth="1"/>
    <col min="14" max="15" width="0" style="39" hidden="1" customWidth="1"/>
    <col min="16" max="16" width="9.140625" style="39" customWidth="1"/>
    <col min="17" max="17" width="10.7109375" style="39" customWidth="1"/>
    <col min="18" max="16384" width="9.140625" style="39" customWidth="1"/>
  </cols>
  <sheetData>
    <row r="1" spans="1:19" ht="12.75">
      <c r="A1" s="1544" t="s">
        <v>1104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  <c r="O1" s="1544"/>
      <c r="P1" s="1544"/>
      <c r="Q1" s="1544"/>
      <c r="R1" s="1544"/>
      <c r="S1" s="1544"/>
    </row>
    <row r="2" spans="1:19" ht="15.75">
      <c r="A2" s="1545" t="s">
        <v>107</v>
      </c>
      <c r="B2" s="1545"/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</row>
    <row r="3" spans="1:19" ht="16.5" thickBot="1">
      <c r="A3" s="1546" t="s">
        <v>1105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  <c r="P3" s="1546"/>
      <c r="Q3" s="1546"/>
      <c r="R3" s="1546"/>
      <c r="S3" s="1546"/>
    </row>
    <row r="4" spans="1:19" ht="16.5" thickTop="1">
      <c r="A4" s="1547" t="s">
        <v>1106</v>
      </c>
      <c r="B4" s="1548"/>
      <c r="C4" s="1548"/>
      <c r="D4" s="1548"/>
      <c r="E4" s="1548"/>
      <c r="F4" s="1548"/>
      <c r="G4" s="1549"/>
      <c r="H4" s="1547" t="s">
        <v>1107</v>
      </c>
      <c r="I4" s="1548"/>
      <c r="J4" s="1548"/>
      <c r="K4" s="1548"/>
      <c r="L4" s="1548"/>
      <c r="M4" s="1549"/>
      <c r="N4" s="1547" t="s">
        <v>1108</v>
      </c>
      <c r="O4" s="1548"/>
      <c r="P4" s="1548"/>
      <c r="Q4" s="1548"/>
      <c r="R4" s="1548"/>
      <c r="S4" s="1549"/>
    </row>
    <row r="5" spans="1:19" ht="13.5" thickBot="1">
      <c r="A5" s="1337"/>
      <c r="B5" s="521"/>
      <c r="C5" s="521"/>
      <c r="D5" s="521"/>
      <c r="E5" s="521"/>
      <c r="F5" s="521"/>
      <c r="G5" s="523"/>
      <c r="H5" s="1338"/>
      <c r="I5" s="521"/>
      <c r="J5" s="521"/>
      <c r="K5" s="521"/>
      <c r="L5" s="521"/>
      <c r="M5" s="523"/>
      <c r="N5" s="526"/>
      <c r="O5" s="512"/>
      <c r="P5" s="512"/>
      <c r="Q5" s="512"/>
      <c r="R5" s="521"/>
      <c r="S5" s="523"/>
    </row>
    <row r="6" spans="1:19" ht="13.5" thickTop="1">
      <c r="A6" s="1554" t="s">
        <v>739</v>
      </c>
      <c r="B6" s="1553" t="s">
        <v>373</v>
      </c>
      <c r="C6" s="1553"/>
      <c r="D6" s="1553" t="s">
        <v>19</v>
      </c>
      <c r="E6" s="1553"/>
      <c r="F6" s="1550" t="s">
        <v>41</v>
      </c>
      <c r="G6" s="1551"/>
      <c r="H6" s="1552" t="s">
        <v>373</v>
      </c>
      <c r="I6" s="1553"/>
      <c r="J6" s="1553" t="s">
        <v>19</v>
      </c>
      <c r="K6" s="1553"/>
      <c r="L6" s="1550" t="s">
        <v>41</v>
      </c>
      <c r="M6" s="1551"/>
      <c r="N6" s="1552" t="s">
        <v>373</v>
      </c>
      <c r="O6" s="1553"/>
      <c r="P6" s="1553" t="s">
        <v>19</v>
      </c>
      <c r="Q6" s="1553"/>
      <c r="R6" s="1550" t="s">
        <v>41</v>
      </c>
      <c r="S6" s="1551"/>
    </row>
    <row r="7" spans="1:19" ht="38.25">
      <c r="A7" s="1555"/>
      <c r="B7" s="1339" t="s">
        <v>225</v>
      </c>
      <c r="C7" s="1339" t="s">
        <v>145</v>
      </c>
      <c r="D7" s="1339" t="s">
        <v>225</v>
      </c>
      <c r="E7" s="1339" t="s">
        <v>145</v>
      </c>
      <c r="F7" s="1340" t="s">
        <v>225</v>
      </c>
      <c r="G7" s="1341" t="s">
        <v>1109</v>
      </c>
      <c r="H7" s="1342" t="s">
        <v>225</v>
      </c>
      <c r="I7" s="1339" t="s">
        <v>145</v>
      </c>
      <c r="J7" s="1339" t="s">
        <v>225</v>
      </c>
      <c r="K7" s="1339" t="s">
        <v>145</v>
      </c>
      <c r="L7" s="1340" t="s">
        <v>225</v>
      </c>
      <c r="M7" s="1341" t="s">
        <v>1110</v>
      </c>
      <c r="N7" s="1343" t="s">
        <v>225</v>
      </c>
      <c r="O7" s="1344" t="s">
        <v>145</v>
      </c>
      <c r="P7" s="1344" t="s">
        <v>225</v>
      </c>
      <c r="Q7" s="1344" t="s">
        <v>145</v>
      </c>
      <c r="R7" s="1345" t="s">
        <v>225</v>
      </c>
      <c r="S7" s="1346" t="s">
        <v>184</v>
      </c>
    </row>
    <row r="8" spans="1:19" ht="18" customHeight="1">
      <c r="A8" s="1347" t="s">
        <v>745</v>
      </c>
      <c r="B8" s="1348">
        <v>112.68935709970962</v>
      </c>
      <c r="C8" s="1348">
        <v>17.519220694849636</v>
      </c>
      <c r="D8" s="1349">
        <v>133.69</v>
      </c>
      <c r="E8" s="1350">
        <v>11.4</v>
      </c>
      <c r="F8" s="1349">
        <v>155.8</v>
      </c>
      <c r="G8" s="1350">
        <f>(F8/D8-1)*100</f>
        <v>16.538260154087837</v>
      </c>
      <c r="H8" s="1351">
        <v>102.86640075318743</v>
      </c>
      <c r="I8" s="1348">
        <v>4.112460047036208</v>
      </c>
      <c r="J8" s="1349">
        <v>102.6</v>
      </c>
      <c r="K8" s="1350">
        <v>-8.5</v>
      </c>
      <c r="L8" s="1349">
        <v>98</v>
      </c>
      <c r="M8" s="1350">
        <f>(L8/J8-1)*100</f>
        <v>-4.483430799220267</v>
      </c>
      <c r="N8" s="1351">
        <v>109.54923694675671</v>
      </c>
      <c r="O8" s="1348">
        <v>12.877191300403894</v>
      </c>
      <c r="P8" s="1349">
        <v>130.32</v>
      </c>
      <c r="Q8" s="1350">
        <v>21.8</v>
      </c>
      <c r="R8" s="1349">
        <f>F8/L8*100</f>
        <v>158.9795918367347</v>
      </c>
      <c r="S8" s="1350">
        <f>(R8/P8-1)*100</f>
        <v>21.991706443166592</v>
      </c>
    </row>
    <row r="9" spans="1:19" ht="18" customHeight="1">
      <c r="A9" s="1352" t="s">
        <v>746</v>
      </c>
      <c r="B9" s="1353">
        <v>114.00424675175967</v>
      </c>
      <c r="C9" s="1353">
        <v>16.606640858359654</v>
      </c>
      <c r="D9" s="1354">
        <v>132.8</v>
      </c>
      <c r="E9" s="1355">
        <v>7.3</v>
      </c>
      <c r="F9" s="1354">
        <v>157.8</v>
      </c>
      <c r="G9" s="1355">
        <f>(F9/D9-1)*100</f>
        <v>18.82530120481927</v>
      </c>
      <c r="H9" s="1356">
        <v>104.4636963719881</v>
      </c>
      <c r="I9" s="1353">
        <v>3.56405044766872</v>
      </c>
      <c r="J9" s="1354">
        <v>102.9</v>
      </c>
      <c r="K9" s="1355">
        <v>-7.2</v>
      </c>
      <c r="L9" s="1354">
        <v>99.8</v>
      </c>
      <c r="M9" s="1355">
        <f>(L9/J9-1)*100</f>
        <v>-3.0126336248785357</v>
      </c>
      <c r="N9" s="1356">
        <v>109.13288607536758</v>
      </c>
      <c r="O9" s="1353">
        <v>12.593743054962303</v>
      </c>
      <c r="P9" s="1354">
        <v>129.1</v>
      </c>
      <c r="Q9" s="1355">
        <v>15.7</v>
      </c>
      <c r="R9" s="1354">
        <f>F9/L9*100</f>
        <v>158.11623246492988</v>
      </c>
      <c r="S9" s="1355">
        <f>(R9/P9-1)*100</f>
        <v>22.475780375623454</v>
      </c>
    </row>
    <row r="10" spans="1:22" ht="18" customHeight="1">
      <c r="A10" s="1357" t="s">
        <v>747</v>
      </c>
      <c r="B10" s="1358">
        <v>113.62847620478178</v>
      </c>
      <c r="C10" s="1358">
        <v>16.03314819185387</v>
      </c>
      <c r="D10" s="1359">
        <v>138.1</v>
      </c>
      <c r="E10" s="1360">
        <v>8.6</v>
      </c>
      <c r="F10" s="1359">
        <v>157.3</v>
      </c>
      <c r="G10" s="1360">
        <v>13.9</v>
      </c>
      <c r="H10" s="1361">
        <v>107.15943410332939</v>
      </c>
      <c r="I10" s="1358">
        <v>5.930423421046129</v>
      </c>
      <c r="J10" s="1359">
        <v>103.6</v>
      </c>
      <c r="K10" s="1360">
        <v>-7.1</v>
      </c>
      <c r="L10" s="1359">
        <v>100</v>
      </c>
      <c r="M10" s="1360">
        <f>L10/J10*100-100</f>
        <v>-3.4749034749034706</v>
      </c>
      <c r="N10" s="1361">
        <v>106.03683861862743</v>
      </c>
      <c r="O10" s="1358">
        <v>9.537132435175891</v>
      </c>
      <c r="P10" s="1359">
        <v>133.3</v>
      </c>
      <c r="Q10" s="1360">
        <v>16.8</v>
      </c>
      <c r="R10" s="1359">
        <f>F10/L10*100</f>
        <v>157.3</v>
      </c>
      <c r="S10" s="1355">
        <f>(R10/P10-1)*100</f>
        <v>18.004501125281315</v>
      </c>
      <c r="U10" s="39" t="s">
        <v>122</v>
      </c>
      <c r="V10" s="39" t="s">
        <v>122</v>
      </c>
    </row>
    <row r="11" spans="1:19" ht="18" customHeight="1">
      <c r="A11" s="1347" t="s">
        <v>748</v>
      </c>
      <c r="B11" s="1348">
        <v>106.22663500669962</v>
      </c>
      <c r="C11" s="1348">
        <v>8.640273234465951</v>
      </c>
      <c r="D11" s="1349">
        <v>138.6</v>
      </c>
      <c r="E11" s="1350">
        <v>8.7</v>
      </c>
      <c r="F11" s="1349"/>
      <c r="G11" s="1350"/>
      <c r="H11" s="1351">
        <v>107.1476900720676</v>
      </c>
      <c r="I11" s="1348">
        <v>6.9101733253367</v>
      </c>
      <c r="J11" s="1349">
        <v>101</v>
      </c>
      <c r="K11" s="1350">
        <v>-8</v>
      </c>
      <c r="L11" s="1349"/>
      <c r="M11" s="1350"/>
      <c r="N11" s="1351">
        <v>99.14038738049464</v>
      </c>
      <c r="O11" s="1348">
        <v>1.6182743468803267</v>
      </c>
      <c r="P11" s="1349">
        <v>137.2</v>
      </c>
      <c r="Q11" s="1350">
        <v>18.1</v>
      </c>
      <c r="R11" s="1349"/>
      <c r="S11" s="1350"/>
    </row>
    <row r="12" spans="1:19" ht="18" customHeight="1">
      <c r="A12" s="1352" t="s">
        <v>749</v>
      </c>
      <c r="B12" s="1353">
        <v>111.03290658759045</v>
      </c>
      <c r="C12" s="1353">
        <v>11.712737948937075</v>
      </c>
      <c r="D12" s="1354">
        <v>142.7</v>
      </c>
      <c r="E12" s="1355">
        <v>13</v>
      </c>
      <c r="F12" s="1354"/>
      <c r="G12" s="1355"/>
      <c r="H12" s="1356">
        <v>107.67627899454415</v>
      </c>
      <c r="I12" s="1353">
        <v>8.10603000310006</v>
      </c>
      <c r="J12" s="1354">
        <v>101.8</v>
      </c>
      <c r="K12" s="1355">
        <v>-6.998294487775794</v>
      </c>
      <c r="L12" s="1354"/>
      <c r="M12" s="1355"/>
      <c r="N12" s="1356">
        <v>103.11733245649803</v>
      </c>
      <c r="O12" s="1353">
        <v>3.3362689812340705</v>
      </c>
      <c r="P12" s="1354">
        <v>140.7</v>
      </c>
      <c r="Q12" s="1355">
        <v>22</v>
      </c>
      <c r="R12" s="1354"/>
      <c r="S12" s="1355"/>
    </row>
    <row r="13" spans="1:19" ht="18" customHeight="1">
      <c r="A13" s="1357" t="s">
        <v>750</v>
      </c>
      <c r="B13" s="1358">
        <v>109.67740254546072</v>
      </c>
      <c r="C13" s="1358">
        <v>10.170218215821933</v>
      </c>
      <c r="D13" s="1359">
        <v>143.4</v>
      </c>
      <c r="E13" s="1360">
        <v>15.86718600715524</v>
      </c>
      <c r="F13" s="1359"/>
      <c r="G13" s="1360"/>
      <c r="H13" s="1361">
        <v>110.03982842329214</v>
      </c>
      <c r="I13" s="1358">
        <v>11.113372020915051</v>
      </c>
      <c r="J13" s="1359">
        <v>99.7</v>
      </c>
      <c r="K13" s="1360">
        <v>-7.3</v>
      </c>
      <c r="L13" s="1359"/>
      <c r="M13" s="1360"/>
      <c r="N13" s="1361">
        <v>99.67064118235693</v>
      </c>
      <c r="O13" s="1358">
        <v>-0.8488211526112224</v>
      </c>
      <c r="P13" s="1354">
        <v>143.9</v>
      </c>
      <c r="Q13" s="1355">
        <v>25</v>
      </c>
      <c r="R13" s="1359"/>
      <c r="S13" s="1360"/>
    </row>
    <row r="14" spans="1:19" ht="18" customHeight="1">
      <c r="A14" s="1347" t="s">
        <v>751</v>
      </c>
      <c r="B14" s="1348">
        <v>112.45944271084433</v>
      </c>
      <c r="C14" s="1348">
        <v>14.385226639702921</v>
      </c>
      <c r="D14" s="1349">
        <v>144.7</v>
      </c>
      <c r="E14" s="1350">
        <v>15.25553067005481</v>
      </c>
      <c r="F14" s="1349"/>
      <c r="G14" s="1350"/>
      <c r="H14" s="1351">
        <v>112.78410133672875</v>
      </c>
      <c r="I14" s="1348">
        <v>14.253046300309052</v>
      </c>
      <c r="J14" s="1349">
        <v>97.6</v>
      </c>
      <c r="K14" s="1350">
        <v>-8.138368494732077</v>
      </c>
      <c r="L14" s="1349"/>
      <c r="M14" s="1350"/>
      <c r="N14" s="1351">
        <v>99.71214149686301</v>
      </c>
      <c r="O14" s="1348">
        <v>0.11569086661063466</v>
      </c>
      <c r="P14" s="1349">
        <v>148.25819672131146</v>
      </c>
      <c r="Q14" s="1350">
        <v>25.46645294825332</v>
      </c>
      <c r="R14" s="1349"/>
      <c r="S14" s="1350"/>
    </row>
    <row r="15" spans="1:19" ht="18" customHeight="1">
      <c r="A15" s="1352" t="s">
        <v>752</v>
      </c>
      <c r="B15" s="1353">
        <v>112.27075204399073</v>
      </c>
      <c r="C15" s="1353">
        <v>12.591503947140453</v>
      </c>
      <c r="D15" s="1354">
        <v>144.7</v>
      </c>
      <c r="E15" s="1355">
        <v>16.5</v>
      </c>
      <c r="F15" s="1354"/>
      <c r="G15" s="1355"/>
      <c r="H15" s="1356">
        <v>112.06370773024058</v>
      </c>
      <c r="I15" s="1353">
        <v>12.165595574456802</v>
      </c>
      <c r="J15" s="1354">
        <v>96.8</v>
      </c>
      <c r="K15" s="1355">
        <v>-6.9</v>
      </c>
      <c r="L15" s="1354"/>
      <c r="M15" s="1355"/>
      <c r="N15" s="1356">
        <v>100.1847559017488</v>
      </c>
      <c r="O15" s="1353">
        <v>0.37971391361351436</v>
      </c>
      <c r="P15" s="1354">
        <v>149.48347107438016</v>
      </c>
      <c r="Q15" s="1355">
        <v>25.127703765263078</v>
      </c>
      <c r="R15" s="1354"/>
      <c r="S15" s="1355"/>
    </row>
    <row r="16" spans="1:19" ht="18" customHeight="1">
      <c r="A16" s="1357" t="s">
        <v>753</v>
      </c>
      <c r="B16" s="1358">
        <v>111.60232184290282</v>
      </c>
      <c r="C16" s="1358">
        <v>11.667010575844628</v>
      </c>
      <c r="D16" s="1359">
        <v>147</v>
      </c>
      <c r="E16" s="1360">
        <v>19.239869897350232</v>
      </c>
      <c r="F16" s="1359"/>
      <c r="G16" s="1360"/>
      <c r="H16" s="1361">
        <v>110.48672511906376</v>
      </c>
      <c r="I16" s="1358">
        <v>10.53480751522224</v>
      </c>
      <c r="J16" s="1359">
        <v>98.9</v>
      </c>
      <c r="K16" s="1360">
        <v>-4.25183379882418</v>
      </c>
      <c r="L16" s="1359"/>
      <c r="M16" s="1360"/>
      <c r="N16" s="1361">
        <v>101.00971109663794</v>
      </c>
      <c r="O16" s="1358">
        <v>1.0242955011854065</v>
      </c>
      <c r="P16" s="1359">
        <v>148.6349848331648</v>
      </c>
      <c r="Q16" s="1360">
        <v>24.5348862836873</v>
      </c>
      <c r="R16" s="1359"/>
      <c r="S16" s="1360"/>
    </row>
    <row r="17" spans="1:19" ht="18" customHeight="1">
      <c r="A17" s="1347" t="s">
        <v>329</v>
      </c>
      <c r="B17" s="1348">
        <v>112.06722997872829</v>
      </c>
      <c r="C17" s="1348">
        <v>8.820195726362499</v>
      </c>
      <c r="D17" s="1349">
        <v>149.44</v>
      </c>
      <c r="E17" s="1350">
        <v>20.310885731596116</v>
      </c>
      <c r="F17" s="1349"/>
      <c r="G17" s="1350"/>
      <c r="H17" s="1351">
        <v>109.15708229953579</v>
      </c>
      <c r="I17" s="1348">
        <v>10.14300292281412</v>
      </c>
      <c r="J17" s="1349">
        <v>99.6</v>
      </c>
      <c r="K17" s="1350">
        <v>-4.6</v>
      </c>
      <c r="L17" s="1349"/>
      <c r="M17" s="1350"/>
      <c r="N17" s="1351">
        <v>102.6660181986239</v>
      </c>
      <c r="O17" s="1348">
        <v>-1.2009906769825562</v>
      </c>
      <c r="P17" s="1349">
        <v>150.1</v>
      </c>
      <c r="Q17" s="1350">
        <v>26.06631271281647</v>
      </c>
      <c r="R17" s="1349"/>
      <c r="S17" s="1350"/>
    </row>
    <row r="18" spans="1:19" ht="18" customHeight="1">
      <c r="A18" s="1352" t="s">
        <v>754</v>
      </c>
      <c r="B18" s="1353">
        <v>113.22717848462969</v>
      </c>
      <c r="C18" s="1353">
        <v>6.420711540463287</v>
      </c>
      <c r="D18" s="1354">
        <v>152.46</v>
      </c>
      <c r="E18" s="1355">
        <v>20.76062514957657</v>
      </c>
      <c r="F18" s="1354"/>
      <c r="G18" s="1355"/>
      <c r="H18" s="1356">
        <v>109.72889947384357</v>
      </c>
      <c r="I18" s="1353">
        <v>9.256042172557471</v>
      </c>
      <c r="J18" s="1354">
        <v>103.8</v>
      </c>
      <c r="K18" s="1355">
        <v>-1.8</v>
      </c>
      <c r="L18" s="1354"/>
      <c r="M18" s="1355"/>
      <c r="N18" s="1356">
        <v>103.18811090565983</v>
      </c>
      <c r="O18" s="1353">
        <v>-2.5951247873468617</v>
      </c>
      <c r="P18" s="1354">
        <v>146.9</v>
      </c>
      <c r="Q18" s="1355">
        <v>23</v>
      </c>
      <c r="R18" s="1354"/>
      <c r="S18" s="1355"/>
    </row>
    <row r="19" spans="1:19" ht="18" customHeight="1">
      <c r="A19" s="1357" t="s">
        <v>755</v>
      </c>
      <c r="B19" s="1358">
        <v>119.53589074776228</v>
      </c>
      <c r="C19" s="1358">
        <v>14.565665659899764</v>
      </c>
      <c r="D19" s="1359">
        <v>153.6</v>
      </c>
      <c r="E19" s="1360">
        <v>16.7</v>
      </c>
      <c r="F19" s="1359"/>
      <c r="G19" s="1360"/>
      <c r="H19" s="1361">
        <v>110.13879962172938</v>
      </c>
      <c r="I19" s="1358">
        <v>7.776508560449159</v>
      </c>
      <c r="J19" s="1359">
        <v>101</v>
      </c>
      <c r="K19" s="1360">
        <v>-4.8</v>
      </c>
      <c r="L19" s="1359"/>
      <c r="M19" s="1360"/>
      <c r="N19" s="1361">
        <v>108.53204425534608</v>
      </c>
      <c r="O19" s="1358">
        <v>6.299292109321513</v>
      </c>
      <c r="P19" s="1359">
        <v>152.07920792079207</v>
      </c>
      <c r="Q19" s="1360">
        <v>22.6</v>
      </c>
      <c r="R19" s="1359"/>
      <c r="S19" s="1360"/>
    </row>
    <row r="20" spans="1:19" ht="18" customHeight="1" thickBot="1">
      <c r="A20" s="1362" t="s">
        <v>238</v>
      </c>
      <c r="B20" s="1363">
        <v>112.36848666707168</v>
      </c>
      <c r="C20" s="1363">
        <v>12.368486667071693</v>
      </c>
      <c r="D20" s="1364">
        <v>143.4325</v>
      </c>
      <c r="E20" s="1365">
        <v>14.5</v>
      </c>
      <c r="F20" s="1364"/>
      <c r="G20" s="1365"/>
      <c r="H20" s="1366"/>
      <c r="I20" s="1363"/>
      <c r="J20" s="1364">
        <v>100.77499999999999</v>
      </c>
      <c r="K20" s="1365">
        <v>-6.4</v>
      </c>
      <c r="L20" s="1364"/>
      <c r="M20" s="1365"/>
      <c r="N20" s="1366"/>
      <c r="O20" s="1363"/>
      <c r="P20" s="1364">
        <v>142.49798837913735</v>
      </c>
      <c r="Q20" s="1365">
        <v>22.182946309168347</v>
      </c>
      <c r="R20" s="1364"/>
      <c r="S20" s="1365"/>
    </row>
    <row r="21" ht="9" customHeight="1" thickTop="1">
      <c r="A21" s="1367"/>
    </row>
    <row r="22" ht="9" customHeight="1">
      <c r="A22" s="1367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6">
      <selection activeCell="P32" sqref="P32"/>
    </sheetView>
  </sheetViews>
  <sheetFormatPr defaultColWidth="9.140625" defaultRowHeight="15"/>
  <cols>
    <col min="1" max="1" width="3.140625" style="0" customWidth="1"/>
    <col min="2" max="2" width="4.8515625" style="0" customWidth="1"/>
    <col min="3" max="3" width="5.421875" style="0" customWidth="1"/>
    <col min="4" max="4" width="6.8515625" style="0" customWidth="1"/>
    <col min="5" max="5" width="13.28125" style="0" customWidth="1"/>
  </cols>
  <sheetData>
    <row r="1" spans="1:12" ht="15">
      <c r="A1" s="1556" t="s">
        <v>645</v>
      </c>
      <c r="B1" s="1556"/>
      <c r="C1" s="1556"/>
      <c r="D1" s="1556"/>
      <c r="E1" s="1556"/>
      <c r="F1" s="1556"/>
      <c r="G1" s="1556"/>
      <c r="H1" s="1556"/>
      <c r="I1" s="1556"/>
      <c r="J1" s="1556"/>
      <c r="K1" s="1556"/>
      <c r="L1" s="1556"/>
    </row>
    <row r="2" spans="1:12" ht="15.75">
      <c r="A2" s="1557" t="s">
        <v>646</v>
      </c>
      <c r="B2" s="1557"/>
      <c r="C2" s="1557"/>
      <c r="D2" s="1557"/>
      <c r="E2" s="1557"/>
      <c r="F2" s="1557"/>
      <c r="G2" s="1557"/>
      <c r="H2" s="1557"/>
      <c r="I2" s="1557"/>
      <c r="J2" s="1557"/>
      <c r="K2" s="1557"/>
      <c r="L2" s="1557"/>
    </row>
    <row r="3" spans="1:12" ht="15.75" thickBot="1">
      <c r="A3" s="1558" t="s">
        <v>615</v>
      </c>
      <c r="B3" s="1558"/>
      <c r="C3" s="1558"/>
      <c r="D3" s="1558"/>
      <c r="E3" s="1558"/>
      <c r="F3" s="1558"/>
      <c r="G3" s="1558"/>
      <c r="H3" s="1558"/>
      <c r="I3" s="1558"/>
      <c r="J3" s="1558"/>
      <c r="K3" s="1558"/>
      <c r="L3" s="1558"/>
    </row>
    <row r="4" spans="1:12" ht="15.75" thickTop="1">
      <c r="A4" s="1559" t="s">
        <v>647</v>
      </c>
      <c r="B4" s="1560"/>
      <c r="C4" s="1560"/>
      <c r="D4" s="1560"/>
      <c r="E4" s="1561"/>
      <c r="F4" s="1568" t="s">
        <v>17</v>
      </c>
      <c r="G4" s="1561"/>
      <c r="H4" s="1568" t="s">
        <v>378</v>
      </c>
      <c r="I4" s="1561"/>
      <c r="J4" s="1569" t="s">
        <v>648</v>
      </c>
      <c r="K4" s="1571" t="s">
        <v>619</v>
      </c>
      <c r="L4" s="1572"/>
    </row>
    <row r="5" spans="1:12" ht="15">
      <c r="A5" s="1562"/>
      <c r="B5" s="1563"/>
      <c r="C5" s="1563"/>
      <c r="D5" s="1563"/>
      <c r="E5" s="1564"/>
      <c r="F5" s="1566"/>
      <c r="G5" s="1567"/>
      <c r="H5" s="1566"/>
      <c r="I5" s="1567"/>
      <c r="J5" s="1570"/>
      <c r="K5" s="1573" t="s">
        <v>761</v>
      </c>
      <c r="L5" s="1574"/>
    </row>
    <row r="6" spans="1:12" ht="15">
      <c r="A6" s="1565"/>
      <c r="B6" s="1566"/>
      <c r="C6" s="1566"/>
      <c r="D6" s="1566"/>
      <c r="E6" s="1567"/>
      <c r="F6" s="865" t="s">
        <v>649</v>
      </c>
      <c r="G6" s="865" t="s">
        <v>65</v>
      </c>
      <c r="H6" s="865" t="str">
        <f>F6</f>
        <v>3 Months </v>
      </c>
      <c r="I6" s="865" t="s">
        <v>65</v>
      </c>
      <c r="J6" s="865" t="str">
        <f>H6</f>
        <v>3 Months </v>
      </c>
      <c r="K6" s="866" t="s">
        <v>19</v>
      </c>
      <c r="L6" s="867" t="s">
        <v>41</v>
      </c>
    </row>
    <row r="7" spans="1:12" ht="15">
      <c r="A7" s="868" t="s">
        <v>650</v>
      </c>
      <c r="B7" s="869"/>
      <c r="C7" s="869"/>
      <c r="D7" s="869"/>
      <c r="E7" s="869"/>
      <c r="F7" s="870">
        <v>-6480.799999999988</v>
      </c>
      <c r="G7" s="870">
        <v>108319.79999999999</v>
      </c>
      <c r="H7" s="870">
        <v>85883.45</v>
      </c>
      <c r="I7" s="870">
        <v>140418.5478419959</v>
      </c>
      <c r="J7" s="871">
        <v>-1974.5554188921815</v>
      </c>
      <c r="K7" s="871" t="s">
        <v>3</v>
      </c>
      <c r="L7" s="872">
        <f>J7/H7*100-100</f>
        <v>-102.29911050253824</v>
      </c>
    </row>
    <row r="8" spans="1:12" ht="15">
      <c r="A8" s="873"/>
      <c r="B8" s="874" t="s">
        <v>651</v>
      </c>
      <c r="C8" s="874"/>
      <c r="D8" s="874"/>
      <c r="E8" s="874"/>
      <c r="F8" s="875">
        <v>25195.3</v>
      </c>
      <c r="G8" s="875">
        <v>98276.29999999999</v>
      </c>
      <c r="H8" s="875">
        <v>18753.15</v>
      </c>
      <c r="I8" s="875">
        <v>74866.12190195237</v>
      </c>
      <c r="J8" s="876">
        <v>20654.363181523426</v>
      </c>
      <c r="K8" s="876">
        <f aca="true" t="shared" si="0" ref="K8:K63">H8/F8*100-100</f>
        <v>-25.56885609617666</v>
      </c>
      <c r="L8" s="877">
        <f aca="true" t="shared" si="1" ref="L8:L65">J8/H8*100-100</f>
        <v>10.138100433918694</v>
      </c>
    </row>
    <row r="9" spans="1:12" ht="15">
      <c r="A9" s="873"/>
      <c r="B9" s="874"/>
      <c r="C9" s="874" t="s">
        <v>652</v>
      </c>
      <c r="D9" s="874"/>
      <c r="E9" s="874"/>
      <c r="F9" s="875">
        <v>0</v>
      </c>
      <c r="G9" s="875">
        <v>0</v>
      </c>
      <c r="H9" s="875">
        <v>0</v>
      </c>
      <c r="I9" s="875">
        <v>0</v>
      </c>
      <c r="J9" s="876">
        <v>0</v>
      </c>
      <c r="K9" s="1381" t="s">
        <v>3</v>
      </c>
      <c r="L9" s="1382" t="s">
        <v>3</v>
      </c>
    </row>
    <row r="10" spans="1:12" ht="15">
      <c r="A10" s="873"/>
      <c r="B10" s="874"/>
      <c r="C10" s="874" t="s">
        <v>653</v>
      </c>
      <c r="D10" s="874"/>
      <c r="E10" s="874"/>
      <c r="F10" s="875">
        <v>25195.3</v>
      </c>
      <c r="G10" s="875">
        <v>98276.29999999999</v>
      </c>
      <c r="H10" s="875">
        <v>18753.15</v>
      </c>
      <c r="I10" s="875">
        <v>74866.12190195237</v>
      </c>
      <c r="J10" s="876">
        <v>20654.363181523426</v>
      </c>
      <c r="K10" s="876">
        <f t="shared" si="0"/>
        <v>-25.56885609617666</v>
      </c>
      <c r="L10" s="877">
        <f t="shared" si="1"/>
        <v>10.138100433918694</v>
      </c>
    </row>
    <row r="11" spans="1:12" ht="15">
      <c r="A11" s="873"/>
      <c r="B11" s="874" t="s">
        <v>654</v>
      </c>
      <c r="C11" s="874"/>
      <c r="D11" s="874"/>
      <c r="E11" s="874"/>
      <c r="F11" s="875">
        <v>-188258.9</v>
      </c>
      <c r="G11" s="875">
        <v>-761773</v>
      </c>
      <c r="H11" s="875">
        <v>-128564.80000000002</v>
      </c>
      <c r="I11" s="875">
        <v>-756487.8188538766</v>
      </c>
      <c r="J11" s="876">
        <v>-216303.53132078622</v>
      </c>
      <c r="K11" s="876">
        <f t="shared" si="0"/>
        <v>-31.708514179143705</v>
      </c>
      <c r="L11" s="877">
        <f t="shared" si="1"/>
        <v>68.24475386792201</v>
      </c>
    </row>
    <row r="12" spans="1:12" ht="15">
      <c r="A12" s="873"/>
      <c r="B12" s="874"/>
      <c r="C12" s="874" t="s">
        <v>652</v>
      </c>
      <c r="D12" s="874"/>
      <c r="E12" s="874"/>
      <c r="F12" s="875">
        <v>-31311.399999999998</v>
      </c>
      <c r="G12" s="875">
        <v>-112044.59999999999</v>
      </c>
      <c r="H12" s="875">
        <v>-13908.800000000001</v>
      </c>
      <c r="I12" s="875">
        <v>-68724.40000000001</v>
      </c>
      <c r="J12" s="876">
        <v>-21095.3</v>
      </c>
      <c r="K12" s="876">
        <f t="shared" si="0"/>
        <v>-55.57911814866151</v>
      </c>
      <c r="L12" s="877">
        <f t="shared" si="1"/>
        <v>51.66872771195213</v>
      </c>
    </row>
    <row r="13" spans="1:12" ht="15">
      <c r="A13" s="873"/>
      <c r="B13" s="874"/>
      <c r="C13" s="874" t="s">
        <v>653</v>
      </c>
      <c r="D13" s="874"/>
      <c r="E13" s="874"/>
      <c r="F13" s="875">
        <v>-156947.5</v>
      </c>
      <c r="G13" s="875">
        <v>-649728.4</v>
      </c>
      <c r="H13" s="875">
        <v>-114656.00000000001</v>
      </c>
      <c r="I13" s="875">
        <v>-687763.4188538765</v>
      </c>
      <c r="J13" s="876">
        <v>-195208.23132078623</v>
      </c>
      <c r="K13" s="876">
        <f t="shared" si="0"/>
        <v>-26.946271842495094</v>
      </c>
      <c r="L13" s="877">
        <f t="shared" si="1"/>
        <v>70.25557434481073</v>
      </c>
    </row>
    <row r="14" spans="1:12" ht="15">
      <c r="A14" s="868"/>
      <c r="B14" s="869" t="s">
        <v>655</v>
      </c>
      <c r="C14" s="869"/>
      <c r="D14" s="869"/>
      <c r="E14" s="869"/>
      <c r="F14" s="878">
        <v>-163063.59999999998</v>
      </c>
      <c r="G14" s="878">
        <v>-663496.7000000001</v>
      </c>
      <c r="H14" s="878">
        <v>-109811.65000000001</v>
      </c>
      <c r="I14" s="878">
        <v>-681621.6969519241</v>
      </c>
      <c r="J14" s="879">
        <v>-195649.1681392628</v>
      </c>
      <c r="K14" s="879">
        <f t="shared" si="0"/>
        <v>-32.65716567032739</v>
      </c>
      <c r="L14" s="880">
        <f t="shared" si="1"/>
        <v>78.16795225211786</v>
      </c>
    </row>
    <row r="15" spans="1:12" ht="15">
      <c r="A15" s="868"/>
      <c r="B15" s="869" t="s">
        <v>656</v>
      </c>
      <c r="C15" s="869"/>
      <c r="D15" s="869"/>
      <c r="E15" s="869"/>
      <c r="F15" s="878">
        <v>546.399999999996</v>
      </c>
      <c r="G15" s="878">
        <v>27617.499999999996</v>
      </c>
      <c r="H15" s="878">
        <v>-2334.6000000000004</v>
      </c>
      <c r="I15" s="878">
        <v>9849.316562355205</v>
      </c>
      <c r="J15" s="879">
        <v>-2401.5327664531706</v>
      </c>
      <c r="K15" s="879">
        <f t="shared" si="0"/>
        <v>-527.2693997071774</v>
      </c>
      <c r="L15" s="880">
        <f t="shared" si="1"/>
        <v>2.8669907672907584</v>
      </c>
    </row>
    <row r="16" spans="1:12" ht="15">
      <c r="A16" s="873"/>
      <c r="B16" s="874"/>
      <c r="C16" s="874" t="s">
        <v>657</v>
      </c>
      <c r="D16" s="874"/>
      <c r="E16" s="874"/>
      <c r="F16" s="875">
        <v>32616.799999999996</v>
      </c>
      <c r="G16" s="875">
        <v>149288.4</v>
      </c>
      <c r="H16" s="875">
        <v>32386.9</v>
      </c>
      <c r="I16" s="875">
        <v>138471.8332969741</v>
      </c>
      <c r="J16" s="876">
        <v>34459.01385717695</v>
      </c>
      <c r="K16" s="876">
        <f t="shared" si="0"/>
        <v>-0.7048514875769456</v>
      </c>
      <c r="L16" s="877">
        <f t="shared" si="1"/>
        <v>6.397999985108015</v>
      </c>
    </row>
    <row r="17" spans="1:12" ht="15">
      <c r="A17" s="873"/>
      <c r="B17" s="874"/>
      <c r="C17" s="874"/>
      <c r="D17" s="874" t="s">
        <v>658</v>
      </c>
      <c r="E17" s="874"/>
      <c r="F17" s="875">
        <v>10399.9</v>
      </c>
      <c r="G17" s="875">
        <v>53428.6</v>
      </c>
      <c r="H17" s="875">
        <v>9143.7</v>
      </c>
      <c r="I17" s="875">
        <v>41765.30029302476</v>
      </c>
      <c r="J17" s="876">
        <v>11665.027741910842</v>
      </c>
      <c r="K17" s="876">
        <f t="shared" si="0"/>
        <v>-12.078962297714384</v>
      </c>
      <c r="L17" s="877">
        <f t="shared" si="1"/>
        <v>27.574480154760565</v>
      </c>
    </row>
    <row r="18" spans="1:12" ht="15">
      <c r="A18" s="873"/>
      <c r="B18" s="874"/>
      <c r="C18" s="874"/>
      <c r="D18" s="874" t="s">
        <v>659</v>
      </c>
      <c r="E18" s="874"/>
      <c r="F18" s="875">
        <v>7101.4</v>
      </c>
      <c r="G18" s="875">
        <v>32481.100000000006</v>
      </c>
      <c r="H18" s="875">
        <v>10801.1</v>
      </c>
      <c r="I18" s="875">
        <v>38330.795999999995</v>
      </c>
      <c r="J18" s="876">
        <v>6176.015650000001</v>
      </c>
      <c r="K18" s="876">
        <f t="shared" si="0"/>
        <v>52.09817782409104</v>
      </c>
      <c r="L18" s="877">
        <f t="shared" si="1"/>
        <v>-42.82049374600734</v>
      </c>
    </row>
    <row r="19" spans="1:12" ht="15">
      <c r="A19" s="873"/>
      <c r="B19" s="874"/>
      <c r="C19" s="874"/>
      <c r="D19" s="874" t="s">
        <v>653</v>
      </c>
      <c r="E19" s="874"/>
      <c r="F19" s="875">
        <v>15115.5</v>
      </c>
      <c r="G19" s="875">
        <v>63378.7</v>
      </c>
      <c r="H19" s="875">
        <v>12442.1</v>
      </c>
      <c r="I19" s="875">
        <v>58375.737003949354</v>
      </c>
      <c r="J19" s="876">
        <v>16617.970465266102</v>
      </c>
      <c r="K19" s="876">
        <f t="shared" si="0"/>
        <v>-17.686480764777883</v>
      </c>
      <c r="L19" s="877">
        <f t="shared" si="1"/>
        <v>33.56242487414585</v>
      </c>
    </row>
    <row r="20" spans="1:12" ht="15">
      <c r="A20" s="873"/>
      <c r="B20" s="874"/>
      <c r="C20" s="874" t="s">
        <v>660</v>
      </c>
      <c r="D20" s="874"/>
      <c r="E20" s="874"/>
      <c r="F20" s="875">
        <v>-32070.4</v>
      </c>
      <c r="G20" s="875">
        <v>-121670.90000000001</v>
      </c>
      <c r="H20" s="875">
        <v>-34721.5</v>
      </c>
      <c r="I20" s="875">
        <v>-128622.5167346189</v>
      </c>
      <c r="J20" s="876">
        <v>-36860.546623630114</v>
      </c>
      <c r="K20" s="876">
        <f t="shared" si="0"/>
        <v>8.266501197365784</v>
      </c>
      <c r="L20" s="877">
        <f t="shared" si="1"/>
        <v>6.160582416168992</v>
      </c>
    </row>
    <row r="21" spans="1:12" ht="15">
      <c r="A21" s="873"/>
      <c r="B21" s="874"/>
      <c r="C21" s="874"/>
      <c r="D21" s="874" t="s">
        <v>169</v>
      </c>
      <c r="E21" s="874"/>
      <c r="F21" s="875">
        <v>-11187.099999999999</v>
      </c>
      <c r="G21" s="875">
        <v>-43996.3</v>
      </c>
      <c r="H21" s="875">
        <v>-11029.8</v>
      </c>
      <c r="I21" s="875">
        <v>-44030.3472262944</v>
      </c>
      <c r="J21" s="876">
        <v>-10089.877475656602</v>
      </c>
      <c r="K21" s="876">
        <f t="shared" si="0"/>
        <v>-1.4060837929400662</v>
      </c>
      <c r="L21" s="877">
        <f t="shared" si="1"/>
        <v>-8.521664258131594</v>
      </c>
    </row>
    <row r="22" spans="1:12" ht="15">
      <c r="A22" s="873"/>
      <c r="B22" s="874"/>
      <c r="C22" s="874"/>
      <c r="D22" s="874" t="s">
        <v>658</v>
      </c>
      <c r="E22" s="874"/>
      <c r="F22" s="875">
        <v>-14485.5</v>
      </c>
      <c r="G22" s="875">
        <v>-53190.2</v>
      </c>
      <c r="H22" s="875">
        <v>-15762.500000000002</v>
      </c>
      <c r="I22" s="875">
        <v>-56417.82106891056</v>
      </c>
      <c r="J22" s="876">
        <v>-20341.63420462574</v>
      </c>
      <c r="K22" s="876">
        <f t="shared" si="0"/>
        <v>8.815712263988146</v>
      </c>
      <c r="L22" s="877">
        <f t="shared" si="1"/>
        <v>29.05081176606336</v>
      </c>
    </row>
    <row r="23" spans="1:12" ht="15">
      <c r="A23" s="873"/>
      <c r="B23" s="874"/>
      <c r="C23" s="874"/>
      <c r="D23" s="874"/>
      <c r="E23" s="881" t="s">
        <v>661</v>
      </c>
      <c r="F23" s="875">
        <v>-5290.200000000001</v>
      </c>
      <c r="G23" s="875">
        <v>-17065.4</v>
      </c>
      <c r="H23" s="875">
        <v>-5247.2</v>
      </c>
      <c r="I23" s="875">
        <v>-20139.01071919626</v>
      </c>
      <c r="J23" s="876">
        <v>-8670.321996884477</v>
      </c>
      <c r="K23" s="876">
        <f t="shared" si="0"/>
        <v>-0.8128237117689565</v>
      </c>
      <c r="L23" s="877">
        <f t="shared" si="1"/>
        <v>65.23711687918274</v>
      </c>
    </row>
    <row r="24" spans="1:12" ht="15">
      <c r="A24" s="873"/>
      <c r="B24" s="874"/>
      <c r="C24" s="874"/>
      <c r="D24" s="874" t="s">
        <v>662</v>
      </c>
      <c r="E24" s="874"/>
      <c r="F24" s="875">
        <v>-903.3</v>
      </c>
      <c r="G24" s="875">
        <v>-1974.8000000000002</v>
      </c>
      <c r="H24" s="875">
        <v>-1283.2</v>
      </c>
      <c r="I24" s="875">
        <v>-2100.2819999999997</v>
      </c>
      <c r="J24" s="876">
        <v>-213.37199999999999</v>
      </c>
      <c r="K24" s="876">
        <f t="shared" si="0"/>
        <v>42.05690246872581</v>
      </c>
      <c r="L24" s="877">
        <f t="shared" si="1"/>
        <v>-83.37188279301745</v>
      </c>
    </row>
    <row r="25" spans="1:12" ht="15">
      <c r="A25" s="873"/>
      <c r="B25" s="874"/>
      <c r="C25" s="874"/>
      <c r="D25" s="874" t="s">
        <v>653</v>
      </c>
      <c r="E25" s="874"/>
      <c r="F25" s="875">
        <v>-5494.5</v>
      </c>
      <c r="G25" s="875">
        <v>-22509.600000000002</v>
      </c>
      <c r="H25" s="875">
        <v>-6645.999999999999</v>
      </c>
      <c r="I25" s="875">
        <v>-26074.06643941393</v>
      </c>
      <c r="J25" s="876">
        <v>-6215.662943347776</v>
      </c>
      <c r="K25" s="876">
        <f t="shared" si="0"/>
        <v>20.957320957320945</v>
      </c>
      <c r="L25" s="877">
        <f t="shared" si="1"/>
        <v>-6.47512874890495</v>
      </c>
    </row>
    <row r="26" spans="1:12" ht="15">
      <c r="A26" s="868"/>
      <c r="B26" s="869" t="s">
        <v>663</v>
      </c>
      <c r="C26" s="869"/>
      <c r="D26" s="869"/>
      <c r="E26" s="869"/>
      <c r="F26" s="878">
        <v>-162517.19999999998</v>
      </c>
      <c r="G26" s="878">
        <v>-635879.2000000001</v>
      </c>
      <c r="H26" s="878">
        <v>-112146.25</v>
      </c>
      <c r="I26" s="878">
        <v>-671772.380389569</v>
      </c>
      <c r="J26" s="879">
        <v>-198050.70090571596</v>
      </c>
      <c r="K26" s="879">
        <f t="shared" si="0"/>
        <v>-30.994227072580614</v>
      </c>
      <c r="L26" s="880">
        <f t="shared" si="1"/>
        <v>76.60037754781456</v>
      </c>
    </row>
    <row r="27" spans="1:12" ht="15">
      <c r="A27" s="868"/>
      <c r="B27" s="869" t="s">
        <v>664</v>
      </c>
      <c r="C27" s="869"/>
      <c r="D27" s="869"/>
      <c r="E27" s="869"/>
      <c r="F27" s="878">
        <v>5479.4</v>
      </c>
      <c r="G27" s="878">
        <v>34242.5</v>
      </c>
      <c r="H27" s="878">
        <v>6356.1</v>
      </c>
      <c r="I27" s="878">
        <v>34004.302274304115</v>
      </c>
      <c r="J27" s="879">
        <v>1597.763843970003</v>
      </c>
      <c r="K27" s="879">
        <f t="shared" si="0"/>
        <v>15.999926999306496</v>
      </c>
      <c r="L27" s="880">
        <f t="shared" si="1"/>
        <v>-74.86251248454236</v>
      </c>
    </row>
    <row r="28" spans="1:12" ht="15">
      <c r="A28" s="873"/>
      <c r="B28" s="874"/>
      <c r="C28" s="874" t="s">
        <v>665</v>
      </c>
      <c r="D28" s="874"/>
      <c r="E28" s="874"/>
      <c r="F28" s="875">
        <v>6840.799999999999</v>
      </c>
      <c r="G28" s="875">
        <v>42831.5</v>
      </c>
      <c r="H28" s="875">
        <v>8689.8</v>
      </c>
      <c r="I28" s="875">
        <v>43085.13527430412</v>
      </c>
      <c r="J28" s="876">
        <v>12219.334843970002</v>
      </c>
      <c r="K28" s="876">
        <f t="shared" si="0"/>
        <v>27.029002455853117</v>
      </c>
      <c r="L28" s="877">
        <f t="shared" si="1"/>
        <v>40.616985937190776</v>
      </c>
    </row>
    <row r="29" spans="1:12" ht="15">
      <c r="A29" s="873"/>
      <c r="B29" s="874"/>
      <c r="C29" s="874" t="s">
        <v>666</v>
      </c>
      <c r="D29" s="874"/>
      <c r="E29" s="874"/>
      <c r="F29" s="875">
        <v>-1361.4</v>
      </c>
      <c r="G29" s="875">
        <v>-8589</v>
      </c>
      <c r="H29" s="875">
        <v>-2333.7000000000003</v>
      </c>
      <c r="I29" s="875">
        <v>-9080.832999999999</v>
      </c>
      <c r="J29" s="876">
        <v>-10621.570999999998</v>
      </c>
      <c r="K29" s="876">
        <f t="shared" si="0"/>
        <v>71.41912736888497</v>
      </c>
      <c r="L29" s="877">
        <f t="shared" si="1"/>
        <v>355.1386639242404</v>
      </c>
    </row>
    <row r="30" spans="1:12" ht="15">
      <c r="A30" s="868"/>
      <c r="B30" s="869" t="s">
        <v>667</v>
      </c>
      <c r="C30" s="869"/>
      <c r="D30" s="869"/>
      <c r="E30" s="869"/>
      <c r="F30" s="878">
        <v>-157037.8</v>
      </c>
      <c r="G30" s="878">
        <v>-601636.7000000001</v>
      </c>
      <c r="H30" s="878">
        <v>-105790.15000000001</v>
      </c>
      <c r="I30" s="878">
        <v>-637768.0781152648</v>
      </c>
      <c r="J30" s="879">
        <v>-196452.93706174596</v>
      </c>
      <c r="K30" s="879">
        <f t="shared" si="0"/>
        <v>-32.633958193504995</v>
      </c>
      <c r="L30" s="880">
        <f t="shared" si="1"/>
        <v>85.70059411178258</v>
      </c>
    </row>
    <row r="31" spans="1:12" ht="15">
      <c r="A31" s="868"/>
      <c r="B31" s="869" t="s">
        <v>668</v>
      </c>
      <c r="C31" s="869"/>
      <c r="D31" s="869"/>
      <c r="E31" s="869"/>
      <c r="F31" s="878">
        <v>150557</v>
      </c>
      <c r="G31" s="878">
        <v>709956.5</v>
      </c>
      <c r="H31" s="878">
        <v>191673.6</v>
      </c>
      <c r="I31" s="878">
        <v>778186.6259572608</v>
      </c>
      <c r="J31" s="879">
        <v>194478.38164285378</v>
      </c>
      <c r="K31" s="879">
        <f t="shared" si="0"/>
        <v>27.309656807720657</v>
      </c>
      <c r="L31" s="880">
        <f t="shared" si="1"/>
        <v>1.463311401702569</v>
      </c>
    </row>
    <row r="32" spans="1:12" ht="15">
      <c r="A32" s="873"/>
      <c r="B32" s="874"/>
      <c r="C32" s="874" t="s">
        <v>669</v>
      </c>
      <c r="D32" s="874"/>
      <c r="E32" s="874"/>
      <c r="F32" s="875">
        <v>151154.5</v>
      </c>
      <c r="G32" s="875">
        <v>712522.2</v>
      </c>
      <c r="H32" s="875">
        <v>192306.09999999998</v>
      </c>
      <c r="I32" s="875">
        <v>781989.2541688632</v>
      </c>
      <c r="J32" s="876">
        <v>195091.49380959928</v>
      </c>
      <c r="K32" s="876">
        <f t="shared" si="0"/>
        <v>27.22485933266954</v>
      </c>
      <c r="L32" s="877">
        <f t="shared" si="1"/>
        <v>1.4484167738825278</v>
      </c>
    </row>
    <row r="33" spans="1:12" ht="15">
      <c r="A33" s="873"/>
      <c r="B33" s="874"/>
      <c r="C33" s="874"/>
      <c r="D33" s="874" t="s">
        <v>670</v>
      </c>
      <c r="E33" s="874"/>
      <c r="F33" s="875">
        <v>6962.299999999999</v>
      </c>
      <c r="G33" s="875">
        <v>52855.40000000001</v>
      </c>
      <c r="H33" s="875">
        <v>16367</v>
      </c>
      <c r="I33" s="875">
        <v>70411.566</v>
      </c>
      <c r="J33" s="876">
        <v>13337.669000000002</v>
      </c>
      <c r="K33" s="876">
        <f t="shared" si="0"/>
        <v>135.08036137483305</v>
      </c>
      <c r="L33" s="877">
        <f t="shared" si="1"/>
        <v>-18.50877375206207</v>
      </c>
    </row>
    <row r="34" spans="1:12" ht="15">
      <c r="A34" s="873"/>
      <c r="B34" s="874"/>
      <c r="C34" s="874"/>
      <c r="D34" s="874" t="s">
        <v>671</v>
      </c>
      <c r="E34" s="874"/>
      <c r="F34" s="875">
        <v>134189.9</v>
      </c>
      <c r="G34" s="875">
        <v>617278.8</v>
      </c>
      <c r="H34" s="875">
        <v>166421.1</v>
      </c>
      <c r="I34" s="875">
        <v>665064.1431496878</v>
      </c>
      <c r="J34" s="876">
        <v>171796.87120966386</v>
      </c>
      <c r="K34" s="876">
        <f t="shared" si="0"/>
        <v>24.019095326846525</v>
      </c>
      <c r="L34" s="877">
        <f t="shared" si="1"/>
        <v>3.2302221350921627</v>
      </c>
    </row>
    <row r="35" spans="1:12" ht="15">
      <c r="A35" s="873"/>
      <c r="B35" s="874"/>
      <c r="C35" s="874"/>
      <c r="D35" s="874" t="s">
        <v>672</v>
      </c>
      <c r="E35" s="874"/>
      <c r="F35" s="875">
        <v>10002.3</v>
      </c>
      <c r="G35" s="875">
        <v>42388</v>
      </c>
      <c r="H35" s="875">
        <v>9518</v>
      </c>
      <c r="I35" s="875">
        <v>46513.545019175326</v>
      </c>
      <c r="J35" s="876">
        <v>9956.95359993545</v>
      </c>
      <c r="K35" s="876">
        <f t="shared" si="0"/>
        <v>-4.841886366135782</v>
      </c>
      <c r="L35" s="877">
        <f t="shared" si="1"/>
        <v>4.6118260131902815</v>
      </c>
    </row>
    <row r="36" spans="1:12" ht="15">
      <c r="A36" s="873"/>
      <c r="B36" s="874"/>
      <c r="C36" s="874"/>
      <c r="D36" s="874" t="s">
        <v>673</v>
      </c>
      <c r="E36" s="874"/>
      <c r="F36" s="875">
        <v>0</v>
      </c>
      <c r="G36" s="875">
        <v>0</v>
      </c>
      <c r="H36" s="875">
        <v>0</v>
      </c>
      <c r="I36" s="875">
        <v>0</v>
      </c>
      <c r="J36" s="876">
        <v>0</v>
      </c>
      <c r="K36" s="1381" t="s">
        <v>3</v>
      </c>
      <c r="L36" s="1382" t="s">
        <v>3</v>
      </c>
    </row>
    <row r="37" spans="1:12" ht="15">
      <c r="A37" s="873"/>
      <c r="B37" s="874"/>
      <c r="C37" s="874" t="s">
        <v>674</v>
      </c>
      <c r="D37" s="874"/>
      <c r="E37" s="874"/>
      <c r="F37" s="875">
        <v>-597.5</v>
      </c>
      <c r="G37" s="875">
        <v>-2565.7</v>
      </c>
      <c r="H37" s="875">
        <v>-632.5</v>
      </c>
      <c r="I37" s="875">
        <v>-3802.62821160237</v>
      </c>
      <c r="J37" s="876">
        <v>-613.1121667455086</v>
      </c>
      <c r="K37" s="876">
        <f t="shared" si="0"/>
        <v>5.857740585774067</v>
      </c>
      <c r="L37" s="877">
        <f t="shared" si="1"/>
        <v>-3.06527007976149</v>
      </c>
    </row>
    <row r="38" spans="1:12" ht="15">
      <c r="A38" s="868" t="s">
        <v>675</v>
      </c>
      <c r="B38" s="869" t="s">
        <v>676</v>
      </c>
      <c r="C38" s="869"/>
      <c r="D38" s="869"/>
      <c r="E38" s="869"/>
      <c r="F38" s="878">
        <v>1446.7</v>
      </c>
      <c r="G38" s="878">
        <v>14811.4</v>
      </c>
      <c r="H38" s="878">
        <v>3946</v>
      </c>
      <c r="I38" s="878">
        <v>16987.335</v>
      </c>
      <c r="J38" s="879">
        <v>2411.526</v>
      </c>
      <c r="K38" s="879">
        <f t="shared" si="0"/>
        <v>172.7586921960323</v>
      </c>
      <c r="L38" s="880">
        <f t="shared" si="1"/>
        <v>-38.88682209832742</v>
      </c>
    </row>
    <row r="39" spans="1:12" ht="15">
      <c r="A39" s="868" t="s">
        <v>677</v>
      </c>
      <c r="B39" s="868"/>
      <c r="C39" s="869"/>
      <c r="D39" s="869"/>
      <c r="E39" s="869"/>
      <c r="F39" s="878">
        <v>-5034.099999999991</v>
      </c>
      <c r="G39" s="878">
        <v>123131.20000000001</v>
      </c>
      <c r="H39" s="878">
        <v>89829.45</v>
      </c>
      <c r="I39" s="878">
        <v>157405.88284199592</v>
      </c>
      <c r="J39" s="879">
        <v>436.97058110781654</v>
      </c>
      <c r="K39" s="879" t="s">
        <v>3</v>
      </c>
      <c r="L39" s="880">
        <f t="shared" si="1"/>
        <v>-99.51355531943275</v>
      </c>
    </row>
    <row r="40" spans="1:12" ht="15">
      <c r="A40" s="868" t="s">
        <v>678</v>
      </c>
      <c r="B40" s="869" t="s">
        <v>679</v>
      </c>
      <c r="C40" s="869"/>
      <c r="D40" s="869"/>
      <c r="E40" s="869"/>
      <c r="F40" s="878">
        <v>13399.389999999996</v>
      </c>
      <c r="G40" s="878">
        <v>17720.65000000001</v>
      </c>
      <c r="H40" s="878">
        <v>-14160.2</v>
      </c>
      <c r="I40" s="878">
        <v>21813.068638879493</v>
      </c>
      <c r="J40" s="879">
        <v>558.4309932026399</v>
      </c>
      <c r="K40" s="879">
        <f t="shared" si="0"/>
        <v>-205.67794504078174</v>
      </c>
      <c r="L40" s="880">
        <f t="shared" si="1"/>
        <v>-103.94366600191127</v>
      </c>
    </row>
    <row r="41" spans="1:12" ht="15">
      <c r="A41" s="873"/>
      <c r="B41" s="874" t="s">
        <v>680</v>
      </c>
      <c r="C41" s="874"/>
      <c r="D41" s="874"/>
      <c r="E41" s="874"/>
      <c r="F41" s="875">
        <v>917.6999999999999</v>
      </c>
      <c r="G41" s="875">
        <v>4382.599999999999</v>
      </c>
      <c r="H41" s="875">
        <v>1118.8999999999999</v>
      </c>
      <c r="I41" s="875">
        <v>5920.925</v>
      </c>
      <c r="J41" s="876">
        <v>5020.91</v>
      </c>
      <c r="K41" s="876">
        <f t="shared" si="0"/>
        <v>21.92437615778576</v>
      </c>
      <c r="L41" s="877">
        <f t="shared" si="1"/>
        <v>348.7362588256324</v>
      </c>
    </row>
    <row r="42" spans="1:12" ht="15">
      <c r="A42" s="873"/>
      <c r="B42" s="874" t="s">
        <v>681</v>
      </c>
      <c r="C42" s="874"/>
      <c r="D42" s="874"/>
      <c r="E42" s="874"/>
      <c r="F42" s="875">
        <v>0</v>
      </c>
      <c r="G42" s="875">
        <v>0</v>
      </c>
      <c r="H42" s="875">
        <v>0</v>
      </c>
      <c r="I42" s="875">
        <v>0</v>
      </c>
      <c r="J42" s="876">
        <v>0</v>
      </c>
      <c r="K42" s="1381" t="s">
        <v>3</v>
      </c>
      <c r="L42" s="1382" t="s">
        <v>3</v>
      </c>
    </row>
    <row r="43" spans="1:12" ht="15">
      <c r="A43" s="873"/>
      <c r="B43" s="874" t="s">
        <v>682</v>
      </c>
      <c r="C43" s="874"/>
      <c r="D43" s="874"/>
      <c r="E43" s="874"/>
      <c r="F43" s="875">
        <v>-7935.3</v>
      </c>
      <c r="G43" s="875">
        <v>-34584.49999999999</v>
      </c>
      <c r="H43" s="875">
        <v>-8192.8</v>
      </c>
      <c r="I43" s="875">
        <v>-30936.211076042604</v>
      </c>
      <c r="J43" s="876">
        <v>-8482.302357612023</v>
      </c>
      <c r="K43" s="876">
        <f t="shared" si="0"/>
        <v>3.2449938880697573</v>
      </c>
      <c r="L43" s="877">
        <f t="shared" si="1"/>
        <v>3.5336192463141174</v>
      </c>
    </row>
    <row r="44" spans="1:12" ht="15">
      <c r="A44" s="873"/>
      <c r="B44" s="874"/>
      <c r="C44" s="874" t="s">
        <v>683</v>
      </c>
      <c r="D44" s="874"/>
      <c r="E44" s="874"/>
      <c r="F44" s="875">
        <v>-694.5</v>
      </c>
      <c r="G44" s="875">
        <v>-2234.3</v>
      </c>
      <c r="H44" s="875">
        <v>132.60000000000005</v>
      </c>
      <c r="I44" s="875">
        <v>-338.91999999999985</v>
      </c>
      <c r="J44" s="876">
        <v>-643.8599999999999</v>
      </c>
      <c r="K44" s="876">
        <f t="shared" si="0"/>
        <v>-119.09287257019439</v>
      </c>
      <c r="L44" s="877">
        <f t="shared" si="1"/>
        <v>-585.5656108597282</v>
      </c>
    </row>
    <row r="45" spans="1:12" ht="15">
      <c r="A45" s="873"/>
      <c r="B45" s="874"/>
      <c r="C45" s="874" t="s">
        <v>653</v>
      </c>
      <c r="D45" s="874"/>
      <c r="E45" s="874"/>
      <c r="F45" s="875">
        <v>-7240.8</v>
      </c>
      <c r="G45" s="875">
        <v>-32350.199999999997</v>
      </c>
      <c r="H45" s="875">
        <v>-8325.4</v>
      </c>
      <c r="I45" s="875">
        <v>-30597.291076042606</v>
      </c>
      <c r="J45" s="876">
        <v>-7838.4423576120225</v>
      </c>
      <c r="K45" s="876">
        <f t="shared" si="0"/>
        <v>14.979007844437064</v>
      </c>
      <c r="L45" s="877">
        <f t="shared" si="1"/>
        <v>-5.849060013788858</v>
      </c>
    </row>
    <row r="46" spans="1:12" ht="15">
      <c r="A46" s="873"/>
      <c r="B46" s="874" t="s">
        <v>684</v>
      </c>
      <c r="C46" s="874"/>
      <c r="D46" s="874"/>
      <c r="E46" s="874"/>
      <c r="F46" s="875">
        <v>20416.989999999998</v>
      </c>
      <c r="G46" s="875">
        <v>47922.55</v>
      </c>
      <c r="H46" s="875">
        <v>-7086.300000000001</v>
      </c>
      <c r="I46" s="875">
        <v>46828.3547149221</v>
      </c>
      <c r="J46" s="876">
        <v>4019.8233508146636</v>
      </c>
      <c r="K46" s="876">
        <f t="shared" si="0"/>
        <v>-134.7078585041184</v>
      </c>
      <c r="L46" s="877">
        <f t="shared" si="1"/>
        <v>-156.72668883358966</v>
      </c>
    </row>
    <row r="47" spans="1:12" ht="15">
      <c r="A47" s="873"/>
      <c r="B47" s="874"/>
      <c r="C47" s="874" t="s">
        <v>683</v>
      </c>
      <c r="D47" s="874"/>
      <c r="E47" s="874"/>
      <c r="F47" s="875">
        <v>7021.4</v>
      </c>
      <c r="G47" s="875">
        <v>22912.300000000003</v>
      </c>
      <c r="H47" s="875">
        <v>-9620.5</v>
      </c>
      <c r="I47" s="875">
        <v>16397.41</v>
      </c>
      <c r="J47" s="876">
        <v>3742.6600000000008</v>
      </c>
      <c r="K47" s="876">
        <f t="shared" si="0"/>
        <v>-237.01683424957986</v>
      </c>
      <c r="L47" s="877">
        <f t="shared" si="1"/>
        <v>-138.9029676212255</v>
      </c>
    </row>
    <row r="48" spans="1:12" ht="15">
      <c r="A48" s="873"/>
      <c r="B48" s="874"/>
      <c r="C48" s="874" t="s">
        <v>685</v>
      </c>
      <c r="D48" s="874"/>
      <c r="E48" s="874"/>
      <c r="F48" s="875">
        <v>5270.399999999999</v>
      </c>
      <c r="G48" s="875">
        <v>11857.300000000001</v>
      </c>
      <c r="H48" s="875">
        <v>3447.0000000000005</v>
      </c>
      <c r="I48" s="875">
        <v>19516.3547149221</v>
      </c>
      <c r="J48" s="876">
        <v>2335.143350814657</v>
      </c>
      <c r="K48" s="876">
        <f t="shared" si="0"/>
        <v>-34.5969945355191</v>
      </c>
      <c r="L48" s="877">
        <f t="shared" si="1"/>
        <v>-32.255777464036655</v>
      </c>
    </row>
    <row r="49" spans="1:12" ht="15">
      <c r="A49" s="873"/>
      <c r="B49" s="874"/>
      <c r="C49" s="874"/>
      <c r="D49" s="874" t="s">
        <v>686</v>
      </c>
      <c r="E49" s="874"/>
      <c r="F49" s="875">
        <v>5281.999999999999</v>
      </c>
      <c r="G49" s="875">
        <v>11919.400000000001</v>
      </c>
      <c r="H49" s="875">
        <v>3457.6000000000004</v>
      </c>
      <c r="I49" s="875">
        <v>18153.499999999996</v>
      </c>
      <c r="J49" s="876">
        <v>2284.16</v>
      </c>
      <c r="K49" s="876">
        <f t="shared" si="0"/>
        <v>-34.53994698977658</v>
      </c>
      <c r="L49" s="877">
        <f t="shared" si="1"/>
        <v>-33.93799167052292</v>
      </c>
    </row>
    <row r="50" spans="1:12" ht="15">
      <c r="A50" s="873"/>
      <c r="B50" s="874"/>
      <c r="C50" s="874"/>
      <c r="D50" s="874"/>
      <c r="E50" s="874" t="s">
        <v>687</v>
      </c>
      <c r="F50" s="875">
        <v>8499.3</v>
      </c>
      <c r="G50" s="875">
        <v>28961.2</v>
      </c>
      <c r="H50" s="875">
        <v>6610.700000000001</v>
      </c>
      <c r="I50" s="875">
        <v>35948.549999999996</v>
      </c>
      <c r="J50" s="876">
        <v>5628.46</v>
      </c>
      <c r="K50" s="876">
        <f t="shared" si="0"/>
        <v>-22.220653465579502</v>
      </c>
      <c r="L50" s="877">
        <f t="shared" si="1"/>
        <v>-14.858335728440267</v>
      </c>
    </row>
    <row r="51" spans="1:12" ht="15">
      <c r="A51" s="873"/>
      <c r="B51" s="874"/>
      <c r="C51" s="874"/>
      <c r="D51" s="874"/>
      <c r="E51" s="874" t="s">
        <v>688</v>
      </c>
      <c r="F51" s="875">
        <v>-3217.3</v>
      </c>
      <c r="G51" s="875">
        <v>-17041.8</v>
      </c>
      <c r="H51" s="875">
        <v>-3153.1000000000004</v>
      </c>
      <c r="I51" s="875">
        <v>-17795.05</v>
      </c>
      <c r="J51" s="876">
        <v>-3344.3</v>
      </c>
      <c r="K51" s="876">
        <f t="shared" si="0"/>
        <v>-1.9954620333820259</v>
      </c>
      <c r="L51" s="877">
        <f t="shared" si="1"/>
        <v>6.063873648155777</v>
      </c>
    </row>
    <row r="52" spans="1:12" ht="15">
      <c r="A52" s="873"/>
      <c r="B52" s="874"/>
      <c r="C52" s="874"/>
      <c r="D52" s="874" t="s">
        <v>689</v>
      </c>
      <c r="E52" s="874"/>
      <c r="F52" s="875">
        <v>-11.6</v>
      </c>
      <c r="G52" s="875">
        <v>-62.10000000000001</v>
      </c>
      <c r="H52" s="875">
        <v>-10.6</v>
      </c>
      <c r="I52" s="875">
        <v>1362.8547149221058</v>
      </c>
      <c r="J52" s="876">
        <v>50.98335081465691</v>
      </c>
      <c r="K52" s="876">
        <f t="shared" si="0"/>
        <v>-8.620689655172413</v>
      </c>
      <c r="L52" s="877">
        <f t="shared" si="1"/>
        <v>-580.9750076854425</v>
      </c>
    </row>
    <row r="53" spans="1:12" ht="15">
      <c r="A53" s="873"/>
      <c r="B53" s="874"/>
      <c r="C53" s="874" t="s">
        <v>690</v>
      </c>
      <c r="D53" s="874"/>
      <c r="E53" s="874"/>
      <c r="F53" s="875">
        <v>8126.7</v>
      </c>
      <c r="G53" s="875">
        <v>14318.599999999999</v>
      </c>
      <c r="H53" s="875">
        <v>-911.4000000000001</v>
      </c>
      <c r="I53" s="875">
        <v>14982.299999999994</v>
      </c>
      <c r="J53" s="876">
        <v>-2057.999999999994</v>
      </c>
      <c r="K53" s="876">
        <f t="shared" si="0"/>
        <v>-111.21488427036805</v>
      </c>
      <c r="L53" s="877">
        <f t="shared" si="1"/>
        <v>125.80645161290255</v>
      </c>
    </row>
    <row r="54" spans="1:12" ht="15">
      <c r="A54" s="873"/>
      <c r="B54" s="874"/>
      <c r="C54" s="874"/>
      <c r="D54" s="874" t="s">
        <v>691</v>
      </c>
      <c r="E54" s="874"/>
      <c r="F54" s="875">
        <v>-6.1</v>
      </c>
      <c r="G54" s="875">
        <v>-20.2</v>
      </c>
      <c r="H54" s="875">
        <v>-2.2</v>
      </c>
      <c r="I54" s="875">
        <v>-5.6000000000000005</v>
      </c>
      <c r="J54" s="876">
        <v>-1.6</v>
      </c>
      <c r="K54" s="876">
        <f t="shared" si="0"/>
        <v>-63.93442622950819</v>
      </c>
      <c r="L54" s="877">
        <f t="shared" si="1"/>
        <v>-27.272727272727266</v>
      </c>
    </row>
    <row r="55" spans="1:12" ht="15">
      <c r="A55" s="873"/>
      <c r="B55" s="874"/>
      <c r="C55" s="874"/>
      <c r="D55" s="874" t="s">
        <v>692</v>
      </c>
      <c r="E55" s="874"/>
      <c r="F55" s="875">
        <v>8132.8</v>
      </c>
      <c r="G55" s="875">
        <v>14338.8</v>
      </c>
      <c r="H55" s="875">
        <v>-909.2</v>
      </c>
      <c r="I55" s="875">
        <v>14987.899999999994</v>
      </c>
      <c r="J55" s="876">
        <v>-2056.399999999994</v>
      </c>
      <c r="K55" s="876">
        <f t="shared" si="0"/>
        <v>-111.1794216014165</v>
      </c>
      <c r="L55" s="877">
        <f t="shared" si="1"/>
        <v>126.17685877694612</v>
      </c>
    </row>
    <row r="56" spans="1:12" ht="15">
      <c r="A56" s="873"/>
      <c r="B56" s="874"/>
      <c r="C56" s="874" t="s">
        <v>693</v>
      </c>
      <c r="D56" s="874"/>
      <c r="E56" s="874"/>
      <c r="F56" s="875">
        <v>-1.51</v>
      </c>
      <c r="G56" s="875">
        <v>-1165.65</v>
      </c>
      <c r="H56" s="875">
        <v>-1.4</v>
      </c>
      <c r="I56" s="875">
        <v>-4067.71</v>
      </c>
      <c r="J56" s="876">
        <v>0.019999999999999296</v>
      </c>
      <c r="K56" s="876">
        <f t="shared" si="0"/>
        <v>-7.284768211920536</v>
      </c>
      <c r="L56" s="877">
        <f t="shared" si="1"/>
        <v>-101.42857142857137</v>
      </c>
    </row>
    <row r="57" spans="1:12" ht="15">
      <c r="A57" s="868" t="s">
        <v>694</v>
      </c>
      <c r="B57" s="869"/>
      <c r="C57" s="869"/>
      <c r="D57" s="869"/>
      <c r="E57" s="869"/>
      <c r="F57" s="878">
        <v>8365.290000000008</v>
      </c>
      <c r="G57" s="878">
        <v>140851.85000000003</v>
      </c>
      <c r="H57" s="878">
        <v>75669.24999999999</v>
      </c>
      <c r="I57" s="878">
        <v>179218.95148087537</v>
      </c>
      <c r="J57" s="879">
        <v>995.4015743104537</v>
      </c>
      <c r="K57" s="879">
        <f t="shared" si="0"/>
        <v>804.5621849332169</v>
      </c>
      <c r="L57" s="880">
        <f t="shared" si="1"/>
        <v>-98.68453622269224</v>
      </c>
    </row>
    <row r="58" spans="1:12" ht="15">
      <c r="A58" s="868" t="s">
        <v>695</v>
      </c>
      <c r="B58" s="869" t="s">
        <v>696</v>
      </c>
      <c r="C58" s="869"/>
      <c r="D58" s="869"/>
      <c r="E58" s="869"/>
      <c r="F58" s="878">
        <v>2721.8800000000047</v>
      </c>
      <c r="G58" s="878">
        <v>18502.70000000001</v>
      </c>
      <c r="H58" s="878">
        <v>-12617.139999999985</v>
      </c>
      <c r="I58" s="878">
        <v>24716.5185191246</v>
      </c>
      <c r="J58" s="879">
        <v>16642.018425689486</v>
      </c>
      <c r="K58" s="879">
        <f t="shared" si="0"/>
        <v>-563.5450497450278</v>
      </c>
      <c r="L58" s="880">
        <f t="shared" si="1"/>
        <v>-231.90008532590988</v>
      </c>
    </row>
    <row r="59" spans="1:12" ht="15">
      <c r="A59" s="868" t="s">
        <v>697</v>
      </c>
      <c r="B59" s="869"/>
      <c r="C59" s="869"/>
      <c r="D59" s="869"/>
      <c r="E59" s="869"/>
      <c r="F59" s="878">
        <v>11087.170000000013</v>
      </c>
      <c r="G59" s="878">
        <v>159354.55000000005</v>
      </c>
      <c r="H59" s="878">
        <v>63052.11</v>
      </c>
      <c r="I59" s="878">
        <v>203935.46999999997</v>
      </c>
      <c r="J59" s="879">
        <v>17637.41999999994</v>
      </c>
      <c r="K59" s="879">
        <f t="shared" si="0"/>
        <v>468.69435572828706</v>
      </c>
      <c r="L59" s="880">
        <f t="shared" si="1"/>
        <v>-72.0272327127515</v>
      </c>
    </row>
    <row r="60" spans="1:12" ht="15">
      <c r="A60" s="868" t="s">
        <v>698</v>
      </c>
      <c r="B60" s="869"/>
      <c r="C60" s="869"/>
      <c r="D60" s="869"/>
      <c r="E60" s="869"/>
      <c r="F60" s="878">
        <v>-11087.170000000002</v>
      </c>
      <c r="G60" s="878">
        <v>-159354.55</v>
      </c>
      <c r="H60" s="878">
        <v>-63052.11</v>
      </c>
      <c r="I60" s="878">
        <v>-203935.47000000003</v>
      </c>
      <c r="J60" s="878">
        <v>-17637.41999999995</v>
      </c>
      <c r="K60" s="879">
        <f t="shared" si="0"/>
        <v>468.69435572828763</v>
      </c>
      <c r="L60" s="880">
        <f t="shared" si="1"/>
        <v>-72.02723271275148</v>
      </c>
    </row>
    <row r="61" spans="1:12" ht="15">
      <c r="A61" s="873"/>
      <c r="B61" s="874" t="s">
        <v>699</v>
      </c>
      <c r="C61" s="874"/>
      <c r="D61" s="874"/>
      <c r="E61" s="874"/>
      <c r="F61" s="875">
        <v>-11087.170000000002</v>
      </c>
      <c r="G61" s="875">
        <v>-158191.95</v>
      </c>
      <c r="H61" s="875">
        <v>-63052.11</v>
      </c>
      <c r="I61" s="875">
        <v>-203935.47000000003</v>
      </c>
      <c r="J61" s="875">
        <v>-17637.39999999995</v>
      </c>
      <c r="K61" s="876">
        <f t="shared" si="0"/>
        <v>468.69435572828763</v>
      </c>
      <c r="L61" s="877">
        <f t="shared" si="1"/>
        <v>-72.02726443254643</v>
      </c>
    </row>
    <row r="62" spans="1:12" ht="15">
      <c r="A62" s="873"/>
      <c r="B62" s="874"/>
      <c r="C62" s="874" t="s">
        <v>691</v>
      </c>
      <c r="D62" s="874"/>
      <c r="E62" s="874"/>
      <c r="F62" s="875">
        <v>-2704.67</v>
      </c>
      <c r="G62" s="875">
        <v>-130352.95</v>
      </c>
      <c r="H62" s="875">
        <v>-60478.909999999996</v>
      </c>
      <c r="I62" s="875">
        <v>-172887.02000000002</v>
      </c>
      <c r="J62" s="875">
        <v>-9865.40999999994</v>
      </c>
      <c r="K62" s="1381" t="s">
        <v>3</v>
      </c>
      <c r="L62" s="877">
        <f t="shared" si="1"/>
        <v>-83.68785085577775</v>
      </c>
    </row>
    <row r="63" spans="1:12" ht="15">
      <c r="A63" s="873"/>
      <c r="B63" s="874"/>
      <c r="C63" s="874" t="s">
        <v>692</v>
      </c>
      <c r="D63" s="874"/>
      <c r="E63" s="874"/>
      <c r="F63" s="875">
        <v>-8382.500000000004</v>
      </c>
      <c r="G63" s="875">
        <v>-27839</v>
      </c>
      <c r="H63" s="875">
        <v>-2573.199999999999</v>
      </c>
      <c r="I63" s="875">
        <v>-31048.449999999997</v>
      </c>
      <c r="J63" s="875">
        <v>-7771.9900000000125</v>
      </c>
      <c r="K63" s="876">
        <f t="shared" si="0"/>
        <v>-69.30271398747394</v>
      </c>
      <c r="L63" s="877">
        <f t="shared" si="1"/>
        <v>202.03598632053536</v>
      </c>
    </row>
    <row r="64" spans="1:12" ht="15">
      <c r="A64" s="873"/>
      <c r="B64" s="874" t="s">
        <v>700</v>
      </c>
      <c r="C64" s="874"/>
      <c r="D64" s="874"/>
      <c r="E64" s="874"/>
      <c r="F64" s="875">
        <v>0</v>
      </c>
      <c r="G64" s="875">
        <v>-1162.6</v>
      </c>
      <c r="H64" s="875">
        <v>0</v>
      </c>
      <c r="I64" s="875">
        <v>0</v>
      </c>
      <c r="J64" s="875">
        <v>-0.020000000000180762</v>
      </c>
      <c r="K64" s="1381" t="s">
        <v>3</v>
      </c>
      <c r="L64" s="1382" t="s">
        <v>3</v>
      </c>
    </row>
    <row r="65" spans="1:12" ht="15.75" thickBot="1">
      <c r="A65" s="882" t="s">
        <v>701</v>
      </c>
      <c r="B65" s="883"/>
      <c r="C65" s="883"/>
      <c r="D65" s="883"/>
      <c r="E65" s="883"/>
      <c r="F65" s="884">
        <v>-2960.470000000001</v>
      </c>
      <c r="G65" s="884">
        <v>-145035.95</v>
      </c>
      <c r="H65" s="884">
        <v>-63963.509999999995</v>
      </c>
      <c r="I65" s="884">
        <v>-188953.17000000004</v>
      </c>
      <c r="J65" s="884">
        <v>-19695.419999999944</v>
      </c>
      <c r="K65" s="885" t="s">
        <v>3</v>
      </c>
      <c r="L65" s="886">
        <f t="shared" si="1"/>
        <v>-69.2083501984179</v>
      </c>
    </row>
    <row r="66" spans="1:12" ht="15.75" thickTop="1">
      <c r="A66" s="887" t="s">
        <v>702</v>
      </c>
      <c r="B66" s="887"/>
      <c r="C66" s="887"/>
      <c r="D66" s="887"/>
      <c r="E66" s="887"/>
      <c r="F66" s="887"/>
      <c r="G66" s="887"/>
      <c r="H66" s="887"/>
      <c r="I66" s="887"/>
      <c r="J66" s="887"/>
      <c r="K66" s="887"/>
      <c r="L66" s="887"/>
    </row>
    <row r="67" spans="1:12" ht="15">
      <c r="A67" s="888" t="s">
        <v>703</v>
      </c>
      <c r="B67" s="887"/>
      <c r="C67" s="887"/>
      <c r="D67" s="887"/>
      <c r="E67" s="887"/>
      <c r="F67" s="887"/>
      <c r="G67" s="887"/>
      <c r="H67" s="887"/>
      <c r="I67" s="887"/>
      <c r="J67" s="887"/>
      <c r="K67" s="887"/>
      <c r="L67" s="887"/>
    </row>
    <row r="68" spans="1:12" ht="15">
      <c r="A68" s="888" t="s">
        <v>704</v>
      </c>
      <c r="B68" s="887"/>
      <c r="C68" s="887"/>
      <c r="D68" s="887"/>
      <c r="E68" s="887"/>
      <c r="F68" s="887"/>
      <c r="G68" s="887"/>
      <c r="H68" s="887"/>
      <c r="I68" s="887"/>
      <c r="J68" s="887"/>
      <c r="K68" s="887"/>
      <c r="L68" s="887"/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9.140625" style="0" customWidth="1"/>
    <col min="2" max="5" width="11.00390625" style="0" customWidth="1"/>
    <col min="6" max="6" width="12.00390625" style="0" customWidth="1"/>
    <col min="7" max="7" width="12.28125" style="0" customWidth="1"/>
  </cols>
  <sheetData>
    <row r="1" spans="1:7" ht="15">
      <c r="A1" s="1544" t="s">
        <v>705</v>
      </c>
      <c r="B1" s="1544"/>
      <c r="C1" s="1544"/>
      <c r="D1" s="1544"/>
      <c r="E1" s="1544"/>
      <c r="F1" s="1544"/>
      <c r="G1" s="1544"/>
    </row>
    <row r="2" spans="1:7" ht="15.75">
      <c r="A2" s="1575" t="s">
        <v>706</v>
      </c>
      <c r="B2" s="1575"/>
      <c r="C2" s="1575"/>
      <c r="D2" s="1575"/>
      <c r="E2" s="1575"/>
      <c r="F2" s="1575"/>
      <c r="G2" s="1575"/>
    </row>
    <row r="3" spans="1:7" ht="15">
      <c r="A3" s="1576" t="s">
        <v>707</v>
      </c>
      <c r="B3" s="1576"/>
      <c r="C3" s="1576"/>
      <c r="D3" s="1576"/>
      <c r="E3" s="1576"/>
      <c r="F3" s="1576"/>
      <c r="G3" s="1576"/>
    </row>
    <row r="4" spans="1:7" ht="16.5" thickBot="1">
      <c r="A4" s="889"/>
      <c r="B4" s="890"/>
      <c r="C4" s="890"/>
      <c r="D4" s="890"/>
      <c r="E4" s="890"/>
      <c r="F4" s="889"/>
      <c r="G4" s="889"/>
    </row>
    <row r="5" spans="1:7" ht="15.75" thickTop="1">
      <c r="A5" s="891"/>
      <c r="B5" s="892"/>
      <c r="C5" s="893"/>
      <c r="D5" s="892"/>
      <c r="E5" s="892"/>
      <c r="F5" s="894" t="s">
        <v>184</v>
      </c>
      <c r="G5" s="895"/>
    </row>
    <row r="6" spans="1:7" ht="15.75">
      <c r="A6" s="896"/>
      <c r="B6" s="897" t="s">
        <v>708</v>
      </c>
      <c r="C6" s="898" t="s">
        <v>135</v>
      </c>
      <c r="D6" s="897" t="s">
        <v>708</v>
      </c>
      <c r="E6" s="898" t="str">
        <f>C6</f>
        <v>Mid-Oct</v>
      </c>
      <c r="F6" s="1577" t="s">
        <v>709</v>
      </c>
      <c r="G6" s="1578"/>
    </row>
    <row r="7" spans="1:7" ht="15.75">
      <c r="A7" s="896"/>
      <c r="B7" s="899">
        <v>2015</v>
      </c>
      <c r="C7" s="900">
        <v>2015</v>
      </c>
      <c r="D7" s="899">
        <v>2016</v>
      </c>
      <c r="E7" s="899">
        <v>2016</v>
      </c>
      <c r="F7" s="901" t="s">
        <v>19</v>
      </c>
      <c r="G7" s="902" t="s">
        <v>41</v>
      </c>
    </row>
    <row r="8" spans="1:7" ht="15">
      <c r="A8" s="903"/>
      <c r="B8" s="905"/>
      <c r="C8" s="905"/>
      <c r="D8" s="904"/>
      <c r="E8" s="905"/>
      <c r="F8" s="906"/>
      <c r="G8" s="907"/>
    </row>
    <row r="9" spans="1:7" ht="15">
      <c r="A9" s="1005" t="s">
        <v>710</v>
      </c>
      <c r="B9" s="908">
        <v>726683.87</v>
      </c>
      <c r="C9" s="908">
        <v>795385.5</v>
      </c>
      <c r="D9" s="908">
        <v>917630.9004706099</v>
      </c>
      <c r="E9" s="908">
        <v>923234.6223459599</v>
      </c>
      <c r="F9" s="908">
        <f>C9/B9*100-100</f>
        <v>9.454128932296243</v>
      </c>
      <c r="G9" s="909">
        <f>E9/D9*100-100</f>
        <v>0.6106727522445112</v>
      </c>
    </row>
    <row r="10" spans="1:7" ht="15">
      <c r="A10" s="910" t="s">
        <v>711</v>
      </c>
      <c r="B10" s="911">
        <v>23622.95</v>
      </c>
      <c r="C10" s="911">
        <v>26913.699999999997</v>
      </c>
      <c r="D10" s="911">
        <v>30620.108336740002</v>
      </c>
      <c r="E10" s="911">
        <v>28817.52949164</v>
      </c>
      <c r="F10" s="911">
        <f>C10/B10*100-100</f>
        <v>13.930309296679695</v>
      </c>
      <c r="G10" s="912">
        <f>E10/D10*100-100</f>
        <v>-5.886912042493165</v>
      </c>
    </row>
    <row r="11" spans="1:7" ht="15">
      <c r="A11" s="910" t="s">
        <v>712</v>
      </c>
      <c r="B11" s="908">
        <v>703060.92</v>
      </c>
      <c r="C11" s="908">
        <v>768471.8</v>
      </c>
      <c r="D11" s="908">
        <v>887010.7921338698</v>
      </c>
      <c r="E11" s="908">
        <v>894417.0928543198</v>
      </c>
      <c r="F11" s="908">
        <f>C11/B11*100-100</f>
        <v>9.303728615722235</v>
      </c>
      <c r="G11" s="909">
        <f>E11/D11*100-100</f>
        <v>0.8349730111662836</v>
      </c>
    </row>
    <row r="12" spans="1:7" ht="15">
      <c r="A12" s="1014" t="s">
        <v>713</v>
      </c>
      <c r="B12" s="911">
        <v>517456.67892682005</v>
      </c>
      <c r="C12" s="911">
        <v>585553.8670290001</v>
      </c>
      <c r="D12" s="911">
        <v>672458.1601839799</v>
      </c>
      <c r="E12" s="911">
        <v>670994.3328138399</v>
      </c>
      <c r="F12" s="911">
        <f>C12/B12*100-100</f>
        <v>13.159978578962452</v>
      </c>
      <c r="G12" s="912">
        <f>E12/D12*100-100</f>
        <v>-0.21768304064293886</v>
      </c>
    </row>
    <row r="13" spans="1:7" ht="15">
      <c r="A13" s="1015" t="s">
        <v>714</v>
      </c>
      <c r="B13" s="911">
        <v>185604.24107318</v>
      </c>
      <c r="C13" s="911">
        <v>182917.93297099997</v>
      </c>
      <c r="D13" s="911">
        <v>214552.63194989</v>
      </c>
      <c r="E13" s="911">
        <v>223422.76004048</v>
      </c>
      <c r="F13" s="911">
        <f>C13/B13*100-100</f>
        <v>-1.4473312067911621</v>
      </c>
      <c r="G13" s="912">
        <f>E13/D13*100-100</f>
        <v>4.134243430144295</v>
      </c>
    </row>
    <row r="14" spans="1:7" ht="15.75">
      <c r="A14" s="914"/>
      <c r="B14" s="915"/>
      <c r="C14" s="915"/>
      <c r="D14" s="915"/>
      <c r="E14" s="915"/>
      <c r="F14" s="915"/>
      <c r="G14" s="912"/>
    </row>
    <row r="15" spans="1:7" ht="15.75">
      <c r="A15" s="916"/>
      <c r="B15" s="917"/>
      <c r="C15" s="917"/>
      <c r="D15" s="917"/>
      <c r="E15" s="917"/>
      <c r="F15" s="917"/>
      <c r="G15" s="918"/>
    </row>
    <row r="16" spans="1:7" ht="15">
      <c r="A16" s="1005" t="s">
        <v>715</v>
      </c>
      <c r="B16" s="908">
        <v>120995.11</v>
      </c>
      <c r="C16" s="908">
        <v>123602.3</v>
      </c>
      <c r="D16" s="908">
        <v>152199.83332362378</v>
      </c>
      <c r="E16" s="908">
        <v>160192.0621542809</v>
      </c>
      <c r="F16" s="908">
        <f>C16/B16*100-100</f>
        <v>2.154789561330219</v>
      </c>
      <c r="G16" s="909">
        <f>E16/D16*100-100</f>
        <v>5.251141644592465</v>
      </c>
    </row>
    <row r="17" spans="1:7" ht="15">
      <c r="A17" s="1014" t="s">
        <v>713</v>
      </c>
      <c r="B17" s="911">
        <v>114843.41</v>
      </c>
      <c r="C17" s="911">
        <v>116583.26000000001</v>
      </c>
      <c r="D17" s="911">
        <v>144005.5933236238</v>
      </c>
      <c r="E17" s="911">
        <v>152521.1821542809</v>
      </c>
      <c r="F17" s="911">
        <f>C17/B17*100-100</f>
        <v>1.5149759137246264</v>
      </c>
      <c r="G17" s="912">
        <f>E17/D17*100-100</f>
        <v>5.91337366425762</v>
      </c>
    </row>
    <row r="18" spans="1:7" ht="15">
      <c r="A18" s="1015" t="s">
        <v>714</v>
      </c>
      <c r="B18" s="911">
        <v>6151.7</v>
      </c>
      <c r="C18" s="911">
        <v>7019.04</v>
      </c>
      <c r="D18" s="911">
        <v>8194.24</v>
      </c>
      <c r="E18" s="911">
        <v>7670.88</v>
      </c>
      <c r="F18" s="911">
        <f>C18/B18*100-100</f>
        <v>14.099192093242536</v>
      </c>
      <c r="G18" s="912">
        <f>E18/D18*100-100</f>
        <v>-6.3869254500722406</v>
      </c>
    </row>
    <row r="19" spans="1:7" ht="15.75">
      <c r="A19" s="919"/>
      <c r="B19" s="920"/>
      <c r="C19" s="920"/>
      <c r="D19" s="920"/>
      <c r="E19" s="920"/>
      <c r="F19" s="921"/>
      <c r="G19" s="922"/>
    </row>
    <row r="20" spans="1:7" ht="15">
      <c r="A20" s="923"/>
      <c r="B20" s="924"/>
      <c r="C20" s="924"/>
      <c r="D20" s="924"/>
      <c r="E20" s="924"/>
      <c r="F20" s="924"/>
      <c r="G20" s="925"/>
    </row>
    <row r="21" spans="1:7" ht="15">
      <c r="A21" s="1005" t="s">
        <v>716</v>
      </c>
      <c r="B21" s="908">
        <v>824056.04</v>
      </c>
      <c r="C21" s="908">
        <v>892074.1000000001</v>
      </c>
      <c r="D21" s="908">
        <v>1039210.6254574936</v>
      </c>
      <c r="E21" s="908">
        <v>1054609.1550086008</v>
      </c>
      <c r="F21" s="908">
        <f>C21/B21*100-100</f>
        <v>8.25405757598719</v>
      </c>
      <c r="G21" s="909">
        <f>E21/D21*100-100</f>
        <v>1.4817525123290949</v>
      </c>
    </row>
    <row r="22" spans="1:7" ht="15">
      <c r="A22" s="1014" t="s">
        <v>713</v>
      </c>
      <c r="B22" s="911">
        <v>632300.0889268201</v>
      </c>
      <c r="C22" s="911">
        <v>702137.1270290001</v>
      </c>
      <c r="D22" s="911">
        <v>816463.7535076037</v>
      </c>
      <c r="E22" s="911">
        <v>823515.5149681207</v>
      </c>
      <c r="F22" s="911">
        <f>C22/B22*100-100</f>
        <v>11.044919860870465</v>
      </c>
      <c r="G22" s="912">
        <f>E22/D22*100-100</f>
        <v>0.8636955933710482</v>
      </c>
    </row>
    <row r="23" spans="1:7" ht="15">
      <c r="A23" s="1015" t="s">
        <v>717</v>
      </c>
      <c r="B23" s="911">
        <v>76.73022928474865</v>
      </c>
      <c r="C23" s="911">
        <v>78.7083861115349</v>
      </c>
      <c r="D23" s="911">
        <v>78.56576265741802</v>
      </c>
      <c r="E23" s="911">
        <v>78.08727157895805</v>
      </c>
      <c r="F23" s="926" t="s">
        <v>3</v>
      </c>
      <c r="G23" s="927" t="s">
        <v>3</v>
      </c>
    </row>
    <row r="24" spans="1:7" ht="15">
      <c r="A24" s="1014" t="s">
        <v>714</v>
      </c>
      <c r="B24" s="911">
        <v>191755.95107318</v>
      </c>
      <c r="C24" s="911">
        <v>189936.97297099998</v>
      </c>
      <c r="D24" s="911">
        <v>222746.87194989</v>
      </c>
      <c r="E24" s="911">
        <v>231093.64004048</v>
      </c>
      <c r="F24" s="911">
        <f>C24/B24*100-100</f>
        <v>-0.9485901699529791</v>
      </c>
      <c r="G24" s="912">
        <f>E24/D24*100-100</f>
        <v>3.74719879005427</v>
      </c>
    </row>
    <row r="25" spans="1:7" ht="15">
      <c r="A25" s="1015" t="s">
        <v>717</v>
      </c>
      <c r="B25" s="911">
        <v>23.269770715251354</v>
      </c>
      <c r="C25" s="911">
        <v>21.29161388846509</v>
      </c>
      <c r="D25" s="911">
        <v>21.434237342581994</v>
      </c>
      <c r="E25" s="911">
        <v>21.912728421041948</v>
      </c>
      <c r="F25" s="926" t="s">
        <v>3</v>
      </c>
      <c r="G25" s="927" t="s">
        <v>3</v>
      </c>
    </row>
    <row r="26" spans="1:7" ht="15">
      <c r="A26" s="928"/>
      <c r="B26" s="929"/>
      <c r="C26" s="929"/>
      <c r="D26" s="929"/>
      <c r="E26" s="929"/>
      <c r="F26" s="929"/>
      <c r="G26" s="930"/>
    </row>
    <row r="27" spans="1:7" ht="15.75">
      <c r="A27" s="914"/>
      <c r="B27" s="913"/>
      <c r="C27" s="913"/>
      <c r="D27" s="913"/>
      <c r="E27" s="913"/>
      <c r="F27" s="931"/>
      <c r="G27" s="912"/>
    </row>
    <row r="28" spans="1:7" ht="15">
      <c r="A28" s="1005" t="s">
        <v>718</v>
      </c>
      <c r="B28" s="908">
        <v>847678.99</v>
      </c>
      <c r="C28" s="908">
        <v>918987.8</v>
      </c>
      <c r="D28" s="908">
        <v>1069830.7337942338</v>
      </c>
      <c r="E28" s="908">
        <v>1083426.6845002407</v>
      </c>
      <c r="F28" s="908">
        <f>C28/B28*100-100</f>
        <v>8.412242233348266</v>
      </c>
      <c r="G28" s="909">
        <f>E28/D28*100-100</f>
        <v>1.270850638005868</v>
      </c>
    </row>
    <row r="29" spans="1:7" ht="15">
      <c r="A29" s="932"/>
      <c r="B29" s="933"/>
      <c r="C29" s="933"/>
      <c r="D29" s="933"/>
      <c r="E29" s="933"/>
      <c r="F29" s="933"/>
      <c r="G29" s="934"/>
    </row>
    <row r="30" spans="1:7" ht="15.75">
      <c r="A30" s="935" t="s">
        <v>719</v>
      </c>
      <c r="B30" s="913"/>
      <c r="C30" s="913"/>
      <c r="D30" s="913"/>
      <c r="E30" s="913"/>
      <c r="F30" s="931"/>
      <c r="G30" s="936"/>
    </row>
    <row r="31" spans="1:7" ht="9" customHeight="1">
      <c r="A31" s="937"/>
      <c r="B31" s="908"/>
      <c r="C31" s="908"/>
      <c r="D31" s="908"/>
      <c r="E31" s="908"/>
      <c r="F31" s="908"/>
      <c r="G31" s="909"/>
    </row>
    <row r="32" spans="1:7" ht="15.75">
      <c r="A32" s="1005" t="s">
        <v>720</v>
      </c>
      <c r="B32" s="913"/>
      <c r="C32" s="913"/>
      <c r="D32" s="913"/>
      <c r="E32" s="913"/>
      <c r="F32" s="931"/>
      <c r="G32" s="938"/>
    </row>
    <row r="33" spans="1:7" ht="15">
      <c r="A33" s="1014" t="s">
        <v>721</v>
      </c>
      <c r="B33" s="911">
        <v>12.981127553746326</v>
      </c>
      <c r="C33" s="911">
        <v>20.81613552076463</v>
      </c>
      <c r="D33" s="911">
        <v>16.48476974075208</v>
      </c>
      <c r="E33" s="911">
        <v>14.626797370480839</v>
      </c>
      <c r="F33" s="926" t="s">
        <v>3</v>
      </c>
      <c r="G33" s="927" t="s">
        <v>3</v>
      </c>
    </row>
    <row r="34" spans="1:7" ht="15">
      <c r="A34" s="1015" t="s">
        <v>722</v>
      </c>
      <c r="B34" s="911">
        <v>11.19332249619925</v>
      </c>
      <c r="C34" s="911">
        <v>16.389754069998528</v>
      </c>
      <c r="D34" s="911">
        <v>14.089234984696539</v>
      </c>
      <c r="E34" s="911">
        <v>12.497145980573077</v>
      </c>
      <c r="F34" s="926" t="s">
        <v>3</v>
      </c>
      <c r="G34" s="927" t="s">
        <v>3</v>
      </c>
    </row>
    <row r="35" spans="1:7" ht="12.75" customHeight="1">
      <c r="A35" s="914"/>
      <c r="B35" s="911"/>
      <c r="C35" s="911"/>
      <c r="D35" s="911"/>
      <c r="E35" s="911"/>
      <c r="F35" s="926"/>
      <c r="G35" s="927"/>
    </row>
    <row r="36" spans="1:7" ht="15">
      <c r="A36" s="1005" t="s">
        <v>723</v>
      </c>
      <c r="B36" s="908"/>
      <c r="C36" s="908"/>
      <c r="D36" s="908"/>
      <c r="E36" s="908"/>
      <c r="F36" s="939"/>
      <c r="G36" s="940"/>
    </row>
    <row r="37" spans="1:7" ht="15">
      <c r="A37" s="1014" t="s">
        <v>721</v>
      </c>
      <c r="B37" s="911">
        <v>13.353253370754805</v>
      </c>
      <c r="C37" s="911">
        <v>21.444154231951515</v>
      </c>
      <c r="D37" s="911">
        <v>16.97048978922236</v>
      </c>
      <c r="E37" s="911">
        <v>15.026479245600381</v>
      </c>
      <c r="F37" s="941" t="s">
        <v>3</v>
      </c>
      <c r="G37" s="942" t="s">
        <v>3</v>
      </c>
    </row>
    <row r="38" spans="1:7" ht="15">
      <c r="A38" s="1015" t="s">
        <v>722</v>
      </c>
      <c r="B38" s="911">
        <v>11.514197879457882</v>
      </c>
      <c r="C38" s="911">
        <v>16.88422972411035</v>
      </c>
      <c r="D38" s="911">
        <v>14.504371138085341</v>
      </c>
      <c r="E38" s="911">
        <v>12.838634456323657</v>
      </c>
      <c r="F38" s="926" t="s">
        <v>3</v>
      </c>
      <c r="G38" s="942" t="s">
        <v>3</v>
      </c>
    </row>
    <row r="39" spans="1:7" ht="15">
      <c r="A39" s="943"/>
      <c r="B39" s="929"/>
      <c r="C39" s="929"/>
      <c r="D39" s="929"/>
      <c r="E39" s="929"/>
      <c r="F39" s="929"/>
      <c r="G39" s="930"/>
    </row>
    <row r="40" spans="1:7" ht="15">
      <c r="A40" s="944"/>
      <c r="B40" s="945"/>
      <c r="C40" s="945"/>
      <c r="D40" s="945"/>
      <c r="E40" s="945"/>
      <c r="F40" s="946"/>
      <c r="G40" s="947"/>
    </row>
    <row r="41" spans="1:7" ht="15">
      <c r="A41" s="948" t="s">
        <v>724</v>
      </c>
      <c r="B41" s="915">
        <v>100391.6</v>
      </c>
      <c r="C41" s="915">
        <v>99705.5</v>
      </c>
      <c r="D41" s="915">
        <v>113808.65484504159</v>
      </c>
      <c r="E41" s="915">
        <v>111703.39070305154</v>
      </c>
      <c r="F41" s="911">
        <f>C41/B41*100-100</f>
        <v>-0.6834237127409182</v>
      </c>
      <c r="G41" s="912">
        <f>E41/D41*100-100</f>
        <v>-1.84982780514936</v>
      </c>
    </row>
    <row r="42" spans="1:7" ht="15">
      <c r="A42" s="948" t="s">
        <v>725</v>
      </c>
      <c r="B42" s="915">
        <v>747287.39</v>
      </c>
      <c r="C42" s="915">
        <v>819282.3</v>
      </c>
      <c r="D42" s="915">
        <v>956022.0789491922</v>
      </c>
      <c r="E42" s="915">
        <v>971723.2937971891</v>
      </c>
      <c r="F42" s="911">
        <f>C42/B42*100-100</f>
        <v>9.634166314515241</v>
      </c>
      <c r="G42" s="912">
        <f>E42/D42*100-100</f>
        <v>1.6423485601143142</v>
      </c>
    </row>
    <row r="43" spans="1:7" ht="15">
      <c r="A43" s="948" t="s">
        <v>726</v>
      </c>
      <c r="B43" s="915">
        <v>-148067.66000000003</v>
      </c>
      <c r="C43" s="915">
        <v>-71994.91000000003</v>
      </c>
      <c r="D43" s="915">
        <v>-208734.68894919218</v>
      </c>
      <c r="E43" s="915">
        <v>-15701.214847996947</v>
      </c>
      <c r="F43" s="941" t="s">
        <v>3</v>
      </c>
      <c r="G43" s="927" t="s">
        <v>3</v>
      </c>
    </row>
    <row r="44" spans="1:7" ht="15">
      <c r="A44" s="948" t="s">
        <v>727</v>
      </c>
      <c r="B44" s="915">
        <v>3031.7</v>
      </c>
      <c r="C44" s="915">
        <v>8031.4</v>
      </c>
      <c r="D44" s="915">
        <v>19781.4</v>
      </c>
      <c r="E44" s="915">
        <v>-3994.2214604950095</v>
      </c>
      <c r="F44" s="941" t="s">
        <v>3</v>
      </c>
      <c r="G44" s="927" t="s">
        <v>3</v>
      </c>
    </row>
    <row r="45" spans="1:7" ht="15.75" thickBot="1">
      <c r="A45" s="949" t="s">
        <v>728</v>
      </c>
      <c r="B45" s="950">
        <v>-145035.96000000002</v>
      </c>
      <c r="C45" s="950">
        <v>-63963.51000000003</v>
      </c>
      <c r="D45" s="950">
        <v>-188953.248894919</v>
      </c>
      <c r="E45" s="950">
        <v>-19695.436308491957</v>
      </c>
      <c r="F45" s="951" t="s">
        <v>3</v>
      </c>
      <c r="G45" s="952" t="s">
        <v>3</v>
      </c>
    </row>
    <row r="46" spans="1:7" ht="16.5" thickTop="1">
      <c r="A46" s="953" t="s">
        <v>729</v>
      </c>
      <c r="B46" s="889"/>
      <c r="C46" s="889"/>
      <c r="D46" s="889"/>
      <c r="E46" s="889"/>
      <c r="F46" s="889"/>
      <c r="G46" s="889"/>
    </row>
    <row r="47" spans="1:7" ht="15.75">
      <c r="A47" s="954" t="s">
        <v>730</v>
      </c>
      <c r="B47" s="889"/>
      <c r="C47" s="889"/>
      <c r="D47" s="889"/>
      <c r="E47" s="889"/>
      <c r="F47" s="889"/>
      <c r="G47" s="889"/>
    </row>
    <row r="48" spans="1:7" ht="15.75">
      <c r="A48" s="955" t="s">
        <v>731</v>
      </c>
      <c r="B48" s="889"/>
      <c r="C48" s="889"/>
      <c r="D48" s="889"/>
      <c r="E48" s="889"/>
      <c r="F48" s="889"/>
      <c r="G48" s="889"/>
    </row>
    <row r="49" spans="1:7" ht="15.75">
      <c r="A49" s="956" t="s">
        <v>732</v>
      </c>
      <c r="B49" s="889"/>
      <c r="C49" s="889"/>
      <c r="D49" s="889"/>
      <c r="E49" s="889"/>
      <c r="F49" s="889"/>
      <c r="G49" s="889"/>
    </row>
    <row r="50" spans="1:7" ht="15.75">
      <c r="A50" s="957" t="s">
        <v>733</v>
      </c>
      <c r="B50" s="959">
        <v>101.14</v>
      </c>
      <c r="C50" s="960">
        <v>103.49</v>
      </c>
      <c r="D50" s="959">
        <v>106.73</v>
      </c>
      <c r="E50" s="960">
        <v>106.49</v>
      </c>
      <c r="F50" s="958"/>
      <c r="G50" s="889"/>
    </row>
    <row r="51" spans="1:7" ht="15">
      <c r="A51" s="59"/>
      <c r="B51" s="59"/>
      <c r="C51" s="59"/>
      <c r="D51" s="59"/>
      <c r="E51" s="59"/>
      <c r="F51" s="59"/>
      <c r="G51" s="59"/>
    </row>
  </sheetData>
  <sheetProtection/>
  <mergeCells count="4">
    <mergeCell ref="A1:G1"/>
    <mergeCell ref="A2:G2"/>
    <mergeCell ref="A3:G3"/>
    <mergeCell ref="F6:G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46">
      <selection activeCell="A4" sqref="A4:L4"/>
    </sheetView>
  </sheetViews>
  <sheetFormatPr defaultColWidth="9.140625" defaultRowHeight="15"/>
  <cols>
    <col min="1" max="1" width="30.421875" style="209" customWidth="1"/>
    <col min="2" max="2" width="8.421875" style="204" bestFit="1" customWidth="1"/>
    <col min="3" max="3" width="10.57421875" style="204" customWidth="1"/>
    <col min="4" max="4" width="9.8515625" style="204" customWidth="1"/>
    <col min="5" max="5" width="10.421875" style="204" customWidth="1"/>
    <col min="6" max="6" width="9.8515625" style="204" customWidth="1"/>
    <col min="7" max="7" width="10.00390625" style="204" customWidth="1"/>
    <col min="8" max="8" width="9.421875" style="204" customWidth="1"/>
    <col min="9" max="12" width="8.28125" style="204" customWidth="1"/>
    <col min="13" max="16384" width="9.140625" style="204" customWidth="1"/>
  </cols>
  <sheetData>
    <row r="1" spans="1:12" ht="14.25">
      <c r="A1" s="1406" t="s">
        <v>211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</row>
    <row r="2" spans="1:12" ht="15.75">
      <c r="A2" s="1407" t="s">
        <v>88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</row>
    <row r="3" spans="1:12" ht="14.25">
      <c r="A3" s="1408" t="s">
        <v>212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</row>
    <row r="4" spans="1:12" ht="14.25">
      <c r="A4" s="1409" t="s">
        <v>213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</row>
    <row r="5" spans="1:12" ht="14.25" customHeight="1">
      <c r="A5" s="1410" t="s">
        <v>141</v>
      </c>
      <c r="B5" s="1410" t="s">
        <v>142</v>
      </c>
      <c r="C5" s="205" t="s">
        <v>143</v>
      </c>
      <c r="D5" s="1412" t="s">
        <v>144</v>
      </c>
      <c r="E5" s="1412"/>
      <c r="F5" s="1412" t="s">
        <v>214</v>
      </c>
      <c r="G5" s="1412"/>
      <c r="H5" s="1412"/>
      <c r="I5" s="1413" t="s">
        <v>145</v>
      </c>
      <c r="J5" s="1414"/>
      <c r="K5" s="1414"/>
      <c r="L5" s="1415"/>
    </row>
    <row r="6" spans="1:12" ht="14.25">
      <c r="A6" s="1411"/>
      <c r="B6" s="1411"/>
      <c r="C6" s="206" t="str">
        <f>H6</f>
        <v>Sep/Oct</v>
      </c>
      <c r="D6" s="206" t="str">
        <f>G6</f>
        <v>Aug/Sep</v>
      </c>
      <c r="E6" s="206" t="str">
        <f>H6</f>
        <v>Sep/Oct</v>
      </c>
      <c r="F6" s="206" t="s">
        <v>148</v>
      </c>
      <c r="G6" s="206" t="s">
        <v>147</v>
      </c>
      <c r="H6" s="206" t="s">
        <v>146</v>
      </c>
      <c r="I6" s="207" t="s">
        <v>215</v>
      </c>
      <c r="J6" s="207" t="s">
        <v>215</v>
      </c>
      <c r="K6" s="207" t="s">
        <v>216</v>
      </c>
      <c r="L6" s="207" t="s">
        <v>216</v>
      </c>
    </row>
    <row r="7" spans="1:12" ht="14.2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8" t="s">
        <v>217</v>
      </c>
      <c r="J7" s="208" t="s">
        <v>218</v>
      </c>
      <c r="K7" s="208" t="s">
        <v>219</v>
      </c>
      <c r="L7" s="208" t="s">
        <v>220</v>
      </c>
    </row>
    <row r="8" spans="1:12" ht="14.25">
      <c r="A8" s="631">
        <v>1</v>
      </c>
      <c r="B8" s="632">
        <v>2</v>
      </c>
      <c r="C8" s="632">
        <v>3</v>
      </c>
      <c r="D8" s="632">
        <v>4</v>
      </c>
      <c r="E8" s="632">
        <v>5</v>
      </c>
      <c r="F8" s="632">
        <v>6</v>
      </c>
      <c r="G8" s="632">
        <v>7</v>
      </c>
      <c r="H8" s="632">
        <v>8</v>
      </c>
      <c r="I8" s="632">
        <v>9</v>
      </c>
      <c r="J8" s="632">
        <v>10</v>
      </c>
      <c r="K8" s="632">
        <v>11</v>
      </c>
      <c r="L8" s="632">
        <v>12</v>
      </c>
    </row>
    <row r="9" spans="1:12" ht="14.25">
      <c r="A9" s="633" t="s">
        <v>149</v>
      </c>
      <c r="B9" s="634">
        <v>100</v>
      </c>
      <c r="C9" s="635">
        <v>100.16</v>
      </c>
      <c r="D9" s="635">
        <v>107.05</v>
      </c>
      <c r="E9" s="635">
        <v>108.37</v>
      </c>
      <c r="F9" s="635">
        <v>115.7</v>
      </c>
      <c r="G9" s="635">
        <v>115.5</v>
      </c>
      <c r="H9" s="635">
        <v>115.66</v>
      </c>
      <c r="I9" s="1324">
        <v>8.19</v>
      </c>
      <c r="J9" s="635">
        <v>1.23</v>
      </c>
      <c r="K9" s="635">
        <v>6.73</v>
      </c>
      <c r="L9" s="635">
        <v>0.14</v>
      </c>
    </row>
    <row r="10" spans="1:12" ht="14.25">
      <c r="A10" s="633" t="s">
        <v>150</v>
      </c>
      <c r="B10" s="636">
        <v>43.91</v>
      </c>
      <c r="C10" s="635">
        <v>101.02</v>
      </c>
      <c r="D10" s="635">
        <v>108.32</v>
      </c>
      <c r="E10" s="635">
        <v>110.78</v>
      </c>
      <c r="F10" s="635">
        <v>116.91</v>
      </c>
      <c r="G10" s="635">
        <v>116.61</v>
      </c>
      <c r="H10" s="635">
        <v>117.07</v>
      </c>
      <c r="I10" s="1324">
        <v>9.67</v>
      </c>
      <c r="J10" s="635">
        <v>2.27</v>
      </c>
      <c r="K10" s="635">
        <v>5.67</v>
      </c>
      <c r="L10" s="635">
        <v>0.39</v>
      </c>
    </row>
    <row r="11" spans="1:12" ht="14.25">
      <c r="A11" s="631" t="s">
        <v>151</v>
      </c>
      <c r="B11" s="632">
        <v>11.33</v>
      </c>
      <c r="C11" s="637">
        <v>97.28</v>
      </c>
      <c r="D11" s="637">
        <v>103.66</v>
      </c>
      <c r="E11" s="637">
        <v>106.07</v>
      </c>
      <c r="F11" s="637">
        <v>111.85</v>
      </c>
      <c r="G11" s="637">
        <v>112.17</v>
      </c>
      <c r="H11" s="637">
        <v>111.74</v>
      </c>
      <c r="I11" s="1325">
        <v>9.03</v>
      </c>
      <c r="J11" s="637">
        <v>2.33</v>
      </c>
      <c r="K11" s="637">
        <v>5.35</v>
      </c>
      <c r="L11" s="637">
        <v>-0.38</v>
      </c>
    </row>
    <row r="12" spans="1:12" ht="14.25">
      <c r="A12" s="631" t="s">
        <v>152</v>
      </c>
      <c r="B12" s="632">
        <v>1.84</v>
      </c>
      <c r="C12" s="637">
        <v>94.59</v>
      </c>
      <c r="D12" s="637">
        <v>121.12</v>
      </c>
      <c r="E12" s="637">
        <v>127.44</v>
      </c>
      <c r="F12" s="637">
        <v>139.22</v>
      </c>
      <c r="G12" s="637">
        <v>138.52</v>
      </c>
      <c r="H12" s="637">
        <v>135.55</v>
      </c>
      <c r="I12" s="1325">
        <v>34.73</v>
      </c>
      <c r="J12" s="637">
        <v>5.21</v>
      </c>
      <c r="K12" s="637">
        <v>6.37</v>
      </c>
      <c r="L12" s="637">
        <v>-2.14</v>
      </c>
    </row>
    <row r="13" spans="1:12" ht="14.25">
      <c r="A13" s="631" t="s">
        <v>153</v>
      </c>
      <c r="B13" s="632">
        <v>5.52</v>
      </c>
      <c r="C13" s="637">
        <v>125.01</v>
      </c>
      <c r="D13" s="637">
        <v>123.15</v>
      </c>
      <c r="E13" s="637">
        <v>129.98</v>
      </c>
      <c r="F13" s="637">
        <v>132.74</v>
      </c>
      <c r="G13" s="637">
        <v>131.55</v>
      </c>
      <c r="H13" s="637">
        <v>139.82</v>
      </c>
      <c r="I13" s="1325">
        <v>3.97</v>
      </c>
      <c r="J13" s="637">
        <v>5.54</v>
      </c>
      <c r="K13" s="637">
        <v>7.57</v>
      </c>
      <c r="L13" s="637">
        <v>6.28</v>
      </c>
    </row>
    <row r="14" spans="1:12" ht="14.25">
      <c r="A14" s="631" t="s">
        <v>154</v>
      </c>
      <c r="B14" s="632">
        <v>6.75</v>
      </c>
      <c r="C14" s="637">
        <v>97.15</v>
      </c>
      <c r="D14" s="637">
        <v>108.72</v>
      </c>
      <c r="E14" s="637">
        <v>106.92</v>
      </c>
      <c r="F14" s="637">
        <v>112.65</v>
      </c>
      <c r="G14" s="637">
        <v>111.16</v>
      </c>
      <c r="H14" s="637">
        <v>110.65</v>
      </c>
      <c r="I14" s="1325">
        <v>10.05</v>
      </c>
      <c r="J14" s="637">
        <v>-1.65</v>
      </c>
      <c r="K14" s="637">
        <v>3.49</v>
      </c>
      <c r="L14" s="637">
        <v>-0.46</v>
      </c>
    </row>
    <row r="15" spans="1:12" ht="14.25">
      <c r="A15" s="631" t="s">
        <v>155</v>
      </c>
      <c r="B15" s="632">
        <v>5.24</v>
      </c>
      <c r="C15" s="637">
        <v>98.04</v>
      </c>
      <c r="D15" s="637">
        <v>108.54</v>
      </c>
      <c r="E15" s="637">
        <v>108.83</v>
      </c>
      <c r="F15" s="637">
        <v>112.88</v>
      </c>
      <c r="G15" s="637">
        <v>112.79</v>
      </c>
      <c r="H15" s="637">
        <v>112.74</v>
      </c>
      <c r="I15" s="1325">
        <v>11</v>
      </c>
      <c r="J15" s="637">
        <v>0.26</v>
      </c>
      <c r="K15" s="637">
        <v>3.6</v>
      </c>
      <c r="L15" s="637">
        <v>-0.04</v>
      </c>
    </row>
    <row r="16" spans="1:12" ht="14.25">
      <c r="A16" s="631" t="s">
        <v>156</v>
      </c>
      <c r="B16" s="632">
        <v>2.95</v>
      </c>
      <c r="C16" s="637">
        <v>99.64</v>
      </c>
      <c r="D16" s="637">
        <v>106.64</v>
      </c>
      <c r="E16" s="637">
        <v>116.99</v>
      </c>
      <c r="F16" s="637">
        <v>111.89</v>
      </c>
      <c r="G16" s="637">
        <v>112.38</v>
      </c>
      <c r="H16" s="637">
        <v>112.54</v>
      </c>
      <c r="I16" s="1325">
        <v>17.41</v>
      </c>
      <c r="J16" s="637">
        <v>9.71</v>
      </c>
      <c r="K16" s="637">
        <v>-3.8</v>
      </c>
      <c r="L16" s="637">
        <v>0.14</v>
      </c>
    </row>
    <row r="17" spans="1:12" ht="14.25">
      <c r="A17" s="631" t="s">
        <v>157</v>
      </c>
      <c r="B17" s="632">
        <v>2.08</v>
      </c>
      <c r="C17" s="637">
        <v>97.9</v>
      </c>
      <c r="D17" s="637">
        <v>104.62</v>
      </c>
      <c r="E17" s="637">
        <v>107.12</v>
      </c>
      <c r="F17" s="637">
        <v>124.54</v>
      </c>
      <c r="G17" s="637">
        <v>122.03</v>
      </c>
      <c r="H17" s="637">
        <v>117.82</v>
      </c>
      <c r="I17" s="1325">
        <v>9.41</v>
      </c>
      <c r="J17" s="637">
        <v>2.39</v>
      </c>
      <c r="K17" s="637">
        <v>9.99</v>
      </c>
      <c r="L17" s="637">
        <v>-3.45</v>
      </c>
    </row>
    <row r="18" spans="1:12" ht="14.25">
      <c r="A18" s="631" t="s">
        <v>158</v>
      </c>
      <c r="B18" s="632">
        <v>1.74</v>
      </c>
      <c r="C18" s="637">
        <v>100.46</v>
      </c>
      <c r="D18" s="637">
        <v>99.53</v>
      </c>
      <c r="E18" s="637">
        <v>102.32</v>
      </c>
      <c r="F18" s="637">
        <v>119.17</v>
      </c>
      <c r="G18" s="637">
        <v>120.02</v>
      </c>
      <c r="H18" s="637">
        <v>120.55</v>
      </c>
      <c r="I18" s="1325">
        <v>1.84</v>
      </c>
      <c r="J18" s="637">
        <v>2.8</v>
      </c>
      <c r="K18" s="637">
        <v>17.82</v>
      </c>
      <c r="L18" s="637">
        <v>0.44</v>
      </c>
    </row>
    <row r="19" spans="1:12" ht="14.25">
      <c r="A19" s="631" t="s">
        <v>159</v>
      </c>
      <c r="B19" s="632">
        <v>1.21</v>
      </c>
      <c r="C19" s="637">
        <v>102.14</v>
      </c>
      <c r="D19" s="637">
        <v>107.6</v>
      </c>
      <c r="E19" s="637">
        <v>110.72</v>
      </c>
      <c r="F19" s="637">
        <v>120.17</v>
      </c>
      <c r="G19" s="637">
        <v>121.1</v>
      </c>
      <c r="H19" s="637">
        <v>121.85</v>
      </c>
      <c r="I19" s="1325">
        <v>8.4</v>
      </c>
      <c r="J19" s="637">
        <v>2.91</v>
      </c>
      <c r="K19" s="637">
        <v>10.04</v>
      </c>
      <c r="L19" s="637">
        <v>0.62</v>
      </c>
    </row>
    <row r="20" spans="1:12" ht="14.25">
      <c r="A20" s="631" t="s">
        <v>160</v>
      </c>
      <c r="B20" s="632">
        <v>1.24</v>
      </c>
      <c r="C20" s="637">
        <v>99.38</v>
      </c>
      <c r="D20" s="637">
        <v>102.55</v>
      </c>
      <c r="E20" s="637">
        <v>103.13</v>
      </c>
      <c r="F20" s="637">
        <v>107.14</v>
      </c>
      <c r="G20" s="637">
        <v>107.87</v>
      </c>
      <c r="H20" s="637">
        <v>108.01</v>
      </c>
      <c r="I20" s="1325">
        <v>3.78</v>
      </c>
      <c r="J20" s="637">
        <v>0.56</v>
      </c>
      <c r="K20" s="637">
        <v>4.73</v>
      </c>
      <c r="L20" s="637">
        <v>0.13</v>
      </c>
    </row>
    <row r="21" spans="1:12" ht="14.25">
      <c r="A21" s="631" t="s">
        <v>161</v>
      </c>
      <c r="B21" s="632">
        <v>0.68</v>
      </c>
      <c r="C21" s="637">
        <v>99.88</v>
      </c>
      <c r="D21" s="637">
        <v>107.84</v>
      </c>
      <c r="E21" s="637">
        <v>107.84</v>
      </c>
      <c r="F21" s="637">
        <v>122.25</v>
      </c>
      <c r="G21" s="637">
        <v>122.25</v>
      </c>
      <c r="H21" s="637">
        <v>122.25</v>
      </c>
      <c r="I21" s="1325">
        <v>7.97</v>
      </c>
      <c r="J21" s="637">
        <v>0</v>
      </c>
      <c r="K21" s="637">
        <v>13.36</v>
      </c>
      <c r="L21" s="637">
        <v>0</v>
      </c>
    </row>
    <row r="22" spans="1:12" ht="14.25">
      <c r="A22" s="631" t="s">
        <v>162</v>
      </c>
      <c r="B22" s="632">
        <v>0.41</v>
      </c>
      <c r="C22" s="637">
        <v>99.75</v>
      </c>
      <c r="D22" s="637">
        <v>106.15</v>
      </c>
      <c r="E22" s="637">
        <v>106.15</v>
      </c>
      <c r="F22" s="637">
        <v>109.57</v>
      </c>
      <c r="G22" s="637">
        <v>109.57</v>
      </c>
      <c r="H22" s="637">
        <v>109.57</v>
      </c>
      <c r="I22" s="1325">
        <v>6.42</v>
      </c>
      <c r="J22" s="637">
        <v>0</v>
      </c>
      <c r="K22" s="637">
        <v>3.21</v>
      </c>
      <c r="L22" s="637">
        <v>0</v>
      </c>
    </row>
    <row r="23" spans="1:12" ht="14.25">
      <c r="A23" s="631" t="s">
        <v>163</v>
      </c>
      <c r="B23" s="632">
        <v>2.92</v>
      </c>
      <c r="C23" s="637">
        <v>98.45</v>
      </c>
      <c r="D23" s="637">
        <v>104.69</v>
      </c>
      <c r="E23" s="637">
        <v>105.49</v>
      </c>
      <c r="F23" s="637">
        <v>114.84</v>
      </c>
      <c r="G23" s="637">
        <v>115.14</v>
      </c>
      <c r="H23" s="637">
        <v>115.28</v>
      </c>
      <c r="I23" s="1325">
        <v>7.15</v>
      </c>
      <c r="J23" s="637">
        <v>0.76</v>
      </c>
      <c r="K23" s="637">
        <v>9.29</v>
      </c>
      <c r="L23" s="637">
        <v>0.12</v>
      </c>
    </row>
    <row r="24" spans="1:12" ht="14.25">
      <c r="A24" s="638"/>
      <c r="B24" s="639"/>
      <c r="C24" s="639"/>
      <c r="D24" s="639"/>
      <c r="E24" s="639"/>
      <c r="F24" s="639"/>
      <c r="G24" s="639"/>
      <c r="H24" s="639"/>
      <c r="I24" s="639"/>
      <c r="J24" s="631"/>
      <c r="K24" s="631"/>
      <c r="L24" s="631"/>
    </row>
    <row r="25" spans="1:12" ht="14.25">
      <c r="A25" s="633" t="s">
        <v>164</v>
      </c>
      <c r="B25" s="636">
        <v>56.09</v>
      </c>
      <c r="C25" s="635">
        <v>99.5</v>
      </c>
      <c r="D25" s="635">
        <v>106.07</v>
      </c>
      <c r="E25" s="635">
        <v>106.51</v>
      </c>
      <c r="F25" s="635">
        <v>114.75</v>
      </c>
      <c r="G25" s="635">
        <v>114.63</v>
      </c>
      <c r="H25" s="635">
        <v>114.57</v>
      </c>
      <c r="I25" s="1324">
        <v>7.05</v>
      </c>
      <c r="J25" s="635">
        <v>0.41</v>
      </c>
      <c r="K25" s="635">
        <v>7.56</v>
      </c>
      <c r="L25" s="635">
        <v>-0.06</v>
      </c>
    </row>
    <row r="26" spans="1:12" ht="14.25">
      <c r="A26" s="631" t="s">
        <v>165</v>
      </c>
      <c r="B26" s="632">
        <v>7.19</v>
      </c>
      <c r="C26" s="637">
        <v>99.03</v>
      </c>
      <c r="D26" s="637">
        <v>109.31</v>
      </c>
      <c r="E26" s="637">
        <v>109.31</v>
      </c>
      <c r="F26" s="637">
        <v>121.59</v>
      </c>
      <c r="G26" s="637">
        <v>121.59</v>
      </c>
      <c r="H26" s="637">
        <v>121.59</v>
      </c>
      <c r="I26" s="1325">
        <v>10.38</v>
      </c>
      <c r="J26" s="637">
        <v>0</v>
      </c>
      <c r="K26" s="637">
        <v>11.24</v>
      </c>
      <c r="L26" s="637">
        <v>0</v>
      </c>
    </row>
    <row r="27" spans="1:12" ht="14.25">
      <c r="A27" s="631" t="s">
        <v>166</v>
      </c>
      <c r="B27" s="632">
        <v>20.3</v>
      </c>
      <c r="C27" s="637">
        <v>99.67</v>
      </c>
      <c r="D27" s="637">
        <v>109.16</v>
      </c>
      <c r="E27" s="637">
        <v>109.23</v>
      </c>
      <c r="F27" s="637">
        <v>119.85</v>
      </c>
      <c r="G27" s="637">
        <v>119.57</v>
      </c>
      <c r="H27" s="637">
        <v>119.49</v>
      </c>
      <c r="I27" s="1325">
        <v>9.59</v>
      </c>
      <c r="J27" s="637">
        <v>0.07</v>
      </c>
      <c r="K27" s="637">
        <v>9.39</v>
      </c>
      <c r="L27" s="637">
        <v>-0.07</v>
      </c>
    </row>
    <row r="28" spans="1:12" ht="14.25">
      <c r="A28" s="631" t="s">
        <v>167</v>
      </c>
      <c r="B28" s="632">
        <v>4.3</v>
      </c>
      <c r="C28" s="637">
        <v>99.03</v>
      </c>
      <c r="D28" s="637">
        <v>102.94</v>
      </c>
      <c r="E28" s="637">
        <v>103.11</v>
      </c>
      <c r="F28" s="637">
        <v>111.09</v>
      </c>
      <c r="G28" s="637">
        <v>111.11</v>
      </c>
      <c r="H28" s="637">
        <v>111.08</v>
      </c>
      <c r="I28" s="1325">
        <v>4.12</v>
      </c>
      <c r="J28" s="637">
        <v>0.16</v>
      </c>
      <c r="K28" s="637">
        <v>7.73</v>
      </c>
      <c r="L28" s="637">
        <v>-0.02</v>
      </c>
    </row>
    <row r="29" spans="1:12" ht="14.25">
      <c r="A29" s="631" t="s">
        <v>168</v>
      </c>
      <c r="B29" s="632">
        <v>3.47</v>
      </c>
      <c r="C29" s="637">
        <v>99.78</v>
      </c>
      <c r="D29" s="637">
        <v>101.2</v>
      </c>
      <c r="E29" s="637">
        <v>101.2</v>
      </c>
      <c r="F29" s="637">
        <v>105.18</v>
      </c>
      <c r="G29" s="637">
        <v>105.18</v>
      </c>
      <c r="H29" s="637">
        <v>105.18</v>
      </c>
      <c r="I29" s="1325">
        <v>1.42</v>
      </c>
      <c r="J29" s="637">
        <v>0</v>
      </c>
      <c r="K29" s="637">
        <v>3.93</v>
      </c>
      <c r="L29" s="637">
        <v>0</v>
      </c>
    </row>
    <row r="30" spans="1:12" ht="14.25">
      <c r="A30" s="631" t="s">
        <v>169</v>
      </c>
      <c r="B30" s="632">
        <v>5.34</v>
      </c>
      <c r="C30" s="637">
        <v>102.51</v>
      </c>
      <c r="D30" s="637">
        <v>97.86</v>
      </c>
      <c r="E30" s="637">
        <v>101.48</v>
      </c>
      <c r="F30" s="637">
        <v>99.92</v>
      </c>
      <c r="G30" s="637">
        <v>99.88</v>
      </c>
      <c r="H30" s="637">
        <v>100</v>
      </c>
      <c r="I30" s="1325">
        <v>-1</v>
      </c>
      <c r="J30" s="637">
        <v>3.7</v>
      </c>
      <c r="K30" s="637">
        <v>-1.47</v>
      </c>
      <c r="L30" s="637">
        <v>0.12</v>
      </c>
    </row>
    <row r="31" spans="1:12" ht="14.25">
      <c r="A31" s="631" t="s">
        <v>170</v>
      </c>
      <c r="B31" s="632">
        <v>2.82</v>
      </c>
      <c r="C31" s="637">
        <v>99.82</v>
      </c>
      <c r="D31" s="637">
        <v>103.58</v>
      </c>
      <c r="E31" s="637">
        <v>103.58</v>
      </c>
      <c r="F31" s="637">
        <v>105.29</v>
      </c>
      <c r="G31" s="637">
        <v>105.29</v>
      </c>
      <c r="H31" s="637">
        <v>105.29</v>
      </c>
      <c r="I31" s="1325">
        <v>3.77</v>
      </c>
      <c r="J31" s="637">
        <v>0</v>
      </c>
      <c r="K31" s="637">
        <v>1.65</v>
      </c>
      <c r="L31" s="637">
        <v>0</v>
      </c>
    </row>
    <row r="32" spans="1:12" ht="14.25">
      <c r="A32" s="631" t="s">
        <v>171</v>
      </c>
      <c r="B32" s="632">
        <v>2.46</v>
      </c>
      <c r="C32" s="637">
        <v>99.81</v>
      </c>
      <c r="D32" s="637">
        <v>102.74</v>
      </c>
      <c r="E32" s="637">
        <v>102.74</v>
      </c>
      <c r="F32" s="637">
        <v>106.43</v>
      </c>
      <c r="G32" s="637">
        <v>106.43</v>
      </c>
      <c r="H32" s="637">
        <v>106.43</v>
      </c>
      <c r="I32" s="1325">
        <v>2.94</v>
      </c>
      <c r="J32" s="637">
        <v>0</v>
      </c>
      <c r="K32" s="637">
        <v>3.58</v>
      </c>
      <c r="L32" s="637">
        <v>0</v>
      </c>
    </row>
    <row r="33" spans="1:12" ht="14.25">
      <c r="A33" s="631" t="s">
        <v>172</v>
      </c>
      <c r="B33" s="632">
        <v>7.41</v>
      </c>
      <c r="C33" s="637">
        <v>97.25</v>
      </c>
      <c r="D33" s="637">
        <v>109.14</v>
      </c>
      <c r="E33" s="637">
        <v>109.14</v>
      </c>
      <c r="F33" s="637">
        <v>119.58</v>
      </c>
      <c r="G33" s="637">
        <v>119.58</v>
      </c>
      <c r="H33" s="637">
        <v>119.58</v>
      </c>
      <c r="I33" s="1325">
        <v>12.23</v>
      </c>
      <c r="J33" s="637">
        <v>0</v>
      </c>
      <c r="K33" s="637">
        <v>9.56</v>
      </c>
      <c r="L33" s="637">
        <v>0</v>
      </c>
    </row>
    <row r="34" spans="1:12" ht="14.25">
      <c r="A34" s="631" t="s">
        <v>173</v>
      </c>
      <c r="B34" s="632">
        <v>2.81</v>
      </c>
      <c r="C34" s="637">
        <v>99.65</v>
      </c>
      <c r="D34" s="637">
        <v>100.84</v>
      </c>
      <c r="E34" s="637">
        <v>101.48</v>
      </c>
      <c r="F34" s="637">
        <v>114.94</v>
      </c>
      <c r="G34" s="637">
        <v>114.59</v>
      </c>
      <c r="H34" s="637">
        <v>113.53</v>
      </c>
      <c r="I34" s="1325">
        <v>1.84</v>
      </c>
      <c r="J34" s="637">
        <v>0.64</v>
      </c>
      <c r="K34" s="637">
        <v>11.87</v>
      </c>
      <c r="L34" s="637">
        <v>-0.92</v>
      </c>
    </row>
    <row r="35" spans="1:12" ht="14.25">
      <c r="A35" s="1416"/>
      <c r="B35" s="1417"/>
      <c r="C35" s="1417"/>
      <c r="D35" s="1417"/>
      <c r="E35" s="1417"/>
      <c r="F35" s="1417"/>
      <c r="G35" s="1417"/>
      <c r="H35" s="1417"/>
      <c r="I35" s="1417"/>
      <c r="J35" s="1422"/>
      <c r="K35" s="1422"/>
      <c r="L35" s="1422"/>
    </row>
    <row r="36" spans="1:12" ht="14.25">
      <c r="A36" s="1423" t="s">
        <v>174</v>
      </c>
      <c r="B36" s="1424"/>
      <c r="C36" s="1424"/>
      <c r="D36" s="1424"/>
      <c r="E36" s="1424"/>
      <c r="F36" s="1424"/>
      <c r="G36" s="1424"/>
      <c r="H36" s="1424"/>
      <c r="I36" s="1424"/>
      <c r="J36" s="1425"/>
      <c r="K36" s="1425"/>
      <c r="L36" s="1425"/>
    </row>
    <row r="37" spans="1:12" ht="14.25">
      <c r="A37" s="640" t="s">
        <v>149</v>
      </c>
      <c r="B37" s="641">
        <v>100</v>
      </c>
      <c r="C37" s="637">
        <v>100.25</v>
      </c>
      <c r="D37" s="637">
        <v>108.24</v>
      </c>
      <c r="E37" s="637">
        <v>109.41</v>
      </c>
      <c r="F37" s="637">
        <v>115.72</v>
      </c>
      <c r="G37" s="637">
        <v>115.39</v>
      </c>
      <c r="H37" s="637">
        <v>115.68</v>
      </c>
      <c r="I37" s="1325">
        <v>9.14</v>
      </c>
      <c r="J37" s="637">
        <v>1.08</v>
      </c>
      <c r="K37" s="637">
        <v>5.73</v>
      </c>
      <c r="L37" s="637">
        <v>0.26</v>
      </c>
    </row>
    <row r="38" spans="1:12" ht="14.25">
      <c r="A38" s="640" t="s">
        <v>150</v>
      </c>
      <c r="B38" s="637">
        <v>39.77</v>
      </c>
      <c r="C38" s="637">
        <v>101.53</v>
      </c>
      <c r="D38" s="637">
        <v>109.19</v>
      </c>
      <c r="E38" s="637">
        <v>111.82</v>
      </c>
      <c r="F38" s="637">
        <v>118.37</v>
      </c>
      <c r="G38" s="637">
        <v>117.76</v>
      </c>
      <c r="H38" s="637">
        <v>118.58</v>
      </c>
      <c r="I38" s="1325">
        <v>10.14</v>
      </c>
      <c r="J38" s="637">
        <v>2.41</v>
      </c>
      <c r="K38" s="637">
        <v>6.05</v>
      </c>
      <c r="L38" s="637">
        <v>0.7</v>
      </c>
    </row>
    <row r="39" spans="1:12" ht="14.25">
      <c r="A39" s="640" t="s">
        <v>164</v>
      </c>
      <c r="B39" s="637">
        <v>60.23</v>
      </c>
      <c r="C39" s="637">
        <v>99.42</v>
      </c>
      <c r="D39" s="637">
        <v>107.62</v>
      </c>
      <c r="E39" s="637">
        <v>107.85</v>
      </c>
      <c r="F39" s="637">
        <v>114</v>
      </c>
      <c r="G39" s="637">
        <v>113.85</v>
      </c>
      <c r="H39" s="637">
        <v>113.81</v>
      </c>
      <c r="I39" s="1325">
        <v>8.49</v>
      </c>
      <c r="J39" s="637">
        <v>0.22</v>
      </c>
      <c r="K39" s="637">
        <v>5.52</v>
      </c>
      <c r="L39" s="637">
        <v>-0.04</v>
      </c>
    </row>
    <row r="40" spans="1:12" ht="14.25">
      <c r="A40" s="1426"/>
      <c r="B40" s="1427"/>
      <c r="C40" s="1427"/>
      <c r="D40" s="1427"/>
      <c r="E40" s="1427"/>
      <c r="F40" s="1427"/>
      <c r="G40" s="1427"/>
      <c r="H40" s="1427"/>
      <c r="I40" s="1427"/>
      <c r="J40" s="1428"/>
      <c r="K40" s="1428"/>
      <c r="L40" s="1428"/>
    </row>
    <row r="41" spans="1:12" ht="14.25">
      <c r="A41" s="1423" t="s">
        <v>175</v>
      </c>
      <c r="B41" s="1424"/>
      <c r="C41" s="1424"/>
      <c r="D41" s="1424"/>
      <c r="E41" s="1424"/>
      <c r="F41" s="1424"/>
      <c r="G41" s="1424"/>
      <c r="H41" s="1424"/>
      <c r="I41" s="1424"/>
      <c r="J41" s="1425"/>
      <c r="K41" s="1425"/>
      <c r="L41" s="1425"/>
    </row>
    <row r="42" spans="1:12" ht="14.25">
      <c r="A42" s="631" t="s">
        <v>149</v>
      </c>
      <c r="B42" s="641">
        <v>100</v>
      </c>
      <c r="C42" s="637">
        <v>100.47</v>
      </c>
      <c r="D42" s="637">
        <v>106.62</v>
      </c>
      <c r="E42" s="637">
        <v>107.97</v>
      </c>
      <c r="F42" s="637">
        <v>114.55</v>
      </c>
      <c r="G42" s="637">
        <v>114.5</v>
      </c>
      <c r="H42" s="637">
        <v>114.64</v>
      </c>
      <c r="I42" s="1325">
        <v>7.47</v>
      </c>
      <c r="J42" s="637">
        <v>1.27</v>
      </c>
      <c r="K42" s="637">
        <v>6.18</v>
      </c>
      <c r="L42" s="637">
        <v>0.12</v>
      </c>
    </row>
    <row r="43" spans="1:12" ht="14.25">
      <c r="A43" s="631" t="s">
        <v>150</v>
      </c>
      <c r="B43" s="632">
        <v>44.14</v>
      </c>
      <c r="C43" s="637">
        <v>101.58</v>
      </c>
      <c r="D43" s="637">
        <v>108.84</v>
      </c>
      <c r="E43" s="637">
        <v>111.23</v>
      </c>
      <c r="F43" s="637">
        <v>116.56</v>
      </c>
      <c r="G43" s="637">
        <v>116.59</v>
      </c>
      <c r="H43" s="637">
        <v>117</v>
      </c>
      <c r="I43" s="1325">
        <v>9.5</v>
      </c>
      <c r="J43" s="637">
        <v>2.19</v>
      </c>
      <c r="K43" s="637">
        <v>5.19</v>
      </c>
      <c r="L43" s="637">
        <v>0.35</v>
      </c>
    </row>
    <row r="44" spans="1:12" ht="14.25">
      <c r="A44" s="631" t="s">
        <v>164</v>
      </c>
      <c r="B44" s="632">
        <v>55.86</v>
      </c>
      <c r="C44" s="637">
        <v>99.61</v>
      </c>
      <c r="D44" s="637">
        <v>104.91</v>
      </c>
      <c r="E44" s="637">
        <v>105.47</v>
      </c>
      <c r="F44" s="637">
        <v>112.98</v>
      </c>
      <c r="G44" s="637">
        <v>112.88</v>
      </c>
      <c r="H44" s="637">
        <v>112.81</v>
      </c>
      <c r="I44" s="1325">
        <v>5.89</v>
      </c>
      <c r="J44" s="637">
        <v>0.54</v>
      </c>
      <c r="K44" s="637">
        <v>6.96</v>
      </c>
      <c r="L44" s="637">
        <v>-0.06</v>
      </c>
    </row>
    <row r="45" spans="1:12" ht="14.25">
      <c r="A45" s="1416"/>
      <c r="B45" s="1417"/>
      <c r="C45" s="1417"/>
      <c r="D45" s="1417"/>
      <c r="E45" s="1417"/>
      <c r="F45" s="1417"/>
      <c r="G45" s="1417"/>
      <c r="H45" s="1417"/>
      <c r="I45" s="1417"/>
      <c r="J45" s="1422"/>
      <c r="K45" s="1422"/>
      <c r="L45" s="1422"/>
    </row>
    <row r="46" spans="1:12" ht="14.25">
      <c r="A46" s="1423" t="s">
        <v>176</v>
      </c>
      <c r="B46" s="1424"/>
      <c r="C46" s="1424"/>
      <c r="D46" s="1424"/>
      <c r="E46" s="1424"/>
      <c r="F46" s="1424"/>
      <c r="G46" s="1424"/>
      <c r="H46" s="1424"/>
      <c r="I46" s="1424"/>
      <c r="J46" s="1425"/>
      <c r="K46" s="1425"/>
      <c r="L46" s="1425"/>
    </row>
    <row r="47" spans="1:12" ht="14.25">
      <c r="A47" s="631" t="s">
        <v>149</v>
      </c>
      <c r="B47" s="641">
        <v>100</v>
      </c>
      <c r="C47" s="637">
        <v>99.56</v>
      </c>
      <c r="D47" s="637">
        <v>106.61</v>
      </c>
      <c r="E47" s="637">
        <v>108.02</v>
      </c>
      <c r="F47" s="637">
        <v>118.03</v>
      </c>
      <c r="G47" s="637">
        <v>117.64</v>
      </c>
      <c r="H47" s="637">
        <v>117.67</v>
      </c>
      <c r="I47" s="1325">
        <v>8.5</v>
      </c>
      <c r="J47" s="637">
        <v>1.32</v>
      </c>
      <c r="K47" s="637">
        <v>8.94</v>
      </c>
      <c r="L47" s="637">
        <v>0.02</v>
      </c>
    </row>
    <row r="48" spans="1:12" ht="14.25">
      <c r="A48" s="631" t="s">
        <v>150</v>
      </c>
      <c r="B48" s="632">
        <v>46.88</v>
      </c>
      <c r="C48" s="637">
        <v>99.72</v>
      </c>
      <c r="D48" s="637">
        <v>107.06</v>
      </c>
      <c r="E48" s="637">
        <v>109.52</v>
      </c>
      <c r="F48" s="637">
        <v>116.77</v>
      </c>
      <c r="G48" s="637">
        <v>116.07</v>
      </c>
      <c r="H48" s="637">
        <v>116.25</v>
      </c>
      <c r="I48" s="1325">
        <v>9.83</v>
      </c>
      <c r="J48" s="637">
        <v>2.3</v>
      </c>
      <c r="K48" s="637">
        <v>6.15</v>
      </c>
      <c r="L48" s="637">
        <v>0.15</v>
      </c>
    </row>
    <row r="49" spans="1:12" ht="14.25">
      <c r="A49" s="631" t="s">
        <v>164</v>
      </c>
      <c r="B49" s="632">
        <v>53.12</v>
      </c>
      <c r="C49" s="637">
        <v>99.42</v>
      </c>
      <c r="D49" s="637">
        <v>106.22</v>
      </c>
      <c r="E49" s="637">
        <v>106.71</v>
      </c>
      <c r="F49" s="637">
        <v>119.15</v>
      </c>
      <c r="G49" s="637">
        <v>119.04</v>
      </c>
      <c r="H49" s="637">
        <v>118.94</v>
      </c>
      <c r="I49" s="1325">
        <v>7.33</v>
      </c>
      <c r="J49" s="637">
        <v>0.46</v>
      </c>
      <c r="K49" s="637">
        <v>11.46</v>
      </c>
      <c r="L49" s="637">
        <v>-0.09</v>
      </c>
    </row>
    <row r="50" spans="1:12" ht="14.25">
      <c r="A50" s="1416"/>
      <c r="B50" s="1417"/>
      <c r="C50" s="1417"/>
      <c r="D50" s="1417"/>
      <c r="E50" s="1417"/>
      <c r="F50" s="1417"/>
      <c r="G50" s="1417"/>
      <c r="H50" s="1417"/>
      <c r="I50" s="1417"/>
      <c r="J50" s="1417"/>
      <c r="K50" s="1417"/>
      <c r="L50" s="1418"/>
    </row>
    <row r="51" spans="1:12" ht="14.25">
      <c r="A51" s="1419" t="s">
        <v>177</v>
      </c>
      <c r="B51" s="1420"/>
      <c r="C51" s="1420"/>
      <c r="D51" s="1420"/>
      <c r="E51" s="1420"/>
      <c r="F51" s="1420"/>
      <c r="G51" s="1420"/>
      <c r="H51" s="1420"/>
      <c r="I51" s="1420"/>
      <c r="J51" s="1420"/>
      <c r="K51" s="1420"/>
      <c r="L51" s="1421"/>
    </row>
    <row r="52" spans="1:12" ht="14.25">
      <c r="A52" s="631" t="s">
        <v>149</v>
      </c>
      <c r="B52" s="641">
        <v>100</v>
      </c>
      <c r="C52" s="637">
        <v>99.68</v>
      </c>
      <c r="D52" s="637">
        <v>105.19</v>
      </c>
      <c r="E52" s="637">
        <v>106.55</v>
      </c>
      <c r="F52" s="637">
        <v>112.62</v>
      </c>
      <c r="G52" s="637">
        <v>113.11</v>
      </c>
      <c r="H52" s="637">
        <v>113.3</v>
      </c>
      <c r="I52" s="637">
        <v>6.89</v>
      </c>
      <c r="J52" s="637">
        <v>1.29</v>
      </c>
      <c r="K52" s="637">
        <v>6.34</v>
      </c>
      <c r="L52" s="637">
        <v>0.17</v>
      </c>
    </row>
    <row r="53" spans="1:12" ht="14.25">
      <c r="A53" s="631" t="s">
        <v>150</v>
      </c>
      <c r="B53" s="632">
        <v>59.53</v>
      </c>
      <c r="C53" s="637">
        <v>99.83</v>
      </c>
      <c r="D53" s="637">
        <v>104.54</v>
      </c>
      <c r="E53" s="637">
        <v>106.62</v>
      </c>
      <c r="F53" s="637">
        <v>110.99</v>
      </c>
      <c r="G53" s="637">
        <v>111.89</v>
      </c>
      <c r="H53" s="637">
        <v>112.29</v>
      </c>
      <c r="I53" s="637">
        <v>6.8</v>
      </c>
      <c r="J53" s="637">
        <v>1.99</v>
      </c>
      <c r="K53" s="637">
        <v>5.32</v>
      </c>
      <c r="L53" s="637">
        <v>0.35</v>
      </c>
    </row>
    <row r="54" spans="1:12" ht="14.25">
      <c r="A54" s="631" t="s">
        <v>164</v>
      </c>
      <c r="B54" s="632">
        <v>40.47</v>
      </c>
      <c r="C54" s="637">
        <v>99.45</v>
      </c>
      <c r="D54" s="637">
        <v>106.14</v>
      </c>
      <c r="E54" s="637">
        <v>106.44</v>
      </c>
      <c r="F54" s="637">
        <v>115.07</v>
      </c>
      <c r="G54" s="637">
        <v>114.92</v>
      </c>
      <c r="H54" s="637">
        <v>114.81</v>
      </c>
      <c r="I54" s="637">
        <v>7.03</v>
      </c>
      <c r="J54" s="637">
        <v>0.28</v>
      </c>
      <c r="K54" s="637">
        <v>7.87</v>
      </c>
      <c r="L54" s="637">
        <v>-0.09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0.140625" style="0" customWidth="1"/>
    <col min="2" max="2" width="12.00390625" style="0" customWidth="1"/>
    <col min="3" max="3" width="10.421875" style="0" customWidth="1"/>
    <col min="4" max="4" width="11.28125" style="0" customWidth="1"/>
    <col min="5" max="5" width="10.8515625" style="0" customWidth="1"/>
  </cols>
  <sheetData>
    <row r="1" spans="1:7" ht="15">
      <c r="A1" s="2"/>
      <c r="B1" s="2"/>
      <c r="C1" s="2"/>
      <c r="D1" s="2"/>
      <c r="E1" s="2"/>
      <c r="F1" s="2"/>
      <c r="G1" s="2"/>
    </row>
    <row r="2" spans="1:7" ht="15">
      <c r="A2" s="1509" t="s">
        <v>734</v>
      </c>
      <c r="B2" s="1509"/>
      <c r="C2" s="1509"/>
      <c r="D2" s="1509"/>
      <c r="E2" s="1509"/>
      <c r="F2" s="1509"/>
      <c r="G2" s="1509"/>
    </row>
    <row r="3" spans="1:7" ht="15.75">
      <c r="A3" s="1575" t="s">
        <v>706</v>
      </c>
      <c r="B3" s="1575"/>
      <c r="C3" s="1575"/>
      <c r="D3" s="1575"/>
      <c r="E3" s="1575"/>
      <c r="F3" s="1575"/>
      <c r="G3" s="1575"/>
    </row>
    <row r="4" spans="1:7" ht="15.75" thickBot="1">
      <c r="A4" s="1579" t="s">
        <v>735</v>
      </c>
      <c r="B4" s="1579"/>
      <c r="C4" s="1579"/>
      <c r="D4" s="1579"/>
      <c r="E4" s="1579"/>
      <c r="F4" s="1579"/>
      <c r="G4" s="1579"/>
    </row>
    <row r="5" spans="1:7" ht="15.75" thickTop="1">
      <c r="A5" s="891"/>
      <c r="B5" s="892"/>
      <c r="C5" s="893"/>
      <c r="D5" s="892"/>
      <c r="E5" s="892"/>
      <c r="F5" s="894" t="s">
        <v>184</v>
      </c>
      <c r="G5" s="895"/>
    </row>
    <row r="6" spans="1:7" ht="15">
      <c r="A6" s="961"/>
      <c r="B6" s="897" t="s">
        <v>708</v>
      </c>
      <c r="C6" s="898" t="s">
        <v>135</v>
      </c>
      <c r="D6" s="897" t="s">
        <v>708</v>
      </c>
      <c r="E6" s="898" t="str">
        <f>C6</f>
        <v>Mid-Oct</v>
      </c>
      <c r="F6" s="1577" t="s">
        <v>709</v>
      </c>
      <c r="G6" s="1578"/>
    </row>
    <row r="7" spans="1:7" ht="15">
      <c r="A7" s="961"/>
      <c r="B7" s="899">
        <v>2015</v>
      </c>
      <c r="C7" s="900">
        <v>2015</v>
      </c>
      <c r="D7" s="899">
        <v>2016</v>
      </c>
      <c r="E7" s="899">
        <v>2016</v>
      </c>
      <c r="F7" s="901" t="s">
        <v>19</v>
      </c>
      <c r="G7" s="902" t="s">
        <v>41</v>
      </c>
    </row>
    <row r="8" spans="1:7" ht="15">
      <c r="A8" s="903"/>
      <c r="B8" s="905"/>
      <c r="C8" s="905"/>
      <c r="D8" s="905"/>
      <c r="E8" s="905"/>
      <c r="F8" s="905"/>
      <c r="G8" s="907"/>
    </row>
    <row r="9" spans="1:7" ht="15">
      <c r="A9" s="1005" t="s">
        <v>710</v>
      </c>
      <c r="B9" s="908">
        <v>7184.93049238679</v>
      </c>
      <c r="C9" s="908">
        <v>7685.626630592328</v>
      </c>
      <c r="D9" s="908">
        <v>8597.68472285777</v>
      </c>
      <c r="E9" s="908">
        <v>8669.683748201332</v>
      </c>
      <c r="F9" s="908">
        <v>6.968698427021394</v>
      </c>
      <c r="G9" s="909">
        <v>0.8374234187972291</v>
      </c>
    </row>
    <row r="10" spans="1:7" ht="15">
      <c r="A10" s="1006" t="s">
        <v>711</v>
      </c>
      <c r="B10" s="908">
        <v>233.5668380462725</v>
      </c>
      <c r="C10" s="908">
        <v>260.0608754469031</v>
      </c>
      <c r="D10" s="908">
        <v>286.8931728355664</v>
      </c>
      <c r="E10" s="908">
        <v>270.6125410051648</v>
      </c>
      <c r="F10" s="911">
        <v>11.343235890097475</v>
      </c>
      <c r="G10" s="912">
        <v>-5.67480629444357</v>
      </c>
    </row>
    <row r="11" spans="1:7" ht="15">
      <c r="A11" s="1006" t="s">
        <v>712</v>
      </c>
      <c r="B11" s="908">
        <v>6951.363654340518</v>
      </c>
      <c r="C11" s="908">
        <v>7425.565755145425</v>
      </c>
      <c r="D11" s="908">
        <v>8310.791550022204</v>
      </c>
      <c r="E11" s="908">
        <v>8399.071207196168</v>
      </c>
      <c r="F11" s="908">
        <v>6.821713326834924</v>
      </c>
      <c r="G11" s="909">
        <v>1.062229231025853</v>
      </c>
    </row>
    <row r="12" spans="1:7" ht="15">
      <c r="A12" s="1012" t="s">
        <v>713</v>
      </c>
      <c r="B12" s="911">
        <v>5116.24163463338</v>
      </c>
      <c r="C12" s="911">
        <v>5658.071958923569</v>
      </c>
      <c r="D12" s="911">
        <v>6300.554297610605</v>
      </c>
      <c r="E12" s="911">
        <v>6301.00791448812</v>
      </c>
      <c r="F12" s="911">
        <v>10.59039746329367</v>
      </c>
      <c r="G12" s="912">
        <v>0.007199634446237724</v>
      </c>
    </row>
    <row r="13" spans="1:7" ht="15">
      <c r="A13" s="1013" t="s">
        <v>714</v>
      </c>
      <c r="B13" s="911">
        <v>1835.1220197071384</v>
      </c>
      <c r="C13" s="911">
        <v>1767.493796221857</v>
      </c>
      <c r="D13" s="911">
        <v>2010.2372524115992</v>
      </c>
      <c r="E13" s="911">
        <v>2098.063292708048</v>
      </c>
      <c r="F13" s="911">
        <v>-3.685216719053585</v>
      </c>
      <c r="G13" s="912">
        <v>4.368939048915109</v>
      </c>
    </row>
    <row r="14" spans="1:7" ht="15.75">
      <c r="A14" s="914"/>
      <c r="B14" s="911"/>
      <c r="C14" s="911"/>
      <c r="D14" s="911"/>
      <c r="E14" s="911"/>
      <c r="F14" s="911"/>
      <c r="G14" s="912"/>
    </row>
    <row r="15" spans="1:7" ht="15.75">
      <c r="A15" s="916"/>
      <c r="B15" s="1007"/>
      <c r="C15" s="1007"/>
      <c r="D15" s="1007"/>
      <c r="E15" s="1007"/>
      <c r="F15" s="1007"/>
      <c r="G15" s="918"/>
    </row>
    <row r="16" spans="1:7" ht="15">
      <c r="A16" s="1005" t="s">
        <v>715</v>
      </c>
      <c r="B16" s="908">
        <v>1196.3131303144157</v>
      </c>
      <c r="C16" s="908">
        <v>1194.3405159918834</v>
      </c>
      <c r="D16" s="908">
        <v>1426.0267340356393</v>
      </c>
      <c r="E16" s="908">
        <v>1504.2920664314104</v>
      </c>
      <c r="F16" s="908">
        <v>-0.16489113698968083</v>
      </c>
      <c r="G16" s="909">
        <v>5.488349588950641</v>
      </c>
    </row>
    <row r="17" spans="1:7" ht="15">
      <c r="A17" s="1012" t="s">
        <v>713</v>
      </c>
      <c r="B17" s="911">
        <v>1135.4895194779515</v>
      </c>
      <c r="C17" s="911">
        <v>1126.517151415596</v>
      </c>
      <c r="D17" s="911">
        <v>1349.2513194380567</v>
      </c>
      <c r="E17" s="911">
        <v>1432.2582604402376</v>
      </c>
      <c r="F17" s="911">
        <v>-0.7901762110918185</v>
      </c>
      <c r="G17" s="912">
        <v>6.152074102603208</v>
      </c>
    </row>
    <row r="18" spans="1:7" ht="15">
      <c r="A18" s="1013" t="s">
        <v>714</v>
      </c>
      <c r="B18" s="911">
        <v>60.823610836464304</v>
      </c>
      <c r="C18" s="911">
        <v>67.82336457628757</v>
      </c>
      <c r="D18" s="911">
        <v>76.77541459758268</v>
      </c>
      <c r="E18" s="911">
        <v>72.03380599117288</v>
      </c>
      <c r="F18" s="911">
        <v>11.508283779211041</v>
      </c>
      <c r="G18" s="912">
        <v>-6.175946598612171</v>
      </c>
    </row>
    <row r="19" spans="1:7" ht="15.75">
      <c r="A19" s="919"/>
      <c r="B19" s="1008"/>
      <c r="C19" s="1008"/>
      <c r="D19" s="1008"/>
      <c r="E19" s="1008"/>
      <c r="F19" s="1009"/>
      <c r="G19" s="922"/>
    </row>
    <row r="20" spans="1:7" ht="15">
      <c r="A20" s="923"/>
      <c r="B20" s="924"/>
      <c r="C20" s="924"/>
      <c r="D20" s="924"/>
      <c r="E20" s="924"/>
      <c r="F20" s="924"/>
      <c r="G20" s="925"/>
    </row>
    <row r="21" spans="1:7" ht="15">
      <c r="A21" s="1005" t="s">
        <v>716</v>
      </c>
      <c r="B21" s="908">
        <v>8147.6768835277835</v>
      </c>
      <c r="C21" s="908">
        <v>8619.90627113731</v>
      </c>
      <c r="D21" s="908">
        <v>9736.818377752212</v>
      </c>
      <c r="E21" s="908">
        <v>9903.36327362758</v>
      </c>
      <c r="F21" s="908">
        <v>5.795877700602432</v>
      </c>
      <c r="G21" s="909">
        <v>1.7104652609717874</v>
      </c>
    </row>
    <row r="22" spans="1:7" ht="15">
      <c r="A22" s="1012" t="s">
        <v>713</v>
      </c>
      <c r="B22" s="911">
        <v>6251.731154111331</v>
      </c>
      <c r="C22" s="911">
        <v>6784.589110339164</v>
      </c>
      <c r="D22" s="911">
        <v>7649.805617048662</v>
      </c>
      <c r="E22" s="911">
        <v>7733.266174928357</v>
      </c>
      <c r="F22" s="911">
        <v>8.523366457903563</v>
      </c>
      <c r="G22" s="912">
        <v>1.0910154068972844</v>
      </c>
    </row>
    <row r="23" spans="1:7" ht="15">
      <c r="A23" s="1013" t="s">
        <v>717</v>
      </c>
      <c r="B23" s="962">
        <v>76.73022928474865</v>
      </c>
      <c r="C23" s="962">
        <v>78.7083861115349</v>
      </c>
      <c r="D23" s="962">
        <v>78.56576265741802</v>
      </c>
      <c r="E23" s="962">
        <v>78.08727157895805</v>
      </c>
      <c r="F23" s="926" t="s">
        <v>3</v>
      </c>
      <c r="G23" s="927" t="s">
        <v>3</v>
      </c>
    </row>
    <row r="24" spans="1:7" ht="15">
      <c r="A24" s="1012" t="s">
        <v>714</v>
      </c>
      <c r="B24" s="911">
        <v>1895.9457294164527</v>
      </c>
      <c r="C24" s="911">
        <v>1835.3171607981446</v>
      </c>
      <c r="D24" s="911">
        <v>2087.0127607035506</v>
      </c>
      <c r="E24" s="911">
        <v>2170.0970986992206</v>
      </c>
      <c r="F24" s="911">
        <v>-3.197800848285297</v>
      </c>
      <c r="G24" s="912">
        <v>3.981017249154789</v>
      </c>
    </row>
    <row r="25" spans="1:7" ht="15">
      <c r="A25" s="1013" t="s">
        <v>717</v>
      </c>
      <c r="B25" s="962">
        <v>23.269770715251354</v>
      </c>
      <c r="C25" s="962">
        <v>21.29161388846509</v>
      </c>
      <c r="D25" s="962">
        <v>21.434237342581994</v>
      </c>
      <c r="E25" s="962">
        <v>21.912728421041948</v>
      </c>
      <c r="F25" s="926" t="s">
        <v>3</v>
      </c>
      <c r="G25" s="927" t="s">
        <v>3</v>
      </c>
    </row>
    <row r="26" spans="1:7" ht="15">
      <c r="A26" s="928"/>
      <c r="B26" s="929"/>
      <c r="C26" s="929"/>
      <c r="D26" s="929"/>
      <c r="E26" s="929"/>
      <c r="F26" s="929"/>
      <c r="G26" s="930"/>
    </row>
    <row r="27" spans="1:7" ht="15.75">
      <c r="A27" s="914"/>
      <c r="B27" s="962"/>
      <c r="C27" s="962"/>
      <c r="D27" s="962"/>
      <c r="E27" s="962"/>
      <c r="F27" s="1010"/>
      <c r="G27" s="912"/>
    </row>
    <row r="28" spans="1:7" ht="15">
      <c r="A28" s="1005" t="s">
        <v>718</v>
      </c>
      <c r="B28" s="908">
        <v>8381.243721574056</v>
      </c>
      <c r="C28" s="908">
        <v>8879.967146584211</v>
      </c>
      <c r="D28" s="908">
        <v>10023.71155058778</v>
      </c>
      <c r="E28" s="908">
        <v>10173.975814632742</v>
      </c>
      <c r="F28" s="908">
        <v>5.950470378595469</v>
      </c>
      <c r="G28" s="909">
        <v>1.4990880701884635</v>
      </c>
    </row>
    <row r="29" spans="1:7" ht="15">
      <c r="A29" s="932"/>
      <c r="B29" s="933"/>
      <c r="C29" s="933"/>
      <c r="D29" s="933"/>
      <c r="E29" s="933"/>
      <c r="F29" s="933"/>
      <c r="G29" s="934"/>
    </row>
    <row r="30" spans="1:7" ht="15.75">
      <c r="A30" s="935" t="s">
        <v>719</v>
      </c>
      <c r="B30" s="962"/>
      <c r="C30" s="962"/>
      <c r="D30" s="962"/>
      <c r="E30" s="962"/>
      <c r="F30" s="1010"/>
      <c r="G30" s="936"/>
    </row>
    <row r="31" spans="1:7" ht="15">
      <c r="A31" s="937"/>
      <c r="B31" s="908"/>
      <c r="C31" s="908"/>
      <c r="D31" s="908"/>
      <c r="E31" s="908"/>
      <c r="F31" s="908"/>
      <c r="G31" s="909"/>
    </row>
    <row r="32" spans="1:7" ht="15.75">
      <c r="A32" s="1005" t="s">
        <v>720</v>
      </c>
      <c r="B32" s="962"/>
      <c r="C32" s="962"/>
      <c r="D32" s="962"/>
      <c r="E32" s="962"/>
      <c r="F32" s="1010"/>
      <c r="G32" s="938"/>
    </row>
    <row r="33" spans="1:7" ht="15">
      <c r="A33" s="1012" t="s">
        <v>721</v>
      </c>
      <c r="B33" s="962">
        <v>12.981127553746326</v>
      </c>
      <c r="C33" s="962">
        <v>20.81613552076463</v>
      </c>
      <c r="D33" s="962">
        <v>16.48476974075208</v>
      </c>
      <c r="E33" s="962">
        <v>14.626797370480839</v>
      </c>
      <c r="F33" s="926" t="s">
        <v>3</v>
      </c>
      <c r="G33" s="927" t="s">
        <v>3</v>
      </c>
    </row>
    <row r="34" spans="1:7" ht="15">
      <c r="A34" s="1013" t="s">
        <v>722</v>
      </c>
      <c r="B34" s="962">
        <v>11.19332249619925</v>
      </c>
      <c r="C34" s="962">
        <v>16.389754069998528</v>
      </c>
      <c r="D34" s="962">
        <v>14.089234984696539</v>
      </c>
      <c r="E34" s="962">
        <v>12.497145980573077</v>
      </c>
      <c r="F34" s="926" t="s">
        <v>3</v>
      </c>
      <c r="G34" s="927" t="s">
        <v>3</v>
      </c>
    </row>
    <row r="35" spans="1:7" ht="15.75">
      <c r="A35" s="914"/>
      <c r="B35" s="911"/>
      <c r="C35" s="911"/>
      <c r="D35" s="911"/>
      <c r="E35" s="911"/>
      <c r="F35" s="926"/>
      <c r="G35" s="927"/>
    </row>
    <row r="36" spans="1:7" ht="15">
      <c r="A36" s="1005" t="s">
        <v>723</v>
      </c>
      <c r="B36" s="908"/>
      <c r="C36" s="908"/>
      <c r="D36" s="908"/>
      <c r="E36" s="908"/>
      <c r="F36" s="939"/>
      <c r="G36" s="940"/>
    </row>
    <row r="37" spans="1:7" ht="15">
      <c r="A37" s="1012" t="s">
        <v>721</v>
      </c>
      <c r="B37" s="962">
        <v>13.353253370754805</v>
      </c>
      <c r="C37" s="962">
        <v>21.444154231951515</v>
      </c>
      <c r="D37" s="962">
        <v>16.97048978922236</v>
      </c>
      <c r="E37" s="962">
        <v>15.026479245600381</v>
      </c>
      <c r="F37" s="926" t="s">
        <v>3</v>
      </c>
      <c r="G37" s="942" t="s">
        <v>3</v>
      </c>
    </row>
    <row r="38" spans="1:7" ht="15">
      <c r="A38" s="1013" t="s">
        <v>722</v>
      </c>
      <c r="B38" s="962">
        <v>11.514197879457882</v>
      </c>
      <c r="C38" s="962">
        <v>16.88422972411035</v>
      </c>
      <c r="D38" s="962">
        <v>14.504371138085341</v>
      </c>
      <c r="E38" s="962">
        <v>12.838634456323657</v>
      </c>
      <c r="F38" s="926" t="s">
        <v>3</v>
      </c>
      <c r="G38" s="942" t="s">
        <v>3</v>
      </c>
    </row>
    <row r="39" spans="1:7" ht="15">
      <c r="A39" s="943"/>
      <c r="B39" s="929"/>
      <c r="C39" s="929"/>
      <c r="D39" s="929"/>
      <c r="E39" s="929"/>
      <c r="F39" s="929"/>
      <c r="G39" s="930"/>
    </row>
    <row r="40" spans="1:7" ht="15">
      <c r="A40" s="963"/>
      <c r="B40" s="945"/>
      <c r="C40" s="945"/>
      <c r="D40" s="945"/>
      <c r="E40" s="945"/>
      <c r="F40" s="946"/>
      <c r="G40" s="947"/>
    </row>
    <row r="41" spans="1:7" ht="15">
      <c r="A41" s="948" t="s">
        <v>724</v>
      </c>
      <c r="B41" s="911">
        <v>992.6003559422583</v>
      </c>
      <c r="C41" s="911">
        <v>963.431249396077</v>
      </c>
      <c r="D41" s="911">
        <v>1066.3230098851454</v>
      </c>
      <c r="E41" s="911">
        <v>1048.9566222467045</v>
      </c>
      <c r="F41" s="911">
        <v>-2.9386556605142005</v>
      </c>
      <c r="G41" s="912">
        <v>-1.6286235481602773</v>
      </c>
    </row>
    <row r="42" spans="1:7" ht="15">
      <c r="A42" s="948" t="s">
        <v>725</v>
      </c>
      <c r="B42" s="911">
        <v>7388.643365631798</v>
      </c>
      <c r="C42" s="911">
        <v>7916.535897188135</v>
      </c>
      <c r="D42" s="911">
        <v>8957.388540702634</v>
      </c>
      <c r="E42" s="911">
        <v>9125.019192386038</v>
      </c>
      <c r="F42" s="911">
        <v>7.144647608948418</v>
      </c>
      <c r="G42" s="912">
        <v>1.8714232493286147</v>
      </c>
    </row>
    <row r="43" spans="1:7" ht="15">
      <c r="A43" s="948" t="s">
        <v>726</v>
      </c>
      <c r="B43" s="911">
        <v>-1463.9871465295632</v>
      </c>
      <c r="C43" s="911">
        <v>-695.6702096820952</v>
      </c>
      <c r="D43" s="911">
        <v>-1955.7264962915035</v>
      </c>
      <c r="E43" s="911">
        <v>-147.4430918207996</v>
      </c>
      <c r="F43" s="926" t="s">
        <v>3</v>
      </c>
      <c r="G43" s="927" t="s">
        <v>3</v>
      </c>
    </row>
    <row r="44" spans="1:7" ht="15">
      <c r="A44" s="948" t="s">
        <v>727</v>
      </c>
      <c r="B44" s="911">
        <v>29.975281787621118</v>
      </c>
      <c r="C44" s="911">
        <v>77.60556575514542</v>
      </c>
      <c r="D44" s="911">
        <v>185.34057903120024</v>
      </c>
      <c r="E44" s="911">
        <v>-37.50794873222847</v>
      </c>
      <c r="F44" s="926" t="s">
        <v>3</v>
      </c>
      <c r="G44" s="927" t="s">
        <v>3</v>
      </c>
    </row>
    <row r="45" spans="1:7" ht="15.75" thickBot="1">
      <c r="A45" s="949" t="s">
        <v>728</v>
      </c>
      <c r="B45" s="964">
        <v>-1434.011864741942</v>
      </c>
      <c r="C45" s="964">
        <v>-618.0646439269498</v>
      </c>
      <c r="D45" s="964">
        <v>-1770.3859172603034</v>
      </c>
      <c r="E45" s="964">
        <v>-184.95104055302807</v>
      </c>
      <c r="F45" s="1011" t="s">
        <v>3</v>
      </c>
      <c r="G45" s="952" t="s">
        <v>3</v>
      </c>
    </row>
    <row r="46" spans="1:7" ht="16.5" thickTop="1">
      <c r="A46" s="953" t="s">
        <v>729</v>
      </c>
      <c r="B46" s="965"/>
      <c r="C46" s="965"/>
      <c r="D46" s="965"/>
      <c r="E46" s="889"/>
      <c r="F46" s="889"/>
      <c r="G46" s="889"/>
    </row>
    <row r="47" spans="1:7" ht="15.75">
      <c r="A47" s="954" t="s">
        <v>730</v>
      </c>
      <c r="B47" s="965"/>
      <c r="C47" s="965"/>
      <c r="D47" s="965"/>
      <c r="E47" s="889"/>
      <c r="F47" s="889"/>
      <c r="G47" s="889"/>
    </row>
    <row r="48" spans="1:7" ht="15.75">
      <c r="A48" s="955" t="s">
        <v>731</v>
      </c>
      <c r="B48" s="965"/>
      <c r="C48" s="965"/>
      <c r="D48" s="965"/>
      <c r="E48" s="889"/>
      <c r="F48" s="889"/>
      <c r="G48" s="889"/>
    </row>
    <row r="49" spans="1:7" ht="15.75">
      <c r="A49" s="956" t="s">
        <v>732</v>
      </c>
      <c r="B49" s="965"/>
      <c r="C49" s="965"/>
      <c r="D49" s="965"/>
      <c r="E49" s="889"/>
      <c r="F49" s="889"/>
      <c r="G49" s="889"/>
    </row>
    <row r="50" spans="1:7" ht="15.75">
      <c r="A50" s="957" t="s">
        <v>733</v>
      </c>
      <c r="B50" s="959">
        <v>101.14</v>
      </c>
      <c r="C50" s="959">
        <v>103.49</v>
      </c>
      <c r="D50" s="959">
        <v>106.73</v>
      </c>
      <c r="E50" s="959">
        <v>106.49</v>
      </c>
      <c r="F50" s="889"/>
      <c r="G50" s="889"/>
    </row>
    <row r="51" spans="1:7" ht="15">
      <c r="A51" s="966"/>
      <c r="B51" s="966"/>
      <c r="C51" s="966"/>
      <c r="D51" s="966"/>
      <c r="E51" s="966"/>
      <c r="F51" s="966"/>
      <c r="G51" s="966"/>
    </row>
  </sheetData>
  <sheetProtection/>
  <mergeCells count="4">
    <mergeCell ref="A2:G2"/>
    <mergeCell ref="A3:G3"/>
    <mergeCell ref="A4:G4"/>
    <mergeCell ref="F6:G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87"/>
  <sheetViews>
    <sheetView zoomScalePageLayoutView="0" workbookViewId="0" topLeftCell="A1">
      <selection activeCell="G90" sqref="G90"/>
    </sheetView>
  </sheetViews>
  <sheetFormatPr defaultColWidth="9.140625" defaultRowHeight="15"/>
  <cols>
    <col min="2" max="2" width="18.57421875" style="0" customWidth="1"/>
    <col min="3" max="4" width="9.28125" style="0" bestFit="1" customWidth="1"/>
    <col min="5" max="5" width="9.421875" style="0" bestFit="1" customWidth="1"/>
    <col min="6" max="11" width="9.28125" style="0" bestFit="1" customWidth="1"/>
  </cols>
  <sheetData>
    <row r="2" spans="1:8" ht="15">
      <c r="A2" s="1509" t="s">
        <v>736</v>
      </c>
      <c r="B2" s="1509"/>
      <c r="C2" s="1509"/>
      <c r="D2" s="1509"/>
      <c r="E2" s="1509"/>
      <c r="F2" s="1509"/>
      <c r="G2" s="1509"/>
      <c r="H2" s="1509"/>
    </row>
    <row r="3" spans="1:8" ht="16.5" thickBot="1">
      <c r="A3" s="1598" t="s">
        <v>737</v>
      </c>
      <c r="B3" s="1599"/>
      <c r="C3" s="1599"/>
      <c r="D3" s="1599"/>
      <c r="E3" s="1599"/>
      <c r="F3" s="1599"/>
      <c r="G3" s="1599"/>
      <c r="H3" s="1599"/>
    </row>
    <row r="4" spans="1:8" ht="15.75" thickTop="1">
      <c r="A4" s="1600" t="s">
        <v>738</v>
      </c>
      <c r="B4" s="1602" t="s">
        <v>739</v>
      </c>
      <c r="C4" s="1604" t="s">
        <v>740</v>
      </c>
      <c r="D4" s="1604"/>
      <c r="E4" s="1604"/>
      <c r="F4" s="1605" t="s">
        <v>741</v>
      </c>
      <c r="G4" s="1604"/>
      <c r="H4" s="1606"/>
    </row>
    <row r="5" spans="1:8" ht="15.75" thickBot="1">
      <c r="A5" s="1601"/>
      <c r="B5" s="1603"/>
      <c r="C5" s="967" t="s">
        <v>742</v>
      </c>
      <c r="D5" s="967" t="s">
        <v>743</v>
      </c>
      <c r="E5" s="967" t="s">
        <v>744</v>
      </c>
      <c r="F5" s="968" t="s">
        <v>742</v>
      </c>
      <c r="G5" s="967" t="s">
        <v>743</v>
      </c>
      <c r="H5" s="969" t="s">
        <v>744</v>
      </c>
    </row>
    <row r="6" spans="1:8" ht="15">
      <c r="A6" s="1593" t="s">
        <v>643</v>
      </c>
      <c r="B6" s="970" t="s">
        <v>745</v>
      </c>
      <c r="C6" s="971">
        <v>72.1</v>
      </c>
      <c r="D6" s="971">
        <v>72.7</v>
      </c>
      <c r="E6" s="971">
        <v>72.4</v>
      </c>
      <c r="F6" s="971">
        <v>71.1071875</v>
      </c>
      <c r="G6" s="971">
        <v>71.7071875</v>
      </c>
      <c r="H6" s="972">
        <v>71.4071875</v>
      </c>
    </row>
    <row r="7" spans="1:8" ht="15">
      <c r="A7" s="1594"/>
      <c r="B7" s="970" t="s">
        <v>746</v>
      </c>
      <c r="C7" s="971">
        <v>75.6</v>
      </c>
      <c r="D7" s="971">
        <v>76.2</v>
      </c>
      <c r="E7" s="971">
        <v>75.9</v>
      </c>
      <c r="F7" s="971">
        <v>73.61709677419353</v>
      </c>
      <c r="G7" s="971">
        <v>74.21709677419355</v>
      </c>
      <c r="H7" s="972">
        <v>73.91709677419354</v>
      </c>
    </row>
    <row r="8" spans="1:8" ht="15">
      <c r="A8" s="1594"/>
      <c r="B8" s="970" t="s">
        <v>747</v>
      </c>
      <c r="C8" s="971">
        <v>78.1</v>
      </c>
      <c r="D8" s="971">
        <v>78.7</v>
      </c>
      <c r="E8" s="971">
        <v>78.4</v>
      </c>
      <c r="F8" s="971">
        <v>77.85466666666666</v>
      </c>
      <c r="G8" s="971">
        <v>78.45466666666667</v>
      </c>
      <c r="H8" s="972">
        <v>78.15466666666666</v>
      </c>
    </row>
    <row r="9" spans="1:8" ht="15">
      <c r="A9" s="1594"/>
      <c r="B9" s="970" t="s">
        <v>748</v>
      </c>
      <c r="C9" s="971">
        <v>80.74</v>
      </c>
      <c r="D9" s="971">
        <v>81.34</v>
      </c>
      <c r="E9" s="971">
        <v>81.04</v>
      </c>
      <c r="F9" s="971">
        <v>78.98333333333333</v>
      </c>
      <c r="G9" s="971">
        <v>79.58333333333333</v>
      </c>
      <c r="H9" s="972">
        <v>79.28333333333333</v>
      </c>
    </row>
    <row r="10" spans="1:8" ht="15">
      <c r="A10" s="1594"/>
      <c r="B10" s="970" t="s">
        <v>749</v>
      </c>
      <c r="C10" s="971">
        <v>85.51</v>
      </c>
      <c r="D10" s="971">
        <v>86.11</v>
      </c>
      <c r="E10" s="971">
        <v>85.81</v>
      </c>
      <c r="F10" s="971">
        <v>82.69724137931034</v>
      </c>
      <c r="G10" s="971">
        <v>83.29724137931034</v>
      </c>
      <c r="H10" s="972">
        <v>82.99724137931034</v>
      </c>
    </row>
    <row r="11" spans="1:8" ht="15">
      <c r="A11" s="1594"/>
      <c r="B11" s="970" t="s">
        <v>750</v>
      </c>
      <c r="C11" s="971">
        <v>81.9</v>
      </c>
      <c r="D11" s="971">
        <v>82.5</v>
      </c>
      <c r="E11" s="971">
        <v>82.2</v>
      </c>
      <c r="F11" s="971">
        <v>84.16366666666666</v>
      </c>
      <c r="G11" s="971">
        <v>84.76366666666667</v>
      </c>
      <c r="H11" s="972">
        <v>84.46366666666665</v>
      </c>
    </row>
    <row r="12" spans="1:8" ht="15">
      <c r="A12" s="1594"/>
      <c r="B12" s="970" t="s">
        <v>751</v>
      </c>
      <c r="C12" s="971">
        <v>79.05</v>
      </c>
      <c r="D12" s="971">
        <v>79.65</v>
      </c>
      <c r="E12" s="971">
        <v>79.35</v>
      </c>
      <c r="F12" s="971">
        <v>79.45551724137931</v>
      </c>
      <c r="G12" s="971">
        <v>80.0555172413793</v>
      </c>
      <c r="H12" s="972">
        <v>79.75551724137931</v>
      </c>
    </row>
    <row r="13" spans="1:8" ht="15">
      <c r="A13" s="1594"/>
      <c r="B13" s="970" t="s">
        <v>752</v>
      </c>
      <c r="C13" s="971">
        <v>79.55</v>
      </c>
      <c r="D13" s="971">
        <v>80.15</v>
      </c>
      <c r="E13" s="971">
        <v>79.85</v>
      </c>
      <c r="F13" s="971">
        <v>78.76</v>
      </c>
      <c r="G13" s="971">
        <v>79.36</v>
      </c>
      <c r="H13" s="972">
        <v>79.06</v>
      </c>
    </row>
    <row r="14" spans="1:8" ht="15">
      <c r="A14" s="1594"/>
      <c r="B14" s="970" t="s">
        <v>753</v>
      </c>
      <c r="C14" s="971">
        <v>82.13</v>
      </c>
      <c r="D14" s="971">
        <v>82.73</v>
      </c>
      <c r="E14" s="971">
        <v>82.43</v>
      </c>
      <c r="F14" s="971">
        <v>80.99233333333332</v>
      </c>
      <c r="G14" s="971">
        <v>81.59233333333334</v>
      </c>
      <c r="H14" s="972">
        <v>81.29233333333333</v>
      </c>
    </row>
    <row r="15" spans="1:8" ht="15">
      <c r="A15" s="1594"/>
      <c r="B15" s="970" t="s">
        <v>329</v>
      </c>
      <c r="C15" s="971">
        <v>85.32</v>
      </c>
      <c r="D15" s="971">
        <v>85.92</v>
      </c>
      <c r="E15" s="971">
        <v>85.62</v>
      </c>
      <c r="F15" s="971">
        <v>83.74677419354839</v>
      </c>
      <c r="G15" s="971">
        <v>84.34677419354838</v>
      </c>
      <c r="H15" s="972">
        <v>84.04677419354839</v>
      </c>
    </row>
    <row r="16" spans="1:8" ht="15">
      <c r="A16" s="1594"/>
      <c r="B16" s="970" t="s">
        <v>754</v>
      </c>
      <c r="C16" s="973">
        <v>88.6</v>
      </c>
      <c r="D16" s="971">
        <v>89.2</v>
      </c>
      <c r="E16" s="973">
        <v>88.9</v>
      </c>
      <c r="F16" s="971">
        <v>88.0559375</v>
      </c>
      <c r="G16" s="973">
        <v>88.6559375</v>
      </c>
      <c r="H16" s="972">
        <v>88.3559375</v>
      </c>
    </row>
    <row r="17" spans="1:8" ht="15">
      <c r="A17" s="1594"/>
      <c r="B17" s="974" t="s">
        <v>755</v>
      </c>
      <c r="C17" s="975">
        <v>88.6</v>
      </c>
      <c r="D17" s="975">
        <v>89.2</v>
      </c>
      <c r="E17" s="975">
        <v>88.9</v>
      </c>
      <c r="F17" s="975">
        <v>89.20290322580645</v>
      </c>
      <c r="G17" s="975">
        <v>89.80290322580646</v>
      </c>
      <c r="H17" s="976">
        <v>89.50290322580645</v>
      </c>
    </row>
    <row r="18" spans="1:8" ht="15.75" thickBot="1">
      <c r="A18" s="1595"/>
      <c r="B18" s="977" t="s">
        <v>756</v>
      </c>
      <c r="C18" s="978">
        <v>81.43333333333332</v>
      </c>
      <c r="D18" s="978">
        <v>82.03333333333335</v>
      </c>
      <c r="E18" s="978">
        <v>81.73333333333333</v>
      </c>
      <c r="F18" s="978">
        <v>80.71972148451984</v>
      </c>
      <c r="G18" s="978">
        <v>81.31972148451985</v>
      </c>
      <c r="H18" s="979">
        <v>81.0197214845198</v>
      </c>
    </row>
    <row r="19" spans="1:8" ht="15">
      <c r="A19" s="1593" t="s">
        <v>372</v>
      </c>
      <c r="B19" s="970" t="s">
        <v>745</v>
      </c>
      <c r="C19" s="980">
        <v>88.75</v>
      </c>
      <c r="D19" s="980">
        <v>89.35</v>
      </c>
      <c r="E19" s="980">
        <v>89.05</v>
      </c>
      <c r="F19" s="981">
        <v>88.4484375</v>
      </c>
      <c r="G19" s="980">
        <v>89.0484375</v>
      </c>
      <c r="H19" s="982">
        <v>88.7484375</v>
      </c>
    </row>
    <row r="20" spans="1:8" ht="15">
      <c r="A20" s="1594"/>
      <c r="B20" s="970" t="s">
        <v>746</v>
      </c>
      <c r="C20" s="980">
        <v>87.23</v>
      </c>
      <c r="D20" s="980">
        <v>87.83</v>
      </c>
      <c r="E20" s="980">
        <v>87.53</v>
      </c>
      <c r="F20" s="981">
        <v>88.50096774193551</v>
      </c>
      <c r="G20" s="980">
        <v>89.10096774193548</v>
      </c>
      <c r="H20" s="982">
        <v>88.8009677419355</v>
      </c>
    </row>
    <row r="21" spans="1:8" ht="15">
      <c r="A21" s="1594"/>
      <c r="B21" s="970" t="s">
        <v>747</v>
      </c>
      <c r="C21" s="980">
        <v>84.6</v>
      </c>
      <c r="D21" s="980">
        <v>85.2</v>
      </c>
      <c r="E21" s="980">
        <v>84.9</v>
      </c>
      <c r="F21" s="981">
        <v>84.46933333333332</v>
      </c>
      <c r="G21" s="980">
        <v>85.06933333333333</v>
      </c>
      <c r="H21" s="982">
        <v>84.76933333333332</v>
      </c>
    </row>
    <row r="22" spans="1:8" ht="15">
      <c r="A22" s="1594"/>
      <c r="B22" s="970" t="s">
        <v>748</v>
      </c>
      <c r="C22" s="980">
        <v>87.64</v>
      </c>
      <c r="D22" s="980">
        <v>88.24</v>
      </c>
      <c r="E22" s="980">
        <v>87.94</v>
      </c>
      <c r="F22" s="981">
        <v>85.92666666666668</v>
      </c>
      <c r="G22" s="980">
        <v>86.52666666666666</v>
      </c>
      <c r="H22" s="982">
        <v>86.22666666666666</v>
      </c>
    </row>
    <row r="23" spans="1:8" ht="15">
      <c r="A23" s="1594"/>
      <c r="B23" s="970" t="s">
        <v>749</v>
      </c>
      <c r="C23" s="980">
        <v>86.61</v>
      </c>
      <c r="D23" s="980">
        <v>87.21</v>
      </c>
      <c r="E23" s="980">
        <v>86.91</v>
      </c>
      <c r="F23" s="981">
        <v>87.38366666666667</v>
      </c>
      <c r="G23" s="980">
        <v>87.98366666666668</v>
      </c>
      <c r="H23" s="982">
        <v>87.68366666666668</v>
      </c>
    </row>
    <row r="24" spans="1:8" ht="15">
      <c r="A24" s="1594"/>
      <c r="B24" s="970" t="s">
        <v>750</v>
      </c>
      <c r="C24" s="980">
        <v>87.1</v>
      </c>
      <c r="D24" s="980">
        <v>87.7</v>
      </c>
      <c r="E24" s="980">
        <v>87.4</v>
      </c>
      <c r="F24" s="981">
        <v>87.40275862068967</v>
      </c>
      <c r="G24" s="980">
        <v>88.00275862068963</v>
      </c>
      <c r="H24" s="982">
        <v>87.70275862068965</v>
      </c>
    </row>
    <row r="25" spans="1:8" ht="15">
      <c r="A25" s="1594"/>
      <c r="B25" s="970" t="s">
        <v>751</v>
      </c>
      <c r="C25" s="980">
        <v>85.3</v>
      </c>
      <c r="D25" s="980">
        <v>85.9</v>
      </c>
      <c r="E25" s="980">
        <v>85.6</v>
      </c>
      <c r="F25" s="981">
        <v>85.64689655172413</v>
      </c>
      <c r="G25" s="980">
        <v>86.24689655172415</v>
      </c>
      <c r="H25" s="982">
        <v>85.94689655172414</v>
      </c>
    </row>
    <row r="26" spans="1:8" ht="15">
      <c r="A26" s="1594"/>
      <c r="B26" s="970" t="s">
        <v>752</v>
      </c>
      <c r="C26" s="980">
        <v>86.77</v>
      </c>
      <c r="D26" s="980">
        <v>87.37</v>
      </c>
      <c r="E26" s="980">
        <v>87.07</v>
      </c>
      <c r="F26" s="981">
        <v>86.57233333333333</v>
      </c>
      <c r="G26" s="980">
        <v>87.17233333333334</v>
      </c>
      <c r="H26" s="982">
        <v>86.87233333333333</v>
      </c>
    </row>
    <row r="27" spans="1:8" ht="15">
      <c r="A27" s="1594"/>
      <c r="B27" s="970" t="s">
        <v>753</v>
      </c>
      <c r="C27" s="980">
        <v>86.86</v>
      </c>
      <c r="D27" s="980">
        <v>87.46</v>
      </c>
      <c r="E27" s="980">
        <v>87.16</v>
      </c>
      <c r="F27" s="981">
        <v>86.68645161290321</v>
      </c>
      <c r="G27" s="980">
        <v>87.29100000000001</v>
      </c>
      <c r="H27" s="982">
        <v>86.98872580645161</v>
      </c>
    </row>
    <row r="28" spans="1:8" ht="15">
      <c r="A28" s="1594"/>
      <c r="B28" s="970" t="s">
        <v>329</v>
      </c>
      <c r="C28" s="980">
        <v>87.61</v>
      </c>
      <c r="D28" s="980">
        <v>88.21</v>
      </c>
      <c r="E28" s="980">
        <v>87.91</v>
      </c>
      <c r="F28" s="981">
        <v>86.4558064516129</v>
      </c>
      <c r="G28" s="980">
        <v>87.0558064516129</v>
      </c>
      <c r="H28" s="982">
        <v>86.7558064516129</v>
      </c>
    </row>
    <row r="29" spans="1:8" ht="15">
      <c r="A29" s="1594"/>
      <c r="B29" s="970" t="s">
        <v>754</v>
      </c>
      <c r="C29" s="980">
        <v>92.72</v>
      </c>
      <c r="D29" s="980">
        <v>93.32</v>
      </c>
      <c r="E29" s="980">
        <v>93.02</v>
      </c>
      <c r="F29" s="981">
        <v>89.45870967741936</v>
      </c>
      <c r="G29" s="980">
        <v>90.05870967741934</v>
      </c>
      <c r="H29" s="982">
        <v>89.75870967741935</v>
      </c>
    </row>
    <row r="30" spans="1:8" ht="15">
      <c r="A30" s="1594"/>
      <c r="B30" s="974" t="s">
        <v>755</v>
      </c>
      <c r="C30" s="980">
        <v>95</v>
      </c>
      <c r="D30" s="980">
        <v>95.6</v>
      </c>
      <c r="E30" s="980">
        <v>95.3</v>
      </c>
      <c r="F30" s="981">
        <v>94.91548387096775</v>
      </c>
      <c r="G30" s="980">
        <v>95.51548387096774</v>
      </c>
      <c r="H30" s="982">
        <v>95.21548387096774</v>
      </c>
    </row>
    <row r="31" spans="1:8" ht="15.75" thickBot="1">
      <c r="A31" s="1595"/>
      <c r="B31" s="983" t="s">
        <v>756</v>
      </c>
      <c r="C31" s="984">
        <v>88.01583333333333</v>
      </c>
      <c r="D31" s="984">
        <v>88.61583333333333</v>
      </c>
      <c r="E31" s="984">
        <v>88.31583333333333</v>
      </c>
      <c r="F31" s="985">
        <v>87.65562600227105</v>
      </c>
      <c r="G31" s="984">
        <v>88.2560050345291</v>
      </c>
      <c r="H31" s="986">
        <v>87.95581551840007</v>
      </c>
    </row>
    <row r="32" spans="1:8" ht="15">
      <c r="A32" s="1593" t="s">
        <v>373</v>
      </c>
      <c r="B32" s="970" t="s">
        <v>745</v>
      </c>
      <c r="C32" s="987">
        <v>97.96</v>
      </c>
      <c r="D32" s="987">
        <v>98.56</v>
      </c>
      <c r="E32" s="987">
        <v>98.25999999999999</v>
      </c>
      <c r="F32" s="987">
        <v>96.0121875</v>
      </c>
      <c r="G32" s="987">
        <v>96.6121875</v>
      </c>
      <c r="H32" s="988">
        <v>96.3121875</v>
      </c>
    </row>
    <row r="33" spans="1:8" ht="15">
      <c r="A33" s="1594"/>
      <c r="B33" s="970" t="s">
        <v>746</v>
      </c>
      <c r="C33" s="980">
        <v>101.29</v>
      </c>
      <c r="D33" s="980">
        <v>101.89</v>
      </c>
      <c r="E33" s="980">
        <v>101.59</v>
      </c>
      <c r="F33" s="980">
        <v>103.24870967741936</v>
      </c>
      <c r="G33" s="980">
        <v>103.84870967741935</v>
      </c>
      <c r="H33" s="982">
        <v>103.54870967741935</v>
      </c>
    </row>
    <row r="34" spans="1:8" ht="15">
      <c r="A34" s="1594"/>
      <c r="B34" s="970" t="s">
        <v>747</v>
      </c>
      <c r="C34" s="980">
        <v>98.64</v>
      </c>
      <c r="D34" s="980">
        <v>99.24</v>
      </c>
      <c r="E34" s="980">
        <v>98.94</v>
      </c>
      <c r="F34" s="980">
        <v>98.93967741935484</v>
      </c>
      <c r="G34" s="980">
        <v>99.53967741935485</v>
      </c>
      <c r="H34" s="982">
        <v>99.23967741935485</v>
      </c>
    </row>
    <row r="35" spans="1:8" ht="15">
      <c r="A35" s="1594"/>
      <c r="B35" s="970" t="s">
        <v>748</v>
      </c>
      <c r="C35" s="980">
        <v>100.73</v>
      </c>
      <c r="D35" s="980">
        <v>101.33</v>
      </c>
      <c r="E35" s="980">
        <v>101.03</v>
      </c>
      <c r="F35" s="980">
        <v>98.80310344827586</v>
      </c>
      <c r="G35" s="980">
        <v>99.40310344827586</v>
      </c>
      <c r="H35" s="982">
        <v>99.10310344827586</v>
      </c>
    </row>
    <row r="36" spans="1:8" ht="15">
      <c r="A36" s="1594"/>
      <c r="B36" s="970" t="s">
        <v>749</v>
      </c>
      <c r="C36" s="980">
        <v>99.11</v>
      </c>
      <c r="D36" s="980">
        <v>99.71</v>
      </c>
      <c r="E36" s="980">
        <v>99.41</v>
      </c>
      <c r="F36" s="980">
        <v>99.2683333333333</v>
      </c>
      <c r="G36" s="980">
        <v>99.86833333333334</v>
      </c>
      <c r="H36" s="982">
        <v>99.56833333333333</v>
      </c>
    </row>
    <row r="37" spans="1:8" ht="15">
      <c r="A37" s="1594"/>
      <c r="B37" s="970" t="s">
        <v>750</v>
      </c>
      <c r="C37" s="980">
        <v>98.14</v>
      </c>
      <c r="D37" s="980">
        <v>98.74</v>
      </c>
      <c r="E37" s="980">
        <v>98.44</v>
      </c>
      <c r="F37" s="980">
        <v>98.89533333333334</v>
      </c>
      <c r="G37" s="980">
        <v>99.49533333333332</v>
      </c>
      <c r="H37" s="982">
        <v>99.19533333333334</v>
      </c>
    </row>
    <row r="38" spans="1:8" ht="15">
      <c r="A38" s="1594"/>
      <c r="B38" s="989" t="s">
        <v>751</v>
      </c>
      <c r="C38" s="990">
        <v>99.26</v>
      </c>
      <c r="D38" s="990">
        <v>99.86</v>
      </c>
      <c r="E38" s="990">
        <v>99.56</v>
      </c>
      <c r="F38" s="990">
        <v>99.27</v>
      </c>
      <c r="G38" s="990">
        <v>99.87</v>
      </c>
      <c r="H38" s="982">
        <v>99.57</v>
      </c>
    </row>
    <row r="39" spans="1:8" ht="15">
      <c r="A39" s="1594"/>
      <c r="B39" s="989" t="s">
        <v>752</v>
      </c>
      <c r="C39" s="990">
        <v>97.58</v>
      </c>
      <c r="D39" s="990">
        <v>98.18</v>
      </c>
      <c r="E39" s="990">
        <v>97.88</v>
      </c>
      <c r="F39" s="990">
        <v>98.50866666666667</v>
      </c>
      <c r="G39" s="990">
        <v>99.10866666666668</v>
      </c>
      <c r="H39" s="982">
        <v>98.80866666666668</v>
      </c>
    </row>
    <row r="40" spans="1:8" ht="15">
      <c r="A40" s="1594"/>
      <c r="B40" s="970" t="s">
        <v>753</v>
      </c>
      <c r="C40" s="980">
        <v>95.99</v>
      </c>
      <c r="D40" s="980">
        <v>96.59</v>
      </c>
      <c r="E40" s="980">
        <v>96.28999999999999</v>
      </c>
      <c r="F40" s="980">
        <v>96.41466666666666</v>
      </c>
      <c r="G40" s="980">
        <v>97.01466666666668</v>
      </c>
      <c r="H40" s="982">
        <v>96.71466666666667</v>
      </c>
    </row>
    <row r="41" spans="1:8" ht="15">
      <c r="A41" s="1594"/>
      <c r="B41" s="970" t="s">
        <v>329</v>
      </c>
      <c r="C41" s="980">
        <v>95.2</v>
      </c>
      <c r="D41" s="980">
        <v>95.8</v>
      </c>
      <c r="E41" s="980">
        <v>95.5</v>
      </c>
      <c r="F41" s="980">
        <v>96.2209677419355</v>
      </c>
      <c r="G41" s="980">
        <v>96.82096774193548</v>
      </c>
      <c r="H41" s="982">
        <v>96.5209677419355</v>
      </c>
    </row>
    <row r="42" spans="1:8" ht="15">
      <c r="A42" s="1594"/>
      <c r="B42" s="970" t="s">
        <v>754</v>
      </c>
      <c r="C42" s="980">
        <v>95.32</v>
      </c>
      <c r="D42" s="980">
        <v>95.92</v>
      </c>
      <c r="E42" s="980">
        <v>95.62</v>
      </c>
      <c r="F42" s="980">
        <v>94.15225806451613</v>
      </c>
      <c r="G42" s="980">
        <v>94.75225806451614</v>
      </c>
      <c r="H42" s="982">
        <v>94.45225806451614</v>
      </c>
    </row>
    <row r="43" spans="1:8" ht="15">
      <c r="A43" s="1594"/>
      <c r="B43" s="974" t="s">
        <v>755</v>
      </c>
      <c r="C43" s="991">
        <v>95.9</v>
      </c>
      <c r="D43" s="991">
        <v>96.5</v>
      </c>
      <c r="E43" s="991">
        <v>96.2</v>
      </c>
      <c r="F43" s="991">
        <v>95.7140625</v>
      </c>
      <c r="G43" s="991">
        <v>96.3140625</v>
      </c>
      <c r="H43" s="992">
        <v>96.0140625</v>
      </c>
    </row>
    <row r="44" spans="1:8" ht="15.75" thickBot="1">
      <c r="A44" s="1595"/>
      <c r="B44" s="993" t="s">
        <v>756</v>
      </c>
      <c r="C44" s="994">
        <v>97.92666666666668</v>
      </c>
      <c r="D44" s="994">
        <v>98.52666666666666</v>
      </c>
      <c r="E44" s="994">
        <v>98.25163978494624</v>
      </c>
      <c r="F44" s="994">
        <v>97.95399719595848</v>
      </c>
      <c r="G44" s="994">
        <v>98.55399719595847</v>
      </c>
      <c r="H44" s="995">
        <v>98.25399719595846</v>
      </c>
    </row>
    <row r="45" spans="1:8" ht="15">
      <c r="A45" s="1593" t="s">
        <v>17</v>
      </c>
      <c r="B45" s="970" t="s">
        <v>745</v>
      </c>
      <c r="C45" s="996">
        <v>96.92</v>
      </c>
      <c r="D45" s="996">
        <v>97.52</v>
      </c>
      <c r="E45" s="996">
        <v>97.22</v>
      </c>
      <c r="F45" s="996">
        <v>96.7141935483871</v>
      </c>
      <c r="G45" s="996">
        <v>97.3141935483871</v>
      </c>
      <c r="H45" s="997">
        <v>97.0141935483871</v>
      </c>
    </row>
    <row r="46" spans="1:8" ht="15">
      <c r="A46" s="1594"/>
      <c r="B46" s="970" t="s">
        <v>746</v>
      </c>
      <c r="C46" s="981">
        <v>97.52</v>
      </c>
      <c r="D46" s="981">
        <v>98.12</v>
      </c>
      <c r="E46" s="981">
        <v>97.82</v>
      </c>
      <c r="F46" s="981">
        <v>96.64225806451614</v>
      </c>
      <c r="G46" s="981">
        <v>97.24225806451611</v>
      </c>
      <c r="H46" s="998">
        <v>96.94225806451612</v>
      </c>
    </row>
    <row r="47" spans="1:8" ht="15">
      <c r="A47" s="1594"/>
      <c r="B47" s="970" t="s">
        <v>747</v>
      </c>
      <c r="C47" s="981">
        <v>98.64</v>
      </c>
      <c r="D47" s="981">
        <v>99.24</v>
      </c>
      <c r="E47" s="981">
        <v>98.94</v>
      </c>
      <c r="F47" s="981">
        <v>97.7341935483871</v>
      </c>
      <c r="G47" s="981">
        <v>98.3341935483871</v>
      </c>
      <c r="H47" s="998">
        <v>98.0341935483871</v>
      </c>
    </row>
    <row r="48" spans="1:8" ht="15">
      <c r="A48" s="1594"/>
      <c r="B48" s="970" t="s">
        <v>748</v>
      </c>
      <c r="C48" s="981">
        <v>98.46</v>
      </c>
      <c r="D48" s="981">
        <v>99.06</v>
      </c>
      <c r="E48" s="981">
        <v>98.76</v>
      </c>
      <c r="F48" s="981">
        <v>97.99633333333331</v>
      </c>
      <c r="G48" s="981">
        <v>98.59633333333333</v>
      </c>
      <c r="H48" s="998">
        <v>98.29633333333332</v>
      </c>
    </row>
    <row r="49" spans="1:8" ht="15">
      <c r="A49" s="1594"/>
      <c r="B49" s="970" t="s">
        <v>749</v>
      </c>
      <c r="C49" s="981">
        <v>99.37</v>
      </c>
      <c r="D49" s="981">
        <v>99.97</v>
      </c>
      <c r="E49" s="981">
        <v>99.67</v>
      </c>
      <c r="F49" s="981">
        <v>98.79517241379308</v>
      </c>
      <c r="G49" s="981">
        <v>99.3951724137931</v>
      </c>
      <c r="H49" s="998">
        <v>99.0951724137931</v>
      </c>
    </row>
    <row r="50" spans="1:8" ht="15">
      <c r="A50" s="1594"/>
      <c r="B50" s="970" t="s">
        <v>750</v>
      </c>
      <c r="C50" s="981">
        <v>99.13</v>
      </c>
      <c r="D50" s="981">
        <v>99.73</v>
      </c>
      <c r="E50" s="981">
        <v>99.43</v>
      </c>
      <c r="F50" s="981">
        <v>100.75700000000002</v>
      </c>
      <c r="G50" s="981">
        <v>101.357</v>
      </c>
      <c r="H50" s="998">
        <v>101.05700000000002</v>
      </c>
    </row>
    <row r="51" spans="1:8" ht="15">
      <c r="A51" s="1594"/>
      <c r="B51" s="970" t="s">
        <v>757</v>
      </c>
      <c r="C51" s="981">
        <v>99.31</v>
      </c>
      <c r="D51" s="981">
        <v>99.91</v>
      </c>
      <c r="E51" s="981">
        <v>99.61</v>
      </c>
      <c r="F51" s="981">
        <v>98.53</v>
      </c>
      <c r="G51" s="981">
        <v>99.13</v>
      </c>
      <c r="H51" s="998">
        <v>98.83</v>
      </c>
    </row>
    <row r="52" spans="1:8" ht="15">
      <c r="A52" s="1594"/>
      <c r="B52" s="970" t="s">
        <v>752</v>
      </c>
      <c r="C52" s="981">
        <v>100.45</v>
      </c>
      <c r="D52" s="981">
        <v>101.05</v>
      </c>
      <c r="E52" s="981">
        <v>100.75</v>
      </c>
      <c r="F52" s="981">
        <v>99.25366666666669</v>
      </c>
      <c r="G52" s="981">
        <v>99.85366666666665</v>
      </c>
      <c r="H52" s="998">
        <v>99.55366666666667</v>
      </c>
    </row>
    <row r="53" spans="1:8" ht="15">
      <c r="A53" s="1594"/>
      <c r="B53" s="970" t="s">
        <v>753</v>
      </c>
      <c r="C53" s="981">
        <v>99.4</v>
      </c>
      <c r="D53" s="981">
        <v>100</v>
      </c>
      <c r="E53" s="981">
        <v>99.7</v>
      </c>
      <c r="F53" s="981">
        <v>99.667</v>
      </c>
      <c r="G53" s="981">
        <v>100.26700000000001</v>
      </c>
      <c r="H53" s="998">
        <v>99.96700000000001</v>
      </c>
    </row>
    <row r="54" spans="1:8" ht="15">
      <c r="A54" s="1594"/>
      <c r="B54" s="970" t="s">
        <v>329</v>
      </c>
      <c r="C54" s="981">
        <v>102.16</v>
      </c>
      <c r="D54" s="981">
        <v>102.76</v>
      </c>
      <c r="E54" s="981">
        <v>102.46000000000001</v>
      </c>
      <c r="F54" s="981">
        <v>100.94516129032259</v>
      </c>
      <c r="G54" s="981">
        <v>101.54516129032258</v>
      </c>
      <c r="H54" s="998">
        <v>101.24516129032259</v>
      </c>
    </row>
    <row r="55" spans="1:8" ht="15">
      <c r="A55" s="1594"/>
      <c r="B55" s="970" t="s">
        <v>758</v>
      </c>
      <c r="C55" s="981">
        <v>102.2</v>
      </c>
      <c r="D55" s="981">
        <v>102.8</v>
      </c>
      <c r="E55" s="981">
        <v>102.5</v>
      </c>
      <c r="F55" s="981">
        <v>101.78375</v>
      </c>
      <c r="G55" s="981">
        <v>102.38374999999999</v>
      </c>
      <c r="H55" s="998">
        <v>102.08375</v>
      </c>
    </row>
    <row r="56" spans="1:8" ht="15">
      <c r="A56" s="1594"/>
      <c r="B56" s="970" t="s">
        <v>755</v>
      </c>
      <c r="C56" s="980">
        <v>101.14</v>
      </c>
      <c r="D56" s="980">
        <v>101.74</v>
      </c>
      <c r="E56" s="980">
        <v>101.44</v>
      </c>
      <c r="F56" s="980">
        <v>101.45258064516129</v>
      </c>
      <c r="G56" s="980">
        <v>102.0525806451613</v>
      </c>
      <c r="H56" s="982">
        <v>101.75258064516129</v>
      </c>
    </row>
    <row r="57" spans="1:8" ht="15.75" thickBot="1">
      <c r="A57" s="1595"/>
      <c r="B57" s="993" t="s">
        <v>756</v>
      </c>
      <c r="C57" s="984">
        <v>99.55833333333334</v>
      </c>
      <c r="D57" s="984">
        <v>100.15833333333332</v>
      </c>
      <c r="E57" s="984">
        <v>99.85833333333335</v>
      </c>
      <c r="F57" s="984">
        <v>99.18927579254729</v>
      </c>
      <c r="G57" s="984">
        <v>99.78927579254726</v>
      </c>
      <c r="H57" s="986">
        <v>99.48927579254728</v>
      </c>
    </row>
    <row r="58" spans="1:8" ht="15">
      <c r="A58" s="1593" t="s">
        <v>19</v>
      </c>
      <c r="B58" s="970" t="s">
        <v>745</v>
      </c>
      <c r="C58" s="996">
        <v>103.71</v>
      </c>
      <c r="D58" s="996">
        <v>104.31</v>
      </c>
      <c r="E58" s="996">
        <v>104.00999999999999</v>
      </c>
      <c r="F58" s="996">
        <v>102.12375000000002</v>
      </c>
      <c r="G58" s="996">
        <v>102.72375</v>
      </c>
      <c r="H58" s="997">
        <v>102.42375000000001</v>
      </c>
    </row>
    <row r="59" spans="1:8" ht="15">
      <c r="A59" s="1594"/>
      <c r="B59" s="970" t="s">
        <v>746</v>
      </c>
      <c r="C59" s="981">
        <v>105.92</v>
      </c>
      <c r="D59" s="981">
        <v>106.52</v>
      </c>
      <c r="E59" s="981">
        <v>106.22</v>
      </c>
      <c r="F59" s="981">
        <v>105.59096774193547</v>
      </c>
      <c r="G59" s="981">
        <v>106.1909677419355</v>
      </c>
      <c r="H59" s="998">
        <v>105.89096774193548</v>
      </c>
    </row>
    <row r="60" spans="1:8" ht="15">
      <c r="A60" s="1594"/>
      <c r="B60" s="970" t="s">
        <v>747</v>
      </c>
      <c r="C60" s="981">
        <v>103.49</v>
      </c>
      <c r="D60" s="981">
        <v>104.09</v>
      </c>
      <c r="E60" s="981">
        <v>103.78999999999999</v>
      </c>
      <c r="F60" s="981">
        <v>104.52666666666666</v>
      </c>
      <c r="G60" s="981">
        <v>105.12666666666668</v>
      </c>
      <c r="H60" s="998">
        <v>104.82666666666667</v>
      </c>
    </row>
    <row r="61" spans="1:8" ht="15">
      <c r="A61" s="1594"/>
      <c r="B61" s="970" t="s">
        <v>748</v>
      </c>
      <c r="C61" s="981">
        <v>105.46</v>
      </c>
      <c r="D61" s="981">
        <v>106.06</v>
      </c>
      <c r="E61" s="981">
        <v>105.75999999999999</v>
      </c>
      <c r="F61" s="981">
        <v>104.429</v>
      </c>
      <c r="G61" s="981">
        <v>105.02900000000001</v>
      </c>
      <c r="H61" s="998">
        <v>104.72900000000001</v>
      </c>
    </row>
    <row r="62" spans="1:8" ht="15">
      <c r="A62" s="1594"/>
      <c r="B62" s="970" t="s">
        <v>749</v>
      </c>
      <c r="C62" s="981">
        <v>107</v>
      </c>
      <c r="D62" s="981">
        <v>107.6</v>
      </c>
      <c r="E62" s="981">
        <v>107.3</v>
      </c>
      <c r="F62" s="981">
        <v>106.20206896551723</v>
      </c>
      <c r="G62" s="981">
        <v>106.80206896551724</v>
      </c>
      <c r="H62" s="998">
        <v>106.50206896551722</v>
      </c>
    </row>
    <row r="63" spans="1:8" ht="15">
      <c r="A63" s="1594"/>
      <c r="B63" s="970" t="s">
        <v>750</v>
      </c>
      <c r="C63" s="981">
        <v>106.6</v>
      </c>
      <c r="D63" s="981">
        <v>107.2</v>
      </c>
      <c r="E63" s="981">
        <v>106.9</v>
      </c>
      <c r="F63" s="981">
        <v>106.06200000000003</v>
      </c>
      <c r="G63" s="981">
        <v>106.66199999999999</v>
      </c>
      <c r="H63" s="998">
        <v>106.36200000000001</v>
      </c>
    </row>
    <row r="64" spans="1:8" ht="15">
      <c r="A64" s="1594"/>
      <c r="B64" s="970" t="s">
        <v>759</v>
      </c>
      <c r="C64" s="981">
        <v>108.88</v>
      </c>
      <c r="D64" s="981">
        <v>109.48</v>
      </c>
      <c r="E64" s="981">
        <v>109.18</v>
      </c>
      <c r="F64" s="981">
        <v>108.18586206896553</v>
      </c>
      <c r="G64" s="981">
        <v>108.78586206896551</v>
      </c>
      <c r="H64" s="998">
        <v>108.48586206896553</v>
      </c>
    </row>
    <row r="65" spans="1:8" ht="15">
      <c r="A65" s="1594"/>
      <c r="B65" s="970" t="s">
        <v>752</v>
      </c>
      <c r="C65" s="981">
        <v>107.23</v>
      </c>
      <c r="D65" s="981">
        <v>107.83</v>
      </c>
      <c r="E65" s="981">
        <v>107.53</v>
      </c>
      <c r="F65" s="981">
        <v>108.52000000000001</v>
      </c>
      <c r="G65" s="981">
        <v>109.11999999999998</v>
      </c>
      <c r="H65" s="998">
        <v>108.82</v>
      </c>
    </row>
    <row r="66" spans="1:8" ht="15">
      <c r="A66" s="1594"/>
      <c r="B66" s="970" t="s">
        <v>753</v>
      </c>
      <c r="C66" s="981">
        <v>105.92</v>
      </c>
      <c r="D66" s="981">
        <v>106.52</v>
      </c>
      <c r="E66" s="981">
        <v>106.22</v>
      </c>
      <c r="F66" s="981">
        <v>106.24066666666664</v>
      </c>
      <c r="G66" s="981">
        <v>106.84066666666668</v>
      </c>
      <c r="H66" s="998">
        <v>106.54066666666665</v>
      </c>
    </row>
    <row r="67" spans="1:8" ht="15">
      <c r="A67" s="1594"/>
      <c r="B67" s="970" t="s">
        <v>329</v>
      </c>
      <c r="C67" s="981">
        <v>106.27</v>
      </c>
      <c r="D67" s="981">
        <v>106.87</v>
      </c>
      <c r="E67" s="981">
        <v>106.57</v>
      </c>
      <c r="F67" s="981">
        <v>106.12741935483871</v>
      </c>
      <c r="G67" s="981">
        <v>106.72741935483872</v>
      </c>
      <c r="H67" s="998">
        <v>106.42741935483872</v>
      </c>
    </row>
    <row r="68" spans="1:8" ht="15">
      <c r="A68" s="1594"/>
      <c r="B68" s="970" t="s">
        <v>754</v>
      </c>
      <c r="C68" s="980">
        <v>107.08</v>
      </c>
      <c r="D68" s="980">
        <v>107.68</v>
      </c>
      <c r="E68" s="980">
        <v>107.38</v>
      </c>
      <c r="F68" s="980">
        <v>107.05187500000002</v>
      </c>
      <c r="G68" s="980">
        <v>107.65187499999999</v>
      </c>
      <c r="H68" s="982">
        <v>107.351875</v>
      </c>
    </row>
    <row r="69" spans="1:8" ht="15">
      <c r="A69" s="1594"/>
      <c r="B69" s="970" t="s">
        <v>755</v>
      </c>
      <c r="C69" s="980">
        <v>106.73</v>
      </c>
      <c r="D69" s="980">
        <v>107.33</v>
      </c>
      <c r="E69" s="980">
        <v>107.03</v>
      </c>
      <c r="F69" s="980">
        <v>107.56193548387097</v>
      </c>
      <c r="G69" s="980">
        <v>108.16193548387095</v>
      </c>
      <c r="H69" s="982">
        <v>107.86193548387095</v>
      </c>
    </row>
    <row r="70" spans="1:8" ht="15">
      <c r="A70" s="1595"/>
      <c r="B70" s="993" t="s">
        <v>756</v>
      </c>
      <c r="C70" s="984">
        <v>106.19083333333333</v>
      </c>
      <c r="D70" s="984">
        <v>106.79083333333334</v>
      </c>
      <c r="E70" s="984">
        <v>106.4908333333333</v>
      </c>
      <c r="F70" s="984">
        <v>106.05185099570512</v>
      </c>
      <c r="G70" s="984">
        <v>106.6518509957051</v>
      </c>
      <c r="H70" s="986">
        <v>106.35185099570509</v>
      </c>
    </row>
    <row r="71" spans="1:8" ht="15">
      <c r="A71" s="1596" t="s">
        <v>41</v>
      </c>
      <c r="B71" s="999" t="s">
        <v>745</v>
      </c>
      <c r="C71" s="987">
        <v>106.72</v>
      </c>
      <c r="D71" s="987">
        <v>107.32</v>
      </c>
      <c r="E71" s="987">
        <v>107.02</v>
      </c>
      <c r="F71" s="987">
        <v>106.88593750000001</v>
      </c>
      <c r="G71" s="987">
        <v>107.48593749999998</v>
      </c>
      <c r="H71" s="988">
        <v>107.1859375</v>
      </c>
    </row>
    <row r="72" spans="1:8" ht="15">
      <c r="A72" s="1594"/>
      <c r="B72" s="970" t="s">
        <v>746</v>
      </c>
      <c r="C72" s="980">
        <v>106.85</v>
      </c>
      <c r="D72" s="980">
        <v>107.45</v>
      </c>
      <c r="E72" s="980">
        <v>107.15</v>
      </c>
      <c r="F72" s="980">
        <v>106.7274193548387</v>
      </c>
      <c r="G72" s="980">
        <v>107.32741935483868</v>
      </c>
      <c r="H72" s="982">
        <v>107.02741935483868</v>
      </c>
    </row>
    <row r="73" spans="1:8" ht="15.75" thickBot="1">
      <c r="A73" s="1597"/>
      <c r="B73" s="1000" t="s">
        <v>747</v>
      </c>
      <c r="C73" s="1001">
        <v>106.49</v>
      </c>
      <c r="D73" s="1001">
        <v>107.09</v>
      </c>
      <c r="E73" s="1001">
        <v>106.78999999999999</v>
      </c>
      <c r="F73" s="1001">
        <v>106.43566666666669</v>
      </c>
      <c r="G73" s="1001">
        <v>107.03566666666666</v>
      </c>
      <c r="H73" s="1002">
        <v>106.73566666666667</v>
      </c>
    </row>
    <row r="74" spans="1:8" ht="15.75" thickTop="1">
      <c r="A74" s="1003" t="s">
        <v>760</v>
      </c>
      <c r="B74" s="126"/>
      <c r="C74" s="126"/>
      <c r="D74" s="126"/>
      <c r="E74" s="126"/>
      <c r="F74" s="126"/>
      <c r="G74" s="126"/>
      <c r="H74" s="126"/>
    </row>
    <row r="76" spans="1:11" ht="15">
      <c r="A76" s="1509" t="s">
        <v>1090</v>
      </c>
      <c r="B76" s="1509"/>
      <c r="C76" s="1509"/>
      <c r="D76" s="1509"/>
      <c r="E76" s="1509"/>
      <c r="F76" s="1509"/>
      <c r="G76" s="1509"/>
      <c r="H76" s="1509"/>
      <c r="I76" s="1509"/>
      <c r="J76" s="1509"/>
      <c r="K76" s="1509"/>
    </row>
    <row r="77" spans="1:11" ht="15">
      <c r="A77" s="1509" t="s">
        <v>112</v>
      </c>
      <c r="B77" s="1509"/>
      <c r="C77" s="1509"/>
      <c r="D77" s="1509"/>
      <c r="E77" s="1509"/>
      <c r="F77" s="1509"/>
      <c r="G77" s="1509"/>
      <c r="H77" s="1509"/>
      <c r="I77" s="1509"/>
      <c r="J77" s="1509"/>
      <c r="K77" s="1509"/>
    </row>
    <row r="78" spans="1:11" ht="16.5" thickBot="1">
      <c r="A78" s="312"/>
      <c r="B78" s="312"/>
      <c r="C78" s="312"/>
      <c r="D78" s="312"/>
      <c r="E78" s="312"/>
      <c r="F78" s="312"/>
      <c r="G78" s="312"/>
      <c r="H78" s="312"/>
      <c r="I78" s="126"/>
      <c r="J78" s="126"/>
      <c r="K78" s="126"/>
    </row>
    <row r="79" spans="1:11" ht="15.75" thickTop="1">
      <c r="A79" s="1580"/>
      <c r="B79" s="1582" t="s">
        <v>1091</v>
      </c>
      <c r="C79" s="1583"/>
      <c r="D79" s="1584"/>
      <c r="E79" s="1582" t="s">
        <v>135</v>
      </c>
      <c r="F79" s="1583"/>
      <c r="G79" s="1584"/>
      <c r="H79" s="1588" t="s">
        <v>184</v>
      </c>
      <c r="I79" s="1589"/>
      <c r="J79" s="1589"/>
      <c r="K79" s="1590"/>
    </row>
    <row r="80" spans="1:11" ht="15">
      <c r="A80" s="1581"/>
      <c r="B80" s="1585"/>
      <c r="C80" s="1586"/>
      <c r="D80" s="1587"/>
      <c r="E80" s="1585"/>
      <c r="F80" s="1586"/>
      <c r="G80" s="1587"/>
      <c r="H80" s="1283" t="s">
        <v>1092</v>
      </c>
      <c r="I80" s="1284"/>
      <c r="J80" s="1591" t="s">
        <v>1093</v>
      </c>
      <c r="K80" s="1592"/>
    </row>
    <row r="81" spans="1:11" ht="15">
      <c r="A81" s="1285"/>
      <c r="B81" s="1286" t="s">
        <v>1094</v>
      </c>
      <c r="C81" s="1286" t="s">
        <v>1095</v>
      </c>
      <c r="D81" s="1286" t="s">
        <v>1096</v>
      </c>
      <c r="E81" s="1286">
        <v>2014</v>
      </c>
      <c r="F81" s="1286">
        <v>2015</v>
      </c>
      <c r="G81" s="1286">
        <v>2016</v>
      </c>
      <c r="H81" s="1286" t="s">
        <v>1095</v>
      </c>
      <c r="I81" s="1286" t="s">
        <v>1096</v>
      </c>
      <c r="J81" s="1287">
        <v>2015</v>
      </c>
      <c r="K81" s="1288">
        <v>2016</v>
      </c>
    </row>
    <row r="82" spans="1:11" ht="15">
      <c r="A82" s="1289" t="s">
        <v>1097</v>
      </c>
      <c r="B82" s="1290">
        <v>104.73</v>
      </c>
      <c r="C82" s="1290">
        <v>57.31</v>
      </c>
      <c r="D82" s="1290">
        <v>46.25</v>
      </c>
      <c r="E82" s="1291">
        <v>85.23</v>
      </c>
      <c r="F82" s="1291">
        <v>48.96</v>
      </c>
      <c r="G82" s="1292">
        <v>48.87</v>
      </c>
      <c r="H82" s="1293">
        <v>-45.2783347655877</v>
      </c>
      <c r="I82" s="1293">
        <v>-19.298551736171703</v>
      </c>
      <c r="J82" s="1294">
        <v>-42.55543822597677</v>
      </c>
      <c r="K82" s="1295">
        <v>-0.18382352941176805</v>
      </c>
    </row>
    <row r="83" spans="1:11" ht="15.75" thickBot="1">
      <c r="A83" s="1296" t="s">
        <v>1098</v>
      </c>
      <c r="B83" s="1297">
        <v>1310</v>
      </c>
      <c r="C83" s="1297">
        <v>1144.4</v>
      </c>
      <c r="D83" s="1297">
        <v>1283.3</v>
      </c>
      <c r="E83" s="1297">
        <v>1237.5</v>
      </c>
      <c r="F83" s="1297">
        <v>1180.85</v>
      </c>
      <c r="G83" s="1297">
        <v>1251.8</v>
      </c>
      <c r="H83" s="1298">
        <v>-12.641221374045799</v>
      </c>
      <c r="I83" s="1298">
        <v>12.13736455784688</v>
      </c>
      <c r="J83" s="1299">
        <v>-4.577777777777783</v>
      </c>
      <c r="K83" s="1300">
        <v>6.00838379133674</v>
      </c>
    </row>
    <row r="84" spans="1:11" ht="15.75" thickTop="1">
      <c r="A84" s="1003" t="s">
        <v>1099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11" ht="15">
      <c r="A85" s="1003" t="s">
        <v>1100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ht="15">
      <c r="A86" s="1003" t="s">
        <v>1101</v>
      </c>
      <c r="B86" s="1301"/>
      <c r="C86" s="1301"/>
      <c r="D86" s="1301"/>
      <c r="E86" s="1301"/>
      <c r="F86" s="1301"/>
      <c r="G86" s="1301"/>
      <c r="H86" s="126"/>
      <c r="I86" s="126"/>
      <c r="J86" s="126"/>
      <c r="K86" s="126"/>
    </row>
    <row r="87" spans="1:11" ht="15">
      <c r="A87" s="1302" t="s">
        <v>1102</v>
      </c>
      <c r="B87" s="126"/>
      <c r="C87" s="126"/>
      <c r="D87" s="126"/>
      <c r="E87" s="126"/>
      <c r="F87" s="126"/>
      <c r="G87" s="126"/>
      <c r="H87" s="751"/>
      <c r="I87" s="751"/>
      <c r="J87" s="126"/>
      <c r="K87" s="126"/>
    </row>
  </sheetData>
  <sheetProtection/>
  <mergeCells count="19">
    <mergeCell ref="A2:H2"/>
    <mergeCell ref="A3:H3"/>
    <mergeCell ref="A4:A5"/>
    <mergeCell ref="B4:B5"/>
    <mergeCell ref="C4:E4"/>
    <mergeCell ref="F4:H4"/>
    <mergeCell ref="A6:A18"/>
    <mergeCell ref="A19:A31"/>
    <mergeCell ref="A32:A44"/>
    <mergeCell ref="A45:A57"/>
    <mergeCell ref="A58:A70"/>
    <mergeCell ref="A71:A73"/>
    <mergeCell ref="A76:K76"/>
    <mergeCell ref="A77:K77"/>
    <mergeCell ref="A79:A80"/>
    <mergeCell ref="B79:D80"/>
    <mergeCell ref="E79:G80"/>
    <mergeCell ref="H79:K79"/>
    <mergeCell ref="J80:K80"/>
  </mergeCells>
  <hyperlinks>
    <hyperlink ref="A87" r:id="rId1" display="http://www.kitco.com/gold.londonfix.html"/>
  </hyperlinks>
  <printOptions/>
  <pageMargins left="0.7" right="0.7" top="0.75" bottom="0.75" header="0.3" footer="0.3"/>
  <pageSetup horizontalDpi="600" verticalDpi="600" orientation="portrait" paperSize="9" scale="57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42">
      <selection activeCell="B55" sqref="B55"/>
    </sheetView>
  </sheetViews>
  <sheetFormatPr defaultColWidth="9.140625" defaultRowHeight="17.25" customHeight="1"/>
  <cols>
    <col min="1" max="1" width="35.7109375" style="61" customWidth="1"/>
    <col min="2" max="5" width="12.7109375" style="61" customWidth="1"/>
    <col min="6" max="6" width="12.7109375" style="117" customWidth="1"/>
    <col min="7" max="7" width="10.7109375" style="61" customWidth="1"/>
    <col min="8" max="8" width="10.00390625" style="61" customWidth="1"/>
    <col min="9" max="9" width="9.140625" style="61" customWidth="1"/>
    <col min="10" max="10" width="11.57421875" style="61" bestFit="1" customWidth="1"/>
    <col min="11" max="16384" width="9.140625" style="61" customWidth="1"/>
  </cols>
  <sheetData>
    <row r="1" spans="1:8" ht="17.25" customHeight="1">
      <c r="A1" s="1509" t="s">
        <v>63</v>
      </c>
      <c r="B1" s="1509"/>
      <c r="C1" s="1509"/>
      <c r="D1" s="1509"/>
      <c r="E1" s="1509"/>
      <c r="F1" s="1509"/>
      <c r="G1" s="1509"/>
      <c r="H1" s="1509"/>
    </row>
    <row r="2" spans="1:8" ht="17.25" customHeight="1">
      <c r="A2" s="1607" t="s">
        <v>0</v>
      </c>
      <c r="B2" s="1607"/>
      <c r="C2" s="1607"/>
      <c r="D2" s="1607"/>
      <c r="E2" s="1607"/>
      <c r="F2" s="1607"/>
      <c r="G2" s="1607"/>
      <c r="H2" s="1607"/>
    </row>
    <row r="3" spans="1:8" ht="17.25" customHeight="1">
      <c r="A3" s="1608" t="s">
        <v>64</v>
      </c>
      <c r="B3" s="1608"/>
      <c r="C3" s="1608"/>
      <c r="D3" s="1608"/>
      <c r="E3" s="1608"/>
      <c r="F3" s="1608"/>
      <c r="G3" s="1608"/>
      <c r="H3" s="1608"/>
    </row>
    <row r="4" spans="1:8" ht="12.75" customHeight="1" thickBot="1">
      <c r="A4" s="62"/>
      <c r="B4" s="1609"/>
      <c r="C4" s="1609"/>
      <c r="D4" s="1609"/>
      <c r="E4" s="62"/>
      <c r="F4" s="109"/>
      <c r="G4" s="1610" t="s">
        <v>1</v>
      </c>
      <c r="H4" s="1610"/>
    </row>
    <row r="5" spans="1:8" ht="17.25" customHeight="1" thickTop="1">
      <c r="A5" s="1618" t="s">
        <v>2</v>
      </c>
      <c r="B5" s="1620" t="s">
        <v>13</v>
      </c>
      <c r="C5" s="1621"/>
      <c r="D5" s="1621"/>
      <c r="E5" s="1621"/>
      <c r="F5" s="1621"/>
      <c r="G5" s="1622" t="s">
        <v>137</v>
      </c>
      <c r="H5" s="1623"/>
    </row>
    <row r="6" spans="1:8" ht="15.75">
      <c r="A6" s="1619"/>
      <c r="B6" s="1615" t="s">
        <v>17</v>
      </c>
      <c r="C6" s="1616"/>
      <c r="D6" s="1615" t="s">
        <v>19</v>
      </c>
      <c r="E6" s="1616"/>
      <c r="F6" s="63" t="s">
        <v>71</v>
      </c>
      <c r="G6" s="1624"/>
      <c r="H6" s="1625"/>
    </row>
    <row r="7" spans="1:8" ht="17.25" customHeight="1">
      <c r="A7" s="64"/>
      <c r="B7" s="65" t="s">
        <v>136</v>
      </c>
      <c r="C7" s="65" t="s">
        <v>65</v>
      </c>
      <c r="D7" s="65" t="str">
        <f>$B$7</f>
        <v>Three Months</v>
      </c>
      <c r="E7" s="65" t="s">
        <v>65</v>
      </c>
      <c r="F7" s="65" t="str">
        <f>$B$7</f>
        <v>Three Months</v>
      </c>
      <c r="G7" s="66" t="s">
        <v>19</v>
      </c>
      <c r="H7" s="67" t="s">
        <v>41</v>
      </c>
    </row>
    <row r="8" spans="1:8" ht="17.25" customHeight="1">
      <c r="A8" s="68" t="s">
        <v>25</v>
      </c>
      <c r="B8" s="69">
        <v>55242.7</v>
      </c>
      <c r="C8" s="69">
        <f>C9+C13+C17</f>
        <v>509213.9</v>
      </c>
      <c r="D8" s="69">
        <v>49395.100000000006</v>
      </c>
      <c r="E8" s="69">
        <f>E9+E13+E17</f>
        <v>569571.4</v>
      </c>
      <c r="F8" s="69">
        <v>95161.7</v>
      </c>
      <c r="G8" s="70">
        <f>D8/B8*100-100</f>
        <v>-10.585290002117915</v>
      </c>
      <c r="H8" s="71">
        <f>F8/D8*100-100</f>
        <v>92.65412966063434</v>
      </c>
    </row>
    <row r="9" spans="1:8" s="73" customFormat="1" ht="17.25" customHeight="1">
      <c r="A9" s="68" t="s">
        <v>14</v>
      </c>
      <c r="B9" s="72">
        <v>52659.7</v>
      </c>
      <c r="C9" s="72">
        <f>C10+C11+C12</f>
        <v>334881.5</v>
      </c>
      <c r="D9" s="72">
        <v>41074.700000000004</v>
      </c>
      <c r="E9" s="72">
        <f>E10+E11+E12</f>
        <v>356499.3</v>
      </c>
      <c r="F9" s="72">
        <v>86791.7</v>
      </c>
      <c r="G9" s="70">
        <f aca="true" t="shared" si="0" ref="G9:G16">D9/B9*100-100</f>
        <v>-21.99974553596013</v>
      </c>
      <c r="H9" s="71">
        <f>F9/D9*100-100</f>
        <v>111.30209106822443</v>
      </c>
    </row>
    <row r="10" spans="1:8" ht="17.25" customHeight="1">
      <c r="A10" s="74" t="s">
        <v>28</v>
      </c>
      <c r="B10" s="75">
        <v>50708.7</v>
      </c>
      <c r="C10" s="75">
        <v>309169.3</v>
      </c>
      <c r="D10" s="75">
        <v>39883.9</v>
      </c>
      <c r="E10" s="75">
        <v>325036.1</v>
      </c>
      <c r="F10" s="110">
        <v>72685.2</v>
      </c>
      <c r="G10" s="76">
        <f t="shared" si="0"/>
        <v>-21.347027235957526</v>
      </c>
      <c r="H10" s="77">
        <f>F10/D10*100-100</f>
        <v>82.24195728100813</v>
      </c>
    </row>
    <row r="11" spans="1:8" ht="17.25" customHeight="1">
      <c r="A11" s="74" t="s">
        <v>26</v>
      </c>
      <c r="B11" s="75">
        <v>114.6</v>
      </c>
      <c r="C11" s="75">
        <v>3625.7</v>
      </c>
      <c r="D11" s="75">
        <v>258.9</v>
      </c>
      <c r="E11" s="75">
        <v>9664.900000000001</v>
      </c>
      <c r="F11" s="110">
        <v>7079</v>
      </c>
      <c r="G11" s="76">
        <f t="shared" si="0"/>
        <v>125.91623036649216</v>
      </c>
      <c r="H11" s="77"/>
    </row>
    <row r="12" spans="1:8" ht="17.25" customHeight="1">
      <c r="A12" s="74" t="s">
        <v>27</v>
      </c>
      <c r="B12" s="75">
        <v>1836.4</v>
      </c>
      <c r="C12" s="75">
        <v>22086.5</v>
      </c>
      <c r="D12" s="75">
        <v>931.9</v>
      </c>
      <c r="E12" s="75">
        <v>21798.3</v>
      </c>
      <c r="F12" s="110">
        <v>7027.5</v>
      </c>
      <c r="G12" s="76">
        <f t="shared" si="0"/>
        <v>-49.25397516880854</v>
      </c>
      <c r="H12" s="77"/>
    </row>
    <row r="13" spans="1:8" s="73" customFormat="1" ht="17.25" customHeight="1">
      <c r="A13" s="68" t="s">
        <v>15</v>
      </c>
      <c r="B13" s="72">
        <v>1810.9</v>
      </c>
      <c r="C13" s="72">
        <f>C14+C15+C16</f>
        <v>81030.3</v>
      </c>
      <c r="D13" s="72">
        <v>2871.3999999999996</v>
      </c>
      <c r="E13" s="72">
        <f>E14+E15+E16</f>
        <v>111700.90000000001</v>
      </c>
      <c r="F13" s="72">
        <v>7292.599999999999</v>
      </c>
      <c r="G13" s="70">
        <f t="shared" si="0"/>
        <v>58.56204097410125</v>
      </c>
      <c r="H13" s="71">
        <f>F13/D13*100-100</f>
        <v>153.97367137981473</v>
      </c>
    </row>
    <row r="14" spans="1:8" ht="17.25" customHeight="1">
      <c r="A14" s="74" t="s">
        <v>28</v>
      </c>
      <c r="B14" s="75">
        <v>1485.3</v>
      </c>
      <c r="C14" s="75">
        <v>68626</v>
      </c>
      <c r="D14" s="75">
        <v>2388.7</v>
      </c>
      <c r="E14" s="75">
        <v>98032.6</v>
      </c>
      <c r="F14" s="110">
        <v>5834.4</v>
      </c>
      <c r="G14" s="76">
        <f t="shared" si="0"/>
        <v>60.82272941493301</v>
      </c>
      <c r="H14" s="77">
        <f>F14/D14*100-100</f>
        <v>144.25001046594383</v>
      </c>
    </row>
    <row r="15" spans="1:8" ht="17.25" customHeight="1">
      <c r="A15" s="74" t="s">
        <v>26</v>
      </c>
      <c r="B15" s="75">
        <v>235.7</v>
      </c>
      <c r="C15" s="75">
        <v>7646.2</v>
      </c>
      <c r="D15" s="75">
        <v>361.6</v>
      </c>
      <c r="E15" s="75">
        <v>7164.2</v>
      </c>
      <c r="F15" s="110">
        <v>916.1999999999999</v>
      </c>
      <c r="G15" s="76" t="s">
        <v>3</v>
      </c>
      <c r="H15" s="77" t="s">
        <v>3</v>
      </c>
    </row>
    <row r="16" spans="1:8" ht="17.25" customHeight="1">
      <c r="A16" s="74" t="s">
        <v>27</v>
      </c>
      <c r="B16" s="75">
        <v>89.9</v>
      </c>
      <c r="C16" s="75">
        <v>4758.099999999999</v>
      </c>
      <c r="D16" s="75">
        <v>121.1</v>
      </c>
      <c r="E16" s="75">
        <v>6504.099999999999</v>
      </c>
      <c r="F16" s="110">
        <v>542</v>
      </c>
      <c r="G16" s="76">
        <f t="shared" si="0"/>
        <v>34.70522803114571</v>
      </c>
      <c r="H16" s="77" t="s">
        <v>3</v>
      </c>
    </row>
    <row r="17" spans="1:8" s="73" customFormat="1" ht="17.25" customHeight="1">
      <c r="A17" s="78" t="s">
        <v>16</v>
      </c>
      <c r="B17" s="72">
        <v>772.1</v>
      </c>
      <c r="C17" s="72">
        <f>C18+C19+C20</f>
        <v>93302.1</v>
      </c>
      <c r="D17" s="72">
        <v>5449</v>
      </c>
      <c r="E17" s="72">
        <f>E18+E19+E20</f>
        <v>101371.2</v>
      </c>
      <c r="F17" s="72">
        <v>1077.4</v>
      </c>
      <c r="G17" s="76" t="s">
        <v>3</v>
      </c>
      <c r="H17" s="77" t="s">
        <v>3</v>
      </c>
    </row>
    <row r="18" spans="1:8" ht="17.25" customHeight="1">
      <c r="A18" s="74" t="s">
        <v>28</v>
      </c>
      <c r="B18" s="75">
        <v>772.1</v>
      </c>
      <c r="C18" s="75">
        <v>87750.5</v>
      </c>
      <c r="D18" s="75">
        <v>5449</v>
      </c>
      <c r="E18" s="75">
        <v>93239.1</v>
      </c>
      <c r="F18" s="110">
        <v>1077.4</v>
      </c>
      <c r="G18" s="76" t="s">
        <v>3</v>
      </c>
      <c r="H18" s="77" t="s">
        <v>3</v>
      </c>
    </row>
    <row r="19" spans="1:8" ht="17.25" customHeight="1">
      <c r="A19" s="74" t="s">
        <v>26</v>
      </c>
      <c r="B19" s="75">
        <v>0</v>
      </c>
      <c r="C19" s="75">
        <v>4051.6</v>
      </c>
      <c r="D19" s="75">
        <v>0</v>
      </c>
      <c r="E19" s="75">
        <v>7745.4</v>
      </c>
      <c r="F19" s="110">
        <v>0</v>
      </c>
      <c r="G19" s="76" t="s">
        <v>3</v>
      </c>
      <c r="H19" s="77" t="s">
        <v>3</v>
      </c>
    </row>
    <row r="20" spans="1:8" ht="17.25" customHeight="1" thickBot="1">
      <c r="A20" s="79" t="s">
        <v>27</v>
      </c>
      <c r="B20" s="80">
        <v>0</v>
      </c>
      <c r="C20" s="75">
        <v>1500</v>
      </c>
      <c r="D20" s="80">
        <v>0</v>
      </c>
      <c r="E20" s="75">
        <v>386.7</v>
      </c>
      <c r="F20" s="110">
        <v>0</v>
      </c>
      <c r="G20" s="81" t="s">
        <v>3</v>
      </c>
      <c r="H20" s="144" t="s">
        <v>3</v>
      </c>
    </row>
    <row r="21" spans="1:8" ht="17.25" customHeight="1" thickBot="1">
      <c r="A21" s="83" t="s">
        <v>4</v>
      </c>
      <c r="B21" s="84">
        <v>55242.7</v>
      </c>
      <c r="C21" s="84">
        <f>C17+C13+C9</f>
        <v>509213.9</v>
      </c>
      <c r="D21" s="84">
        <v>49395.100000000006</v>
      </c>
      <c r="E21" s="84">
        <f>E17+E13+E9</f>
        <v>569571.4</v>
      </c>
      <c r="F21" s="84">
        <v>95161.7</v>
      </c>
      <c r="G21" s="85">
        <f>D21/B21*100-100</f>
        <v>-10.585290002117915</v>
      </c>
      <c r="H21" s="86">
        <f aca="true" t="shared" si="1" ref="H21:H26">F21/D21*100-100</f>
        <v>92.65412966063434</v>
      </c>
    </row>
    <row r="22" spans="1:8" ht="17.25" customHeight="1" thickBot="1">
      <c r="A22" s="83" t="s">
        <v>5</v>
      </c>
      <c r="B22" s="87">
        <v>92678.59999999999</v>
      </c>
      <c r="C22" s="87">
        <f>C23+C26+C27+C28+C29+C30+C31</f>
        <v>463333.4</v>
      </c>
      <c r="D22" s="87">
        <v>90077.59999999999</v>
      </c>
      <c r="E22" s="87">
        <f>E23+E26+E27+E28+E29+E30+E31</f>
        <v>532082.5</v>
      </c>
      <c r="F22" s="87">
        <v>149767.7</v>
      </c>
      <c r="G22" s="85">
        <f aca="true" t="shared" si="2" ref="G22:G29">D22/B22*100-100</f>
        <v>-2.806473123245283</v>
      </c>
      <c r="H22" s="86">
        <f t="shared" si="1"/>
        <v>66.26519800705174</v>
      </c>
    </row>
    <row r="23" spans="1:8" ht="17.25" customHeight="1">
      <c r="A23" s="82" t="s">
        <v>6</v>
      </c>
      <c r="B23" s="96">
        <v>87613.7</v>
      </c>
      <c r="C23" s="96">
        <f>C24+C25</f>
        <v>434795.2</v>
      </c>
      <c r="D23" s="96">
        <v>86014.6</v>
      </c>
      <c r="E23" s="96">
        <f>E24+E25</f>
        <v>522525.50000000006</v>
      </c>
      <c r="F23" s="96">
        <v>122910.1</v>
      </c>
      <c r="G23" s="70">
        <f t="shared" si="2"/>
        <v>-1.8251711775669577</v>
      </c>
      <c r="H23" s="71">
        <f t="shared" si="1"/>
        <v>42.89446210294531</v>
      </c>
    </row>
    <row r="24" spans="1:8" ht="17.25" customHeight="1">
      <c r="A24" s="88" t="s">
        <v>18</v>
      </c>
      <c r="B24" s="75">
        <v>84273.3</v>
      </c>
      <c r="C24" s="75">
        <v>405846.60000000003</v>
      </c>
      <c r="D24" s="75">
        <v>75661.3</v>
      </c>
      <c r="E24" s="75">
        <v>482750.10000000003</v>
      </c>
      <c r="F24" s="110">
        <v>126115.3</v>
      </c>
      <c r="G24" s="90">
        <f t="shared" si="2"/>
        <v>-10.219132275584315</v>
      </c>
      <c r="H24" s="91">
        <f t="shared" si="1"/>
        <v>66.68402472598277</v>
      </c>
    </row>
    <row r="25" spans="1:8" ht="17.25" customHeight="1">
      <c r="A25" s="88" t="s">
        <v>66</v>
      </c>
      <c r="B25" s="89">
        <v>3340.4</v>
      </c>
      <c r="C25" s="89">
        <v>28948.599999999995</v>
      </c>
      <c r="D25" s="89">
        <v>10353.300000000003</v>
      </c>
      <c r="E25" s="89">
        <v>39775.4</v>
      </c>
      <c r="F25" s="111">
        <v>-3205.199999999997</v>
      </c>
      <c r="G25" s="90">
        <f t="shared" si="2"/>
        <v>209.94192312297935</v>
      </c>
      <c r="H25" s="91">
        <f t="shared" si="1"/>
        <v>-130.95824519718346</v>
      </c>
    </row>
    <row r="26" spans="1:8" ht="17.25" customHeight="1">
      <c r="A26" s="82" t="s">
        <v>20</v>
      </c>
      <c r="B26" s="75">
        <v>2580.3000000000015</v>
      </c>
      <c r="C26" s="75">
        <v>11104.8</v>
      </c>
      <c r="D26" s="75">
        <v>2448.4000000000005</v>
      </c>
      <c r="E26" s="75">
        <v>5658.900000000002</v>
      </c>
      <c r="F26" s="110">
        <v>4724.2</v>
      </c>
      <c r="G26" s="76">
        <f t="shared" si="2"/>
        <v>-5.111808704414258</v>
      </c>
      <c r="H26" s="77">
        <f t="shared" si="1"/>
        <v>92.95049828459398</v>
      </c>
    </row>
    <row r="27" spans="1:8" ht="17.25" customHeight="1">
      <c r="A27" s="82" t="s">
        <v>21</v>
      </c>
      <c r="B27" s="75">
        <v>-49.9</v>
      </c>
      <c r="C27" s="75">
        <v>-26.5</v>
      </c>
      <c r="D27" s="75">
        <v>23.69999999999999</v>
      </c>
      <c r="E27" s="75">
        <v>1096.6000000000001</v>
      </c>
      <c r="F27" s="110">
        <v>-804.2</v>
      </c>
      <c r="G27" s="76">
        <f t="shared" si="2"/>
        <v>-147.4949899799599</v>
      </c>
      <c r="H27" s="77" t="s">
        <v>3</v>
      </c>
    </row>
    <row r="28" spans="1:8" ht="17.25" customHeight="1">
      <c r="A28" s="82" t="s">
        <v>22</v>
      </c>
      <c r="B28" s="75">
        <v>1259.4</v>
      </c>
      <c r="C28" s="75">
        <v>1129.6</v>
      </c>
      <c r="D28" s="75">
        <v>1385.7</v>
      </c>
      <c r="E28" s="75">
        <v>-174.69999999999993</v>
      </c>
      <c r="F28" s="110">
        <v>796</v>
      </c>
      <c r="G28" s="76">
        <f t="shared" si="2"/>
        <v>10.028585040495457</v>
      </c>
      <c r="H28" s="77">
        <f>F28/D28*100-100</f>
        <v>-42.55610882586418</v>
      </c>
    </row>
    <row r="29" spans="1:8" ht="17.25" customHeight="1">
      <c r="A29" s="82" t="s">
        <v>23</v>
      </c>
      <c r="B29" s="75">
        <v>454.4</v>
      </c>
      <c r="C29" s="75">
        <v>832.9</v>
      </c>
      <c r="D29" s="75">
        <v>211.4000000000001</v>
      </c>
      <c r="E29" s="75">
        <v>184.0999999999999</v>
      </c>
      <c r="F29" s="110">
        <v>210.29999999999995</v>
      </c>
      <c r="G29" s="76">
        <f t="shared" si="2"/>
        <v>-53.477112676056315</v>
      </c>
      <c r="H29" s="77">
        <f>F29/D29*100-100</f>
        <v>-0.5203405865658084</v>
      </c>
    </row>
    <row r="30" spans="1:8" ht="17.25" customHeight="1">
      <c r="A30" s="82" t="s">
        <v>24</v>
      </c>
      <c r="B30" s="75">
        <v>0</v>
      </c>
      <c r="C30" s="75">
        <v>10000</v>
      </c>
      <c r="D30" s="75">
        <v>0</v>
      </c>
      <c r="E30" s="75">
        <v>0</v>
      </c>
      <c r="F30" s="110">
        <v>18260</v>
      </c>
      <c r="G30" s="76" t="s">
        <v>3</v>
      </c>
      <c r="H30" s="77" t="s">
        <v>3</v>
      </c>
    </row>
    <row r="31" spans="1:8" ht="17.25" customHeight="1" thickBot="1">
      <c r="A31" s="82" t="s">
        <v>29</v>
      </c>
      <c r="B31" s="92">
        <v>820.6999999999989</v>
      </c>
      <c r="C31" s="96">
        <v>5497.4</v>
      </c>
      <c r="D31" s="92">
        <v>-6.200000000000728</v>
      </c>
      <c r="E31" s="92">
        <v>2792.1000000000004</v>
      </c>
      <c r="F31" s="112">
        <v>3671.2999999999993</v>
      </c>
      <c r="G31" s="76">
        <f>D31/B31*100-100</f>
        <v>-100.75545266236149</v>
      </c>
      <c r="H31" s="77" t="s">
        <v>3</v>
      </c>
    </row>
    <row r="32" spans="1:8" ht="17.25" customHeight="1" thickBot="1">
      <c r="A32" s="93" t="s">
        <v>7</v>
      </c>
      <c r="B32" s="87">
        <v>37435.899999999994</v>
      </c>
      <c r="C32" s="87">
        <f>C22-C21</f>
        <v>-45880.5</v>
      </c>
      <c r="D32" s="87">
        <v>40682.499999999985</v>
      </c>
      <c r="E32" s="87">
        <f>E22-E21</f>
        <v>-37488.90000000002</v>
      </c>
      <c r="F32" s="87">
        <v>54606.000000000015</v>
      </c>
      <c r="G32" s="85">
        <f>D32/B32*100-100</f>
        <v>8.672424063532574</v>
      </c>
      <c r="H32" s="86">
        <f>F32/D32*100-100</f>
        <v>34.2247895286672</v>
      </c>
    </row>
    <row r="33" spans="1:8" ht="17.25" customHeight="1" thickBot="1">
      <c r="A33" s="93" t="s">
        <v>8</v>
      </c>
      <c r="B33" s="94">
        <v>-37435.9</v>
      </c>
      <c r="C33" s="94">
        <f>C34+C43+C44</f>
        <v>45880.5</v>
      </c>
      <c r="D33" s="94">
        <v>-40682.50000000001</v>
      </c>
      <c r="E33" s="94">
        <f>E34+E43+E44</f>
        <v>37488.899999999834</v>
      </c>
      <c r="F33" s="94">
        <v>-54606.00000000001</v>
      </c>
      <c r="G33" s="85">
        <f>D33/B33*100-100</f>
        <v>8.672424063532617</v>
      </c>
      <c r="H33" s="86">
        <f>F33/D33*100-100</f>
        <v>34.22478952866712</v>
      </c>
    </row>
    <row r="34" spans="1:8" ht="17.25" customHeight="1">
      <c r="A34" s="95" t="s">
        <v>38</v>
      </c>
      <c r="B34" s="96">
        <v>-39425.9</v>
      </c>
      <c r="C34" s="96">
        <f>C35+C41+C42</f>
        <v>32055.300000000003</v>
      </c>
      <c r="D34" s="96">
        <v>-43741.8</v>
      </c>
      <c r="E34" s="96">
        <f>E35+E41+E42</f>
        <v>-5978.600000000166</v>
      </c>
      <c r="F34" s="96">
        <v>-69446.40000000001</v>
      </c>
      <c r="G34" s="76">
        <f>D34/B34*100-100</f>
        <v>10.94686487816385</v>
      </c>
      <c r="H34" s="77">
        <f>F34/D34*100-100</f>
        <v>58.76438555340658</v>
      </c>
    </row>
    <row r="35" spans="1:8" ht="17.25" customHeight="1">
      <c r="A35" s="97" t="s">
        <v>37</v>
      </c>
      <c r="B35" s="75">
        <v>0</v>
      </c>
      <c r="C35" s="75">
        <f>SUM(C36:C40)</f>
        <v>42423.1</v>
      </c>
      <c r="D35" s="75">
        <v>0</v>
      </c>
      <c r="E35" s="75">
        <f>SUM(E36:E40)</f>
        <v>87774.5</v>
      </c>
      <c r="F35" s="75">
        <v>0</v>
      </c>
      <c r="G35" s="76" t="s">
        <v>3</v>
      </c>
      <c r="H35" s="77" t="s">
        <v>3</v>
      </c>
    </row>
    <row r="36" spans="1:8" ht="17.25" customHeight="1">
      <c r="A36" s="74" t="s">
        <v>30</v>
      </c>
      <c r="B36" s="96">
        <v>0</v>
      </c>
      <c r="C36" s="107">
        <v>10000</v>
      </c>
      <c r="D36" s="96">
        <v>0</v>
      </c>
      <c r="E36" s="107">
        <v>20500</v>
      </c>
      <c r="F36" s="113">
        <v>0</v>
      </c>
      <c r="G36" s="76" t="s">
        <v>3</v>
      </c>
      <c r="H36" s="77" t="s">
        <v>3</v>
      </c>
    </row>
    <row r="37" spans="1:8" ht="17.25" customHeight="1">
      <c r="A37" s="74" t="s">
        <v>31</v>
      </c>
      <c r="B37" s="96">
        <v>0</v>
      </c>
      <c r="C37" s="107">
        <v>30000</v>
      </c>
      <c r="D37" s="96">
        <v>0</v>
      </c>
      <c r="E37" s="107">
        <v>62000</v>
      </c>
      <c r="F37" s="113">
        <v>0</v>
      </c>
      <c r="G37" s="76" t="s">
        <v>3</v>
      </c>
      <c r="H37" s="77" t="s">
        <v>3</v>
      </c>
    </row>
    <row r="38" spans="1:8" ht="18.75" customHeight="1">
      <c r="A38" s="74" t="s">
        <v>32</v>
      </c>
      <c r="B38" s="96">
        <v>0</v>
      </c>
      <c r="C38" s="107">
        <v>0</v>
      </c>
      <c r="D38" s="96">
        <v>0</v>
      </c>
      <c r="E38" s="107">
        <v>0</v>
      </c>
      <c r="F38" s="113">
        <v>0</v>
      </c>
      <c r="G38" s="76" t="s">
        <v>3</v>
      </c>
      <c r="H38" s="77" t="s">
        <v>3</v>
      </c>
    </row>
    <row r="39" spans="1:8" ht="17.25" customHeight="1">
      <c r="A39" s="74" t="s">
        <v>33</v>
      </c>
      <c r="B39" s="96">
        <v>0</v>
      </c>
      <c r="C39" s="107">
        <v>2339.4</v>
      </c>
      <c r="D39" s="96">
        <v>0</v>
      </c>
      <c r="E39" s="107">
        <v>5000</v>
      </c>
      <c r="F39" s="113">
        <v>0</v>
      </c>
      <c r="G39" s="76" t="s">
        <v>3</v>
      </c>
      <c r="H39" s="77" t="s">
        <v>3</v>
      </c>
    </row>
    <row r="40" spans="1:8" ht="17.25" customHeight="1">
      <c r="A40" s="74" t="s">
        <v>34</v>
      </c>
      <c r="B40" s="98">
        <v>0</v>
      </c>
      <c r="C40" s="107">
        <v>83.7</v>
      </c>
      <c r="D40" s="96">
        <v>0</v>
      </c>
      <c r="E40" s="107">
        <v>274.5</v>
      </c>
      <c r="F40" s="113">
        <v>0</v>
      </c>
      <c r="G40" s="76" t="s">
        <v>3</v>
      </c>
      <c r="H40" s="77" t="s">
        <v>3</v>
      </c>
    </row>
    <row r="41" spans="1:8" ht="17.25" customHeight="1">
      <c r="A41" s="97" t="s">
        <v>67</v>
      </c>
      <c r="B41" s="96">
        <v>-39381.9</v>
      </c>
      <c r="C41" s="96">
        <v>-10312.299999999996</v>
      </c>
      <c r="D41" s="96">
        <v>-43539.5</v>
      </c>
      <c r="E41" s="96">
        <v>-93566.70000000017</v>
      </c>
      <c r="F41" s="114">
        <v>-69244.1</v>
      </c>
      <c r="G41" s="99">
        <f>D41/B41*100-100</f>
        <v>10.557134114910667</v>
      </c>
      <c r="H41" s="77">
        <f>F41/D41*100-100</f>
        <v>59.037425785780755</v>
      </c>
    </row>
    <row r="42" spans="1:8" ht="17.25" customHeight="1">
      <c r="A42" s="100" t="s">
        <v>35</v>
      </c>
      <c r="B42" s="96">
        <v>-44</v>
      </c>
      <c r="C42" s="96">
        <v>-55.5</v>
      </c>
      <c r="D42" s="96">
        <v>-202.3</v>
      </c>
      <c r="E42" s="96">
        <v>-186.39999999999418</v>
      </c>
      <c r="F42" s="114">
        <v>-202.3</v>
      </c>
      <c r="G42" s="76" t="s">
        <v>3</v>
      </c>
      <c r="H42" s="77">
        <f>F42/D42*100-100</f>
        <v>0</v>
      </c>
    </row>
    <row r="43" spans="1:8" ht="17.25" customHeight="1">
      <c r="A43" s="95" t="s">
        <v>36</v>
      </c>
      <c r="B43" s="96">
        <v>0</v>
      </c>
      <c r="C43" s="96">
        <v>11224</v>
      </c>
      <c r="D43" s="96">
        <v>61.7</v>
      </c>
      <c r="E43" s="96">
        <v>13694</v>
      </c>
      <c r="F43" s="114">
        <v>33.9</v>
      </c>
      <c r="G43" s="76" t="s">
        <v>3</v>
      </c>
      <c r="H43" s="77">
        <f>F43/D43*100-100</f>
        <v>-45.05672609400324</v>
      </c>
    </row>
    <row r="44" spans="1:8" s="105" customFormat="1" ht="17.25" customHeight="1" thickBot="1">
      <c r="A44" s="1384" t="s">
        <v>39</v>
      </c>
      <c r="B44" s="108">
        <v>1990</v>
      </c>
      <c r="C44" s="108">
        <v>2601.199999999999</v>
      </c>
      <c r="D44" s="108">
        <v>2997.5999999999995</v>
      </c>
      <c r="E44" s="108">
        <v>29773.5</v>
      </c>
      <c r="F44" s="115">
        <v>14806.499999999996</v>
      </c>
      <c r="G44" s="1385" t="s">
        <v>3</v>
      </c>
      <c r="H44" s="1386" t="s">
        <v>3</v>
      </c>
    </row>
    <row r="45" spans="6:8" s="105" customFormat="1" ht="17.25" customHeight="1" thickTop="1">
      <c r="F45" s="128"/>
      <c r="G45" s="103"/>
      <c r="H45" s="104"/>
    </row>
    <row r="46" spans="1:8" s="105" customFormat="1" ht="17.25" customHeight="1" hidden="1">
      <c r="A46" s="101" t="s">
        <v>68</v>
      </c>
      <c r="B46" s="102"/>
      <c r="C46" s="102"/>
      <c r="D46" s="102"/>
      <c r="E46" s="102"/>
      <c r="F46" s="116"/>
      <c r="G46" s="103"/>
      <c r="H46" s="104"/>
    </row>
    <row r="47" spans="1:8" s="105" customFormat="1" ht="17.25" customHeight="1" hidden="1">
      <c r="A47" s="106" t="s">
        <v>69</v>
      </c>
      <c r="B47" s="102"/>
      <c r="C47" s="102"/>
      <c r="D47" s="102"/>
      <c r="E47" s="102"/>
      <c r="F47" s="116">
        <v>1334.1</v>
      </c>
      <c r="G47" s="103"/>
      <c r="H47" s="104"/>
    </row>
    <row r="48" spans="1:8" s="105" customFormat="1" ht="17.25" customHeight="1" hidden="1">
      <c r="A48" s="106" t="s">
        <v>70</v>
      </c>
      <c r="B48" s="102"/>
      <c r="C48" s="102"/>
      <c r="D48" s="102"/>
      <c r="E48" s="102"/>
      <c r="F48" s="116">
        <v>895.6</v>
      </c>
      <c r="G48" s="103"/>
      <c r="H48" s="104"/>
    </row>
    <row r="49" spans="1:8" ht="48.75" customHeight="1">
      <c r="A49" s="1617" t="s">
        <v>134</v>
      </c>
      <c r="B49" s="1617"/>
      <c r="C49" s="1617"/>
      <c r="D49" s="1617"/>
      <c r="E49" s="1617"/>
      <c r="F49" s="1617"/>
      <c r="G49" s="1617"/>
      <c r="H49" s="1617"/>
    </row>
    <row r="50" spans="1:8" ht="19.5" customHeight="1">
      <c r="A50" s="1611" t="s">
        <v>9</v>
      </c>
      <c r="B50" s="1611"/>
      <c r="C50" s="1611"/>
      <c r="D50" s="1611"/>
      <c r="E50" s="1611"/>
      <c r="F50" s="1611"/>
      <c r="G50" s="1611"/>
      <c r="H50" s="1611"/>
    </row>
    <row r="51" spans="1:8" ht="17.25" customHeight="1">
      <c r="A51" s="1612" t="s">
        <v>10</v>
      </c>
      <c r="B51" s="1612"/>
      <c r="C51" s="1612"/>
      <c r="D51" s="1612"/>
      <c r="E51" s="1612"/>
      <c r="F51" s="1612"/>
      <c r="G51" s="1612"/>
      <c r="H51" s="1612"/>
    </row>
    <row r="52" spans="1:8" ht="17.25" customHeight="1">
      <c r="A52" s="1613" t="s">
        <v>11</v>
      </c>
      <c r="B52" s="1613"/>
      <c r="C52" s="1613"/>
      <c r="D52" s="1613"/>
      <c r="E52" s="1613"/>
      <c r="F52" s="1613"/>
      <c r="G52" s="1613"/>
      <c r="H52" s="1613"/>
    </row>
    <row r="53" spans="1:8" ht="17.25" customHeight="1">
      <c r="A53" s="1614" t="s">
        <v>12</v>
      </c>
      <c r="B53" s="1614"/>
      <c r="C53" s="1614"/>
      <c r="D53" s="1614"/>
      <c r="E53" s="1614"/>
      <c r="F53" s="1614"/>
      <c r="G53" s="1614"/>
      <c r="H53" s="1614"/>
    </row>
  </sheetData>
  <sheetProtection/>
  <mergeCells count="15">
    <mergeCell ref="A51:H51"/>
    <mergeCell ref="A52:H52"/>
    <mergeCell ref="A53:H53"/>
    <mergeCell ref="B6:C6"/>
    <mergeCell ref="D6:E6"/>
    <mergeCell ref="A49:H49"/>
    <mergeCell ref="A5:A6"/>
    <mergeCell ref="B5:F5"/>
    <mergeCell ref="G5:H6"/>
    <mergeCell ref="A1:H1"/>
    <mergeCell ref="A2:H2"/>
    <mergeCell ref="A3:H3"/>
    <mergeCell ref="B4:D4"/>
    <mergeCell ref="G4:H4"/>
    <mergeCell ref="A50:H50"/>
  </mergeCells>
  <printOptions horizontalCentered="1"/>
  <pageMargins left="1.27" right="0.7" top="0.47" bottom="0.3" header="0.3" footer="0.3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pane xSplit="1" ySplit="7" topLeftCell="B8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B23" sqref="B23"/>
    </sheetView>
  </sheetViews>
  <sheetFormatPr defaultColWidth="9.140625" defaultRowHeight="15"/>
  <cols>
    <col min="1" max="1" width="20.7109375" style="148" customWidth="1"/>
    <col min="2" max="2" width="11.421875" style="148" customWidth="1"/>
    <col min="3" max="3" width="10.57421875" style="148" customWidth="1"/>
    <col min="4" max="4" width="11.28125" style="148" customWidth="1"/>
    <col min="5" max="5" width="11.140625" style="148" customWidth="1"/>
    <col min="6" max="6" width="11.421875" style="148" customWidth="1"/>
    <col min="7" max="7" width="9.421875" style="148" bestFit="1" customWidth="1"/>
    <col min="8" max="8" width="9.421875" style="148" customWidth="1"/>
    <col min="9" max="9" width="9.421875" style="148" bestFit="1" customWidth="1"/>
    <col min="10" max="16384" width="9.140625" style="148" customWidth="1"/>
  </cols>
  <sheetData>
    <row r="1" spans="1:10" ht="12.75">
      <c r="A1" s="1509" t="s">
        <v>1103</v>
      </c>
      <c r="B1" s="1509"/>
      <c r="C1" s="1509"/>
      <c r="D1" s="1509"/>
      <c r="E1" s="1509"/>
      <c r="F1" s="1509"/>
      <c r="G1" s="1509"/>
      <c r="H1" s="1509"/>
      <c r="I1" s="1509"/>
      <c r="J1" s="1509"/>
    </row>
    <row r="2" spans="1:10" ht="15.75">
      <c r="A2" s="1627" t="s">
        <v>72</v>
      </c>
      <c r="B2" s="1627"/>
      <c r="C2" s="1627"/>
      <c r="D2" s="1627"/>
      <c r="E2" s="1627"/>
      <c r="F2" s="1627"/>
      <c r="G2" s="1627"/>
      <c r="H2" s="1627"/>
      <c r="I2" s="1627"/>
      <c r="J2" s="1627"/>
    </row>
    <row r="3" spans="1:10" ht="12.75">
      <c r="A3" s="1628" t="s">
        <v>138</v>
      </c>
      <c r="B3" s="1628"/>
      <c r="C3" s="1628"/>
      <c r="D3" s="1628"/>
      <c r="E3" s="1628"/>
      <c r="F3" s="1628"/>
      <c r="G3" s="1628"/>
      <c r="H3" s="1628"/>
      <c r="I3" s="1628"/>
      <c r="J3" s="1628"/>
    </row>
    <row r="4" spans="1:9" ht="13.5" thickBot="1">
      <c r="A4" s="118"/>
      <c r="B4" s="118"/>
      <c r="C4" s="118"/>
      <c r="D4" s="118"/>
      <c r="E4" s="118"/>
      <c r="F4" s="118"/>
      <c r="G4" s="118"/>
      <c r="H4" s="118"/>
      <c r="I4" s="118"/>
    </row>
    <row r="5" spans="1:10" ht="13.5" customHeight="1" thickTop="1">
      <c r="A5" s="1629"/>
      <c r="B5" s="1631"/>
      <c r="C5" s="1631"/>
      <c r="D5" s="1631"/>
      <c r="E5" s="1631"/>
      <c r="F5" s="1631"/>
      <c r="G5" s="1632" t="s">
        <v>285</v>
      </c>
      <c r="H5" s="1633"/>
      <c r="I5" s="1632" t="s">
        <v>286</v>
      </c>
      <c r="J5" s="1636"/>
    </row>
    <row r="6" spans="1:10" ht="13.5">
      <c r="A6" s="1630"/>
      <c r="B6" s="1638" t="s">
        <v>17</v>
      </c>
      <c r="C6" s="1639"/>
      <c r="D6" s="1638" t="s">
        <v>139</v>
      </c>
      <c r="E6" s="1638"/>
      <c r="F6" s="149" t="s">
        <v>41</v>
      </c>
      <c r="G6" s="1634"/>
      <c r="H6" s="1635"/>
      <c r="I6" s="1634"/>
      <c r="J6" s="1637"/>
    </row>
    <row r="7" spans="1:12" ht="13.5">
      <c r="A7" s="1630"/>
      <c r="B7" s="150" t="s">
        <v>138</v>
      </c>
      <c r="C7" s="151" t="s">
        <v>73</v>
      </c>
      <c r="D7" s="150" t="s">
        <v>138</v>
      </c>
      <c r="E7" s="151" t="s">
        <v>73</v>
      </c>
      <c r="F7" s="150" t="s">
        <v>138</v>
      </c>
      <c r="G7" s="152" t="s">
        <v>19</v>
      </c>
      <c r="H7" s="153" t="s">
        <v>41</v>
      </c>
      <c r="I7" s="149" t="s">
        <v>19</v>
      </c>
      <c r="J7" s="154" t="s">
        <v>41</v>
      </c>
      <c r="K7" s="155"/>
      <c r="L7" s="155"/>
    </row>
    <row r="8" spans="1:12" ht="19.5" customHeight="1">
      <c r="A8" s="156" t="s">
        <v>74</v>
      </c>
      <c r="B8" s="120">
        <f>+'[5]Source'!E14/1000</f>
        <v>28213.284</v>
      </c>
      <c r="C8" s="120">
        <v>112377.395</v>
      </c>
      <c r="D8" s="120">
        <f>+'[5]Source'!I14/1000</f>
        <v>23582.775</v>
      </c>
      <c r="E8" s="120">
        <v>122069.237</v>
      </c>
      <c r="F8" s="120">
        <v>37745.277</v>
      </c>
      <c r="G8" s="157">
        <f>(D8-B8)/B8*100</f>
        <v>-16.412513339460936</v>
      </c>
      <c r="H8" s="157">
        <f>F8/D8*100-100</f>
        <v>60.05443379754928</v>
      </c>
      <c r="I8" s="159">
        <f>D8/D$18%</f>
        <v>31.16887365139114</v>
      </c>
      <c r="J8" s="160">
        <f>F8/F$18*100</f>
        <v>29.712099543249387</v>
      </c>
      <c r="K8" s="119"/>
      <c r="L8" s="155"/>
    </row>
    <row r="9" spans="1:12" ht="19.5" customHeight="1">
      <c r="A9" s="161" t="s">
        <v>75</v>
      </c>
      <c r="B9" s="121">
        <f>+'[5]Source'!E9/1000</f>
        <v>18595.2</v>
      </c>
      <c r="C9" s="145">
        <v>74671.022</v>
      </c>
      <c r="D9" s="121">
        <f>+'[5]Source'!I9/1000</f>
        <v>13629.565</v>
      </c>
      <c r="E9" s="162">
        <v>82811.866</v>
      </c>
      <c r="F9" s="162">
        <v>27567.922</v>
      </c>
      <c r="G9" s="122">
        <f>(D9-B9)/B9*100</f>
        <v>-26.703853682670797</v>
      </c>
      <c r="H9" s="122">
        <f aca="true" t="shared" si="0" ref="H9:H18">F9/D9*100-100</f>
        <v>102.26560422141131</v>
      </c>
      <c r="I9" s="158">
        <f>D9/D$18%</f>
        <v>18.013918608324207</v>
      </c>
      <c r="J9" s="160">
        <f aca="true" t="shared" si="1" ref="J9:J18">F9/F$18*100</f>
        <v>21.700750604228833</v>
      </c>
      <c r="K9" s="119"/>
      <c r="L9" s="155"/>
    </row>
    <row r="10" spans="1:12" ht="19.5" customHeight="1">
      <c r="A10" s="161" t="s">
        <v>76</v>
      </c>
      <c r="B10" s="121">
        <f>+'[5]Source'!E22/1000</f>
        <v>10420.201</v>
      </c>
      <c r="C10" s="145">
        <v>88459.09</v>
      </c>
      <c r="D10" s="121">
        <f>+'[5]Source'!I22/1000</f>
        <v>14856.751</v>
      </c>
      <c r="E10" s="162">
        <v>117131.174</v>
      </c>
      <c r="F10" s="162">
        <v>17167.233</v>
      </c>
      <c r="G10" s="122">
        <f aca="true" t="shared" si="2" ref="G10:G18">(D10-B10)/B10*100</f>
        <v>42.576433986254216</v>
      </c>
      <c r="H10" s="122">
        <f t="shared" si="0"/>
        <v>15.551731330759992</v>
      </c>
      <c r="I10" s="158">
        <f aca="true" t="shared" si="3" ref="I10:I18">D10/D$18%</f>
        <v>19.635865363138095</v>
      </c>
      <c r="J10" s="160">
        <f t="shared" si="1"/>
        <v>13.513598953801711</v>
      </c>
      <c r="K10" s="119"/>
      <c r="L10" s="155"/>
    </row>
    <row r="11" spans="1:12" ht="19.5" customHeight="1">
      <c r="A11" s="161" t="s">
        <v>77</v>
      </c>
      <c r="B11" s="121">
        <f>+'[5]Source'!E17/1000</f>
        <v>13034.917</v>
      </c>
      <c r="C11" s="145">
        <v>53524.95</v>
      </c>
      <c r="D11" s="121">
        <f>+'[5]Source'!I17/1000</f>
        <v>10215.562</v>
      </c>
      <c r="E11" s="162">
        <v>69453.803</v>
      </c>
      <c r="F11" s="162">
        <v>21799.289</v>
      </c>
      <c r="G11" s="122">
        <f t="shared" si="2"/>
        <v>-21.629251647708994</v>
      </c>
      <c r="H11" s="122">
        <f t="shared" si="0"/>
        <v>113.39294891460696</v>
      </c>
      <c r="I11" s="158">
        <f>D11/D$18%</f>
        <v>13.501700340861182</v>
      </c>
      <c r="J11" s="160">
        <f t="shared" si="1"/>
        <v>17.15983286438887</v>
      </c>
      <c r="K11" s="119"/>
      <c r="L11" s="155"/>
    </row>
    <row r="12" spans="1:12" ht="19.5" customHeight="1">
      <c r="A12" s="161" t="s">
        <v>78</v>
      </c>
      <c r="B12" s="121">
        <f>+'[5]Source'!E26/1000</f>
        <v>1447.794</v>
      </c>
      <c r="C12" s="145">
        <v>10650</v>
      </c>
      <c r="D12" s="121">
        <f>+'[5]Source'!I26/1000</f>
        <v>1314.8</v>
      </c>
      <c r="E12" s="162">
        <v>11909.96</v>
      </c>
      <c r="F12" s="162">
        <v>4479.632</v>
      </c>
      <c r="G12" s="122">
        <f t="shared" si="2"/>
        <v>-9.18597535284717</v>
      </c>
      <c r="H12" s="122">
        <f t="shared" si="0"/>
        <v>240.70824459993912</v>
      </c>
      <c r="I12" s="158">
        <f t="shared" si="3"/>
        <v>1.7377443950870528</v>
      </c>
      <c r="J12" s="160">
        <f t="shared" si="1"/>
        <v>3.5262497053903017</v>
      </c>
      <c r="K12" s="119"/>
      <c r="L12" s="155"/>
    </row>
    <row r="13" spans="1:12" ht="19.5" customHeight="1">
      <c r="A13" s="161" t="s">
        <v>79</v>
      </c>
      <c r="B13" s="121">
        <f>+'[5]Source'!E27/1000</f>
        <v>1790.057</v>
      </c>
      <c r="C13" s="145">
        <v>6217.373</v>
      </c>
      <c r="D13" s="121">
        <f>+'[5]Source'!I27/1000</f>
        <v>1112.043</v>
      </c>
      <c r="E13" s="162">
        <v>7075.351</v>
      </c>
      <c r="F13" s="162">
        <v>1851.644</v>
      </c>
      <c r="G13" s="122">
        <f t="shared" si="2"/>
        <v>-37.87667096634353</v>
      </c>
      <c r="H13" s="122">
        <f t="shared" si="0"/>
        <v>66.50830948083842</v>
      </c>
      <c r="I13" s="158">
        <f>D13/D$18%</f>
        <v>1.4697645956387217</v>
      </c>
      <c r="J13" s="160">
        <f t="shared" si="1"/>
        <v>1.4575659584286658</v>
      </c>
      <c r="K13" s="119"/>
      <c r="L13" s="155"/>
    </row>
    <row r="14" spans="1:12" ht="19.5" customHeight="1">
      <c r="A14" s="161" t="s">
        <v>80</v>
      </c>
      <c r="B14" s="123">
        <f>+'[5]Source'!E21/1000</f>
        <v>108.638</v>
      </c>
      <c r="C14" s="146">
        <v>461.616</v>
      </c>
      <c r="D14" s="121">
        <f>+'[5]Source'!I21/1000</f>
        <v>130.647</v>
      </c>
      <c r="E14" s="162">
        <v>566.818</v>
      </c>
      <c r="F14" s="162">
        <v>173.768</v>
      </c>
      <c r="G14" s="122">
        <f t="shared" si="2"/>
        <v>20.259025387065286</v>
      </c>
      <c r="H14" s="122">
        <f t="shared" si="0"/>
        <v>33.00573300573302</v>
      </c>
      <c r="I14" s="158">
        <f t="shared" si="3"/>
        <v>0.17267348036578808</v>
      </c>
      <c r="J14" s="160">
        <f t="shared" si="1"/>
        <v>0.13678564641163873</v>
      </c>
      <c r="K14" s="119"/>
      <c r="L14" s="155"/>
    </row>
    <row r="15" spans="1:12" ht="19.5" customHeight="1">
      <c r="A15" s="161" t="s">
        <v>81</v>
      </c>
      <c r="B15" s="123">
        <f>+'[5]Source'!E20/1000</f>
        <v>167.161</v>
      </c>
      <c r="C15" s="146">
        <v>562.917</v>
      </c>
      <c r="D15" s="121">
        <f>+'[5]Source'!I20/1000</f>
        <v>187.099</v>
      </c>
      <c r="E15" s="162">
        <v>720.724</v>
      </c>
      <c r="F15" s="162">
        <v>241.638</v>
      </c>
      <c r="G15" s="122">
        <f t="shared" si="2"/>
        <v>11.927423262603112</v>
      </c>
      <c r="H15" s="122">
        <f t="shared" si="0"/>
        <v>29.149808390210524</v>
      </c>
      <c r="I15" s="158">
        <f t="shared" si="3"/>
        <v>0.24728493959263195</v>
      </c>
      <c r="J15" s="160">
        <f t="shared" si="1"/>
        <v>0.1902111437526792</v>
      </c>
      <c r="K15" s="119"/>
      <c r="L15" s="155"/>
    </row>
    <row r="16" spans="1:12" ht="19.5" customHeight="1">
      <c r="A16" s="161" t="s">
        <v>82</v>
      </c>
      <c r="B16" s="123">
        <f>+'[5]Source'!E28/1000</f>
        <v>884.548</v>
      </c>
      <c r="C16" s="146">
        <v>11016.301</v>
      </c>
      <c r="D16" s="121">
        <f>+'[5]Source'!I28/1000</f>
        <v>666.858</v>
      </c>
      <c r="E16" s="162">
        <v>9689.767</v>
      </c>
      <c r="F16" s="162">
        <v>3187.918</v>
      </c>
      <c r="G16" s="122">
        <f>(D16-B16)/B16*100</f>
        <v>-24.610309446180427</v>
      </c>
      <c r="H16" s="122">
        <f t="shared" si="0"/>
        <v>378.05049950664164</v>
      </c>
      <c r="I16" s="158">
        <f>D16/D$18%</f>
        <v>0.881372643610406</v>
      </c>
      <c r="J16" s="160">
        <f t="shared" si="1"/>
        <v>2.509446067960145</v>
      </c>
      <c r="K16" s="119"/>
      <c r="L16" s="155"/>
    </row>
    <row r="17" spans="1:12" ht="19.5" customHeight="1">
      <c r="A17" s="161" t="s">
        <v>83</v>
      </c>
      <c r="B17" s="121">
        <f>+'[5]Source'!E30/1000</f>
        <v>9611.5</v>
      </c>
      <c r="C17" s="121">
        <v>45093.2</v>
      </c>
      <c r="D17" s="121">
        <f>+'[5]Source'!I30/1000</f>
        <v>9965.2</v>
      </c>
      <c r="E17" s="121">
        <v>61313.2</v>
      </c>
      <c r="F17" s="121">
        <v>12822.4</v>
      </c>
      <c r="G17" s="122">
        <f>(D17-B17)/B17*100</f>
        <v>3.6799667065494535</v>
      </c>
      <c r="H17" s="122">
        <f t="shared" si="0"/>
        <v>28.671777786697703</v>
      </c>
      <c r="I17" s="158">
        <f t="shared" si="3"/>
        <v>13.170801981990797</v>
      </c>
      <c r="J17" s="160">
        <f t="shared" si="1"/>
        <v>10.09345951238776</v>
      </c>
      <c r="K17" s="124"/>
      <c r="L17" s="155"/>
    </row>
    <row r="18" spans="1:12" ht="19.5" customHeight="1" thickBot="1">
      <c r="A18" s="163" t="s">
        <v>84</v>
      </c>
      <c r="B18" s="164">
        <f>SUM(B8:B17)</f>
        <v>84273.29999999999</v>
      </c>
      <c r="C18" s="164">
        <v>403033.864</v>
      </c>
      <c r="D18" s="164">
        <f>SUM(D8:D17)</f>
        <v>75661.29999999999</v>
      </c>
      <c r="E18" s="164">
        <f>SUM(E8:E17)</f>
        <v>482741.9000000001</v>
      </c>
      <c r="F18" s="164">
        <f>SUM(F8:F17)</f>
        <v>127036.721</v>
      </c>
      <c r="G18" s="165">
        <f t="shared" si="2"/>
        <v>-10.219132275584322</v>
      </c>
      <c r="H18" s="165">
        <f t="shared" si="0"/>
        <v>67.90184810464535</v>
      </c>
      <c r="I18" s="166">
        <f t="shared" si="3"/>
        <v>100.00000000000001</v>
      </c>
      <c r="J18" s="167">
        <f t="shared" si="1"/>
        <v>100</v>
      </c>
      <c r="K18" s="124"/>
      <c r="L18" s="155"/>
    </row>
    <row r="19" spans="1:9" ht="13.5" thickTop="1">
      <c r="A19" s="142"/>
      <c r="B19" s="124"/>
      <c r="C19" s="124"/>
      <c r="D19" s="124"/>
      <c r="E19" s="124"/>
      <c r="F19" s="124"/>
      <c r="G19" s="125"/>
      <c r="H19" s="125"/>
      <c r="I19" s="143"/>
    </row>
    <row r="20" spans="1:9" ht="29.25" customHeight="1">
      <c r="A20" s="1626" t="s">
        <v>85</v>
      </c>
      <c r="B20" s="1626"/>
      <c r="C20" s="1626"/>
      <c r="D20" s="1626"/>
      <c r="E20" s="1626"/>
      <c r="F20" s="1626"/>
      <c r="G20" s="1626"/>
      <c r="H20" s="1626"/>
      <c r="I20" s="1626"/>
    </row>
    <row r="21" spans="1:9" ht="15.75">
      <c r="A21" s="126" t="s">
        <v>86</v>
      </c>
      <c r="B21" s="127"/>
      <c r="C21" s="127"/>
      <c r="D21" s="127"/>
      <c r="E21" s="127"/>
      <c r="F21" s="168"/>
      <c r="G21" s="127"/>
      <c r="H21" s="127"/>
      <c r="I21" s="127"/>
    </row>
    <row r="22" spans="1:9" ht="15.75">
      <c r="A22" s="126" t="s">
        <v>87</v>
      </c>
      <c r="B22" s="127"/>
      <c r="C22" s="127"/>
      <c r="D22" s="127"/>
      <c r="E22" s="127"/>
      <c r="F22" s="127"/>
      <c r="G22" s="127"/>
      <c r="H22" s="127"/>
      <c r="I22" s="127"/>
    </row>
  </sheetData>
  <sheetProtection/>
  <mergeCells count="10">
    <mergeCell ref="A20:I20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9">
      <selection activeCell="B42" sqref="B42"/>
    </sheetView>
  </sheetViews>
  <sheetFormatPr defaultColWidth="9.140625" defaultRowHeight="15"/>
  <cols>
    <col min="1" max="1" width="5.421875" style="2" bestFit="1" customWidth="1"/>
    <col min="2" max="2" width="34.57421875" style="2" customWidth="1"/>
    <col min="3" max="3" width="11.8515625" style="2" hidden="1" customWidth="1"/>
    <col min="4" max="5" width="11.7109375" style="39" hidden="1" customWidth="1"/>
    <col min="6" max="6" width="10.00390625" style="40" hidden="1" customWidth="1"/>
    <col min="7" max="7" width="10.00390625" style="40" customWidth="1"/>
    <col min="8" max="10" width="10.00390625" style="39" customWidth="1"/>
    <col min="11" max="11" width="9.421875" style="2" customWidth="1"/>
    <col min="12" max="12" width="8.8515625" style="2" customWidth="1"/>
    <col min="13" max="13" width="10.00390625" style="59" customWidth="1"/>
    <col min="14" max="17" width="9.140625" style="2" customWidth="1"/>
    <col min="18" max="18" width="9.57421875" style="2" bestFit="1" customWidth="1"/>
    <col min="19" max="16384" width="9.140625" style="2" customWidth="1"/>
  </cols>
  <sheetData>
    <row r="1" spans="1:13" ht="12.75">
      <c r="A1" s="1544" t="s">
        <v>62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"/>
    </row>
    <row r="2" spans="1:13" ht="15.75">
      <c r="A2" s="1627" t="s">
        <v>53</v>
      </c>
      <c r="B2" s="1627"/>
      <c r="C2" s="1627"/>
      <c r="D2" s="1627"/>
      <c r="E2" s="1627"/>
      <c r="F2" s="1627"/>
      <c r="G2" s="1627"/>
      <c r="H2" s="1627"/>
      <c r="I2" s="1627"/>
      <c r="J2" s="1627"/>
      <c r="K2" s="1627"/>
      <c r="L2" s="1627"/>
      <c r="M2" s="42"/>
    </row>
    <row r="3" spans="1:13" ht="11.25" customHeight="1">
      <c r="A3" s="1627"/>
      <c r="B3" s="1627"/>
      <c r="C3" s="1627"/>
      <c r="D3" s="1627"/>
      <c r="E3" s="1627"/>
      <c r="F3" s="1627"/>
      <c r="G3" s="1627"/>
      <c r="H3" s="1627"/>
      <c r="I3" s="1627"/>
      <c r="J3" s="1627"/>
      <c r="K3" s="1627"/>
      <c r="L3" s="1627"/>
      <c r="M3" s="42"/>
    </row>
    <row r="4" spans="1:13" ht="13.5" thickBot="1">
      <c r="A4" s="1640" t="s">
        <v>40</v>
      </c>
      <c r="B4" s="1640"/>
      <c r="C4" s="1640"/>
      <c r="D4" s="1640"/>
      <c r="E4" s="1640"/>
      <c r="F4" s="1640"/>
      <c r="G4" s="1640"/>
      <c r="H4" s="1640"/>
      <c r="I4" s="1640"/>
      <c r="J4" s="1640"/>
      <c r="K4" s="1640"/>
      <c r="L4" s="1640"/>
      <c r="M4" s="43"/>
    </row>
    <row r="5" spans="1:13" ht="27.75" customHeight="1" thickTop="1">
      <c r="A5" s="1641" t="s">
        <v>54</v>
      </c>
      <c r="B5" s="1643" t="s">
        <v>55</v>
      </c>
      <c r="C5" s="3">
        <v>2013</v>
      </c>
      <c r="D5" s="3">
        <v>2013</v>
      </c>
      <c r="E5" s="3">
        <v>2014</v>
      </c>
      <c r="F5" s="3">
        <v>2014</v>
      </c>
      <c r="G5" s="3">
        <v>2015</v>
      </c>
      <c r="H5" s="3">
        <v>2015</v>
      </c>
      <c r="I5" s="3">
        <v>2016</v>
      </c>
      <c r="J5" s="3">
        <v>2016</v>
      </c>
      <c r="K5" s="1645" t="s">
        <v>140</v>
      </c>
      <c r="L5" s="1646"/>
      <c r="M5" s="44"/>
    </row>
    <row r="6" spans="1:13" ht="12.75">
      <c r="A6" s="1642"/>
      <c r="B6" s="1644"/>
      <c r="C6" s="45" t="s">
        <v>43</v>
      </c>
      <c r="D6" s="3" t="s">
        <v>42</v>
      </c>
      <c r="E6" s="45" t="s">
        <v>43</v>
      </c>
      <c r="F6" s="3" t="s">
        <v>42</v>
      </c>
      <c r="G6" s="45" t="s">
        <v>43</v>
      </c>
      <c r="H6" s="3" t="s">
        <v>135</v>
      </c>
      <c r="I6" s="45" t="s">
        <v>43</v>
      </c>
      <c r="J6" s="3" t="s">
        <v>135</v>
      </c>
      <c r="K6" s="3">
        <v>2015</v>
      </c>
      <c r="L6" s="4">
        <v>2016</v>
      </c>
      <c r="M6" s="44"/>
    </row>
    <row r="7" spans="1:14" ht="12.75">
      <c r="A7" s="5">
        <v>1</v>
      </c>
      <c r="B7" s="6" t="s">
        <v>44</v>
      </c>
      <c r="C7" s="7">
        <f aca="true" t="shared" si="0" ref="C7:I7">SUM(C8:C12)</f>
        <v>136468.10700000002</v>
      </c>
      <c r="D7" s="7">
        <f t="shared" si="0"/>
        <v>136468.10700000002</v>
      </c>
      <c r="E7" s="7">
        <f t="shared" si="0"/>
        <v>136468.107</v>
      </c>
      <c r="F7" s="7">
        <f t="shared" si="0"/>
        <v>136468.107</v>
      </c>
      <c r="G7" s="7">
        <f t="shared" si="0"/>
        <v>119858.10699999999</v>
      </c>
      <c r="H7" s="7">
        <v>114409.107</v>
      </c>
      <c r="I7" s="7">
        <f t="shared" si="0"/>
        <v>116059.10699999999</v>
      </c>
      <c r="J7" s="7">
        <v>116059.09999999999</v>
      </c>
      <c r="K7" s="7">
        <f>H7-G7</f>
        <v>-5448.999999999985</v>
      </c>
      <c r="L7" s="8">
        <f>J7-I7</f>
        <v>-0.006999999997788109</v>
      </c>
      <c r="M7" s="46"/>
      <c r="N7" s="47"/>
    </row>
    <row r="8" spans="1:14" ht="12.75">
      <c r="A8" s="9"/>
      <c r="B8" s="10" t="s">
        <v>45</v>
      </c>
      <c r="C8" s="48">
        <v>12968.932</v>
      </c>
      <c r="D8" s="11">
        <v>12968.932</v>
      </c>
      <c r="E8" s="11">
        <v>22048.932</v>
      </c>
      <c r="F8" s="11">
        <v>22048.932</v>
      </c>
      <c r="G8" s="11">
        <v>17968.932</v>
      </c>
      <c r="H8" s="11">
        <v>11919.932</v>
      </c>
      <c r="I8" s="11">
        <v>16099.932</v>
      </c>
      <c r="J8" s="11">
        <v>16219.9</v>
      </c>
      <c r="K8" s="12">
        <f aca="true" t="shared" si="1" ref="K8:K40">H8-G8</f>
        <v>-6049</v>
      </c>
      <c r="L8" s="13">
        <f aca="true" t="shared" si="2" ref="L8:L40">J8-I8</f>
        <v>119.96799999999894</v>
      </c>
      <c r="M8" s="49"/>
      <c r="N8" s="47"/>
    </row>
    <row r="9" spans="1:14" ht="12.75">
      <c r="A9" s="9"/>
      <c r="B9" s="10" t="s">
        <v>46</v>
      </c>
      <c r="C9" s="48">
        <v>121491.425</v>
      </c>
      <c r="D9" s="11">
        <v>121545.55</v>
      </c>
      <c r="E9" s="11">
        <v>113360.25</v>
      </c>
      <c r="F9" s="11">
        <v>113364.25</v>
      </c>
      <c r="G9" s="11">
        <v>100729.15</v>
      </c>
      <c r="H9" s="11">
        <v>95129.375</v>
      </c>
      <c r="I9" s="11">
        <v>97899.525</v>
      </c>
      <c r="J9" s="11">
        <v>98123.3</v>
      </c>
      <c r="K9" s="12">
        <f t="shared" si="1"/>
        <v>-5599.774999999994</v>
      </c>
      <c r="L9" s="13">
        <f t="shared" si="2"/>
        <v>223.77500000000873</v>
      </c>
      <c r="M9" s="49"/>
      <c r="N9" s="47"/>
    </row>
    <row r="10" spans="1:14" ht="12.75">
      <c r="A10" s="14"/>
      <c r="B10" s="10" t="s">
        <v>47</v>
      </c>
      <c r="C10" s="48">
        <v>1406</v>
      </c>
      <c r="D10" s="11">
        <v>1399.875</v>
      </c>
      <c r="E10" s="11">
        <v>721.425</v>
      </c>
      <c r="F10" s="12">
        <v>627.425</v>
      </c>
      <c r="G10" s="12">
        <v>906.95</v>
      </c>
      <c r="H10" s="11">
        <v>1424.725</v>
      </c>
      <c r="I10" s="11">
        <v>444.4</v>
      </c>
      <c r="J10" s="11">
        <v>934.4</v>
      </c>
      <c r="K10" s="12">
        <f t="shared" si="1"/>
        <v>517.7749999999999</v>
      </c>
      <c r="L10" s="13">
        <f t="shared" si="2"/>
        <v>490</v>
      </c>
      <c r="M10" s="49"/>
      <c r="N10" s="47"/>
    </row>
    <row r="11" spans="1:14" ht="12.75">
      <c r="A11" s="15"/>
      <c r="B11" s="10" t="s">
        <v>48</v>
      </c>
      <c r="C11" s="48">
        <v>551.75</v>
      </c>
      <c r="D11" s="11">
        <v>503.75</v>
      </c>
      <c r="E11" s="11">
        <v>337.5</v>
      </c>
      <c r="F11" s="12">
        <v>427.5</v>
      </c>
      <c r="G11" s="12">
        <v>253.075</v>
      </c>
      <c r="H11" s="11">
        <v>1925.575</v>
      </c>
      <c r="I11" s="11">
        <v>111.5</v>
      </c>
      <c r="J11" s="11">
        <v>106.5</v>
      </c>
      <c r="K11" s="12">
        <f t="shared" si="1"/>
        <v>1672.5</v>
      </c>
      <c r="L11" s="13">
        <f t="shared" si="2"/>
        <v>-5</v>
      </c>
      <c r="M11" s="49"/>
      <c r="N11" s="47"/>
    </row>
    <row r="12" spans="1:14" ht="12.75">
      <c r="A12" s="9"/>
      <c r="B12" s="10" t="s">
        <v>49</v>
      </c>
      <c r="C12" s="48">
        <v>50</v>
      </c>
      <c r="D12" s="11">
        <v>50</v>
      </c>
      <c r="E12" s="11">
        <v>0</v>
      </c>
      <c r="F12" s="11">
        <v>0</v>
      </c>
      <c r="G12" s="11">
        <v>0</v>
      </c>
      <c r="H12" s="11">
        <v>4009.5</v>
      </c>
      <c r="I12" s="11">
        <v>1503.75</v>
      </c>
      <c r="J12" s="11">
        <v>675</v>
      </c>
      <c r="K12" s="12">
        <f t="shared" si="1"/>
        <v>4009.5</v>
      </c>
      <c r="L12" s="13">
        <f t="shared" si="2"/>
        <v>-828.75</v>
      </c>
      <c r="M12" s="49"/>
      <c r="N12" s="47"/>
    </row>
    <row r="13" spans="1:14" ht="13.5">
      <c r="A13" s="16">
        <v>2</v>
      </c>
      <c r="B13" s="17" t="s">
        <v>56</v>
      </c>
      <c r="C13" s="18">
        <f aca="true" t="shared" si="3" ref="C13:I13">SUM(C14:C18)</f>
        <v>51610.899999999994</v>
      </c>
      <c r="D13" s="18">
        <f t="shared" si="3"/>
        <v>51610.899999999994</v>
      </c>
      <c r="E13" s="18">
        <f t="shared" si="3"/>
        <v>47110.899999999994</v>
      </c>
      <c r="F13" s="18">
        <f t="shared" si="3"/>
        <v>47110.899999999994</v>
      </c>
      <c r="G13" s="18">
        <f t="shared" si="3"/>
        <v>57070</v>
      </c>
      <c r="H13" s="18">
        <v>57070</v>
      </c>
      <c r="I13" s="18">
        <f t="shared" si="3"/>
        <v>108899.99999999999</v>
      </c>
      <c r="J13" s="169">
        <v>108900</v>
      </c>
      <c r="K13" s="18">
        <f t="shared" si="1"/>
        <v>0</v>
      </c>
      <c r="L13" s="19">
        <f t="shared" si="2"/>
        <v>0</v>
      </c>
      <c r="M13" s="46"/>
      <c r="N13" s="47"/>
    </row>
    <row r="14" spans="1:14" ht="12.75">
      <c r="A14" s="14"/>
      <c r="B14" s="10" t="s">
        <v>45</v>
      </c>
      <c r="C14" s="48">
        <v>319.175</v>
      </c>
      <c r="D14" s="11">
        <v>319.175</v>
      </c>
      <c r="E14" s="11">
        <v>0</v>
      </c>
      <c r="F14" s="12">
        <v>0</v>
      </c>
      <c r="G14" s="12">
        <v>28.675</v>
      </c>
      <c r="H14" s="11">
        <v>0</v>
      </c>
      <c r="I14" s="11">
        <v>0</v>
      </c>
      <c r="J14" s="11">
        <v>0</v>
      </c>
      <c r="K14" s="12">
        <f t="shared" si="1"/>
        <v>-28.675</v>
      </c>
      <c r="L14" s="13">
        <f t="shared" si="2"/>
        <v>0</v>
      </c>
      <c r="M14" s="49"/>
      <c r="N14" s="47"/>
    </row>
    <row r="15" spans="1:14" ht="12.75">
      <c r="A15" s="15"/>
      <c r="B15" s="10" t="s">
        <v>46</v>
      </c>
      <c r="C15" s="48">
        <v>25738.725</v>
      </c>
      <c r="D15" s="11">
        <v>25738.725</v>
      </c>
      <c r="E15" s="11">
        <v>23006.775</v>
      </c>
      <c r="F15" s="20">
        <v>23006.775</v>
      </c>
      <c r="G15" s="20">
        <v>35633.925</v>
      </c>
      <c r="H15" s="11">
        <v>35633.925</v>
      </c>
      <c r="I15" s="11">
        <v>79063.5</v>
      </c>
      <c r="J15" s="11">
        <v>79063.5</v>
      </c>
      <c r="K15" s="12">
        <f t="shared" si="1"/>
        <v>0</v>
      </c>
      <c r="L15" s="13">
        <f t="shared" si="2"/>
        <v>0</v>
      </c>
      <c r="M15" s="49"/>
      <c r="N15" s="47"/>
    </row>
    <row r="16" spans="1:14" ht="12.75">
      <c r="A16" s="9"/>
      <c r="B16" s="10" t="s">
        <v>47</v>
      </c>
      <c r="C16" s="48">
        <v>1503.575</v>
      </c>
      <c r="D16" s="20">
        <v>1503.575</v>
      </c>
      <c r="E16" s="20">
        <v>2022.925</v>
      </c>
      <c r="F16" s="11">
        <v>2022.925</v>
      </c>
      <c r="G16" s="11">
        <v>2180.875</v>
      </c>
      <c r="H16" s="20">
        <v>2180.875</v>
      </c>
      <c r="I16" s="20">
        <v>5116.65</v>
      </c>
      <c r="J16" s="20">
        <v>5116.7</v>
      </c>
      <c r="K16" s="12">
        <f t="shared" si="1"/>
        <v>0</v>
      </c>
      <c r="L16" s="13">
        <f t="shared" si="2"/>
        <v>0.0500000000001819</v>
      </c>
      <c r="M16" s="49"/>
      <c r="N16" s="47"/>
    </row>
    <row r="17" spans="1:14" ht="12.75">
      <c r="A17" s="15"/>
      <c r="B17" s="10" t="s">
        <v>48</v>
      </c>
      <c r="C17" s="48">
        <v>1551.375</v>
      </c>
      <c r="D17" s="20">
        <v>1551.375</v>
      </c>
      <c r="E17" s="20">
        <v>2702.475</v>
      </c>
      <c r="F17" s="11">
        <v>2702.475</v>
      </c>
      <c r="G17" s="11">
        <v>2793.875</v>
      </c>
      <c r="H17" s="20">
        <v>2793.875</v>
      </c>
      <c r="I17" s="20">
        <v>3733.525</v>
      </c>
      <c r="J17" s="20">
        <v>3733.5</v>
      </c>
      <c r="K17" s="12">
        <f t="shared" si="1"/>
        <v>0</v>
      </c>
      <c r="L17" s="13">
        <f t="shared" si="2"/>
        <v>-0.02500000000009095</v>
      </c>
      <c r="M17" s="49"/>
      <c r="N17" s="47"/>
    </row>
    <row r="18" spans="1:14" ht="12.75">
      <c r="A18" s="14"/>
      <c r="B18" s="10" t="s">
        <v>49</v>
      </c>
      <c r="C18" s="48">
        <v>22498.05</v>
      </c>
      <c r="D18" s="11">
        <v>22498.05</v>
      </c>
      <c r="E18" s="11">
        <v>19378.725</v>
      </c>
      <c r="F18" s="20">
        <v>19378.725</v>
      </c>
      <c r="G18" s="20">
        <v>16432.649999999998</v>
      </c>
      <c r="H18" s="11">
        <v>16461.324999999997</v>
      </c>
      <c r="I18" s="11">
        <v>20986.324999999997</v>
      </c>
      <c r="J18" s="11">
        <v>20986.4</v>
      </c>
      <c r="K18" s="12">
        <f t="shared" si="1"/>
        <v>28.674999999999272</v>
      </c>
      <c r="L18" s="13">
        <f t="shared" si="2"/>
        <v>0.07500000000436557</v>
      </c>
      <c r="M18" s="49"/>
      <c r="N18" s="47"/>
    </row>
    <row r="19" spans="1:14" ht="12.75">
      <c r="A19" s="14">
        <v>3</v>
      </c>
      <c r="B19" s="17" t="s">
        <v>57</v>
      </c>
      <c r="C19" s="50">
        <v>15680</v>
      </c>
      <c r="D19" s="18">
        <f aca="true" t="shared" si="4" ref="D19:I19">SUM(D20:D24)</f>
        <v>15680</v>
      </c>
      <c r="E19" s="18">
        <f t="shared" si="4"/>
        <v>16586.48</v>
      </c>
      <c r="F19" s="18">
        <f t="shared" si="4"/>
        <v>16586.48</v>
      </c>
      <c r="G19" s="18">
        <f t="shared" si="4"/>
        <v>16586.48</v>
      </c>
      <c r="H19" s="18">
        <v>16586.48</v>
      </c>
      <c r="I19" s="18">
        <f t="shared" si="4"/>
        <v>906.48</v>
      </c>
      <c r="J19" s="18">
        <v>906.5</v>
      </c>
      <c r="K19" s="18">
        <f t="shared" si="1"/>
        <v>0</v>
      </c>
      <c r="L19" s="19">
        <f t="shared" si="2"/>
        <v>0.01999999999998181</v>
      </c>
      <c r="M19" s="46"/>
      <c r="N19" s="47"/>
    </row>
    <row r="20" spans="1:14" ht="12.75">
      <c r="A20" s="15"/>
      <c r="B20" s="10" t="s">
        <v>45</v>
      </c>
      <c r="C20" s="48">
        <v>17.36</v>
      </c>
      <c r="D20" s="20">
        <v>17.36</v>
      </c>
      <c r="E20" s="20">
        <v>18.67</v>
      </c>
      <c r="F20" s="11">
        <v>18.67</v>
      </c>
      <c r="G20" s="11">
        <v>21.37</v>
      </c>
      <c r="H20" s="11">
        <v>22.17</v>
      </c>
      <c r="I20" s="11">
        <v>1.3</v>
      </c>
      <c r="J20" s="11">
        <v>1.3</v>
      </c>
      <c r="K20" s="12">
        <f t="shared" si="1"/>
        <v>0.8000000000000007</v>
      </c>
      <c r="L20" s="13">
        <f t="shared" si="2"/>
        <v>0</v>
      </c>
      <c r="M20" s="49"/>
      <c r="N20" s="47"/>
    </row>
    <row r="21" spans="1:14" ht="12.75">
      <c r="A21" s="15"/>
      <c r="B21" s="10" t="s">
        <v>46</v>
      </c>
      <c r="C21" s="48">
        <v>0</v>
      </c>
      <c r="D21" s="20">
        <v>0</v>
      </c>
      <c r="E21" s="20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1"/>
        <v>0</v>
      </c>
      <c r="L21" s="13">
        <f t="shared" si="2"/>
        <v>0</v>
      </c>
      <c r="M21" s="49"/>
      <c r="N21" s="47"/>
    </row>
    <row r="22" spans="1:14" ht="12.75">
      <c r="A22" s="15"/>
      <c r="B22" s="10" t="s">
        <v>47</v>
      </c>
      <c r="C22" s="48">
        <v>0</v>
      </c>
      <c r="D22" s="11">
        <v>0</v>
      </c>
      <c r="E22" s="11">
        <v>0</v>
      </c>
      <c r="F22" s="20">
        <v>0</v>
      </c>
      <c r="G22" s="20">
        <v>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3">
        <f t="shared" si="2"/>
        <v>0</v>
      </c>
      <c r="M22" s="49"/>
      <c r="N22" s="47"/>
    </row>
    <row r="23" spans="1:14" ht="12.75">
      <c r="A23" s="9"/>
      <c r="B23" s="10" t="s">
        <v>48</v>
      </c>
      <c r="C23" s="48">
        <v>0.01</v>
      </c>
      <c r="D23" s="11">
        <v>0.01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1"/>
        <v>0</v>
      </c>
      <c r="L23" s="13">
        <f t="shared" si="2"/>
        <v>0</v>
      </c>
      <c r="M23" s="49"/>
      <c r="N23" s="47"/>
    </row>
    <row r="24" spans="1:14" ht="12.75">
      <c r="A24" s="15"/>
      <c r="B24" s="10" t="s">
        <v>49</v>
      </c>
      <c r="C24" s="48">
        <v>15662.63</v>
      </c>
      <c r="D24" s="11">
        <v>15662.63</v>
      </c>
      <c r="E24" s="11">
        <v>16567.81</v>
      </c>
      <c r="F24" s="11">
        <v>16567.81</v>
      </c>
      <c r="G24" s="11">
        <v>16565.11</v>
      </c>
      <c r="H24" s="11">
        <v>16564.31</v>
      </c>
      <c r="I24" s="11">
        <v>905.1800000000001</v>
      </c>
      <c r="J24" s="11">
        <v>905.2</v>
      </c>
      <c r="K24" s="12">
        <f t="shared" si="1"/>
        <v>-0.7999999999992724</v>
      </c>
      <c r="L24" s="13">
        <f t="shared" si="2"/>
        <v>0.01999999999998181</v>
      </c>
      <c r="M24" s="49"/>
      <c r="N24" s="47"/>
    </row>
    <row r="25" spans="1:14" ht="12.75">
      <c r="A25" s="14">
        <v>4</v>
      </c>
      <c r="B25" s="17" t="s">
        <v>58</v>
      </c>
      <c r="C25" s="50">
        <v>3183.827</v>
      </c>
      <c r="D25" s="18">
        <f aca="true" t="shared" si="5" ref="D25:I25">SUM(D26:D30)</f>
        <v>3183.807</v>
      </c>
      <c r="E25" s="18">
        <f t="shared" si="5"/>
        <v>1516.7459999999999</v>
      </c>
      <c r="F25" s="18">
        <f t="shared" si="5"/>
        <v>1516.7459999999999</v>
      </c>
      <c r="G25" s="18">
        <f t="shared" si="5"/>
        <v>3056.166</v>
      </c>
      <c r="H25" s="18">
        <v>3056.176</v>
      </c>
      <c r="I25" s="18">
        <f t="shared" si="5"/>
        <v>7806.176</v>
      </c>
      <c r="J25" s="169">
        <v>7806.176</v>
      </c>
      <c r="K25" s="18">
        <f t="shared" si="1"/>
        <v>0.009999999999763531</v>
      </c>
      <c r="L25" s="19">
        <f t="shared" si="2"/>
        <v>0</v>
      </c>
      <c r="M25" s="46"/>
      <c r="N25" s="47"/>
    </row>
    <row r="26" spans="1:14" ht="15">
      <c r="A26" s="14"/>
      <c r="B26" s="10" t="s">
        <v>50</v>
      </c>
      <c r="C26" s="48">
        <v>2411.2580000000003</v>
      </c>
      <c r="D26" s="12">
        <v>2412.048</v>
      </c>
      <c r="E26" s="12">
        <v>1265.358</v>
      </c>
      <c r="F26" s="11">
        <v>1266.668</v>
      </c>
      <c r="G26" s="11">
        <v>507.597</v>
      </c>
      <c r="H26" s="51">
        <v>509.107</v>
      </c>
      <c r="I26" s="51">
        <v>307.551</v>
      </c>
      <c r="J26" s="51">
        <v>327.6</v>
      </c>
      <c r="K26" s="12">
        <f t="shared" si="1"/>
        <v>1.5100000000000477</v>
      </c>
      <c r="L26" s="13">
        <f t="shared" si="2"/>
        <v>20.049000000000035</v>
      </c>
      <c r="M26" s="49"/>
      <c r="N26" s="47"/>
    </row>
    <row r="27" spans="1:14" ht="15">
      <c r="A27" s="14"/>
      <c r="B27" s="10" t="s">
        <v>46</v>
      </c>
      <c r="C27" s="48">
        <v>0</v>
      </c>
      <c r="D27" s="21">
        <v>0</v>
      </c>
      <c r="E27" s="21">
        <v>0</v>
      </c>
      <c r="F27" s="12">
        <v>0</v>
      </c>
      <c r="G27" s="12">
        <v>0</v>
      </c>
      <c r="H27" s="51">
        <v>0</v>
      </c>
      <c r="I27" s="51">
        <v>0</v>
      </c>
      <c r="J27" s="51">
        <v>0</v>
      </c>
      <c r="K27" s="12">
        <f t="shared" si="1"/>
        <v>0</v>
      </c>
      <c r="L27" s="13">
        <f t="shared" si="2"/>
        <v>0</v>
      </c>
      <c r="M27" s="49"/>
      <c r="N27" s="47"/>
    </row>
    <row r="28" spans="1:14" ht="15">
      <c r="A28" s="22"/>
      <c r="B28" s="10" t="s">
        <v>47</v>
      </c>
      <c r="C28" s="48">
        <v>0</v>
      </c>
      <c r="D28" s="20">
        <v>0</v>
      </c>
      <c r="E28" s="20">
        <v>0</v>
      </c>
      <c r="F28" s="12">
        <v>0</v>
      </c>
      <c r="G28" s="12">
        <v>0</v>
      </c>
      <c r="H28" s="52">
        <v>0</v>
      </c>
      <c r="I28" s="52">
        <v>0</v>
      </c>
      <c r="J28" s="52">
        <v>0</v>
      </c>
      <c r="K28" s="12">
        <f t="shared" si="1"/>
        <v>0</v>
      </c>
      <c r="L28" s="13">
        <f t="shared" si="2"/>
        <v>0</v>
      </c>
      <c r="M28" s="49"/>
      <c r="N28" s="47"/>
    </row>
    <row r="29" spans="1:14" ht="15">
      <c r="A29" s="23"/>
      <c r="B29" s="10" t="s">
        <v>48</v>
      </c>
      <c r="C29" s="48">
        <v>13.174</v>
      </c>
      <c r="D29" s="11">
        <v>18.584</v>
      </c>
      <c r="E29" s="11">
        <v>6.349</v>
      </c>
      <c r="F29" s="20">
        <v>6.849</v>
      </c>
      <c r="G29" s="20">
        <v>0</v>
      </c>
      <c r="H29" s="52">
        <v>0</v>
      </c>
      <c r="I29" s="52">
        <v>0</v>
      </c>
      <c r="J29" s="52">
        <v>0</v>
      </c>
      <c r="K29" s="12">
        <f t="shared" si="1"/>
        <v>0</v>
      </c>
      <c r="L29" s="13">
        <f t="shared" si="2"/>
        <v>0</v>
      </c>
      <c r="M29" s="49"/>
      <c r="N29" s="47"/>
    </row>
    <row r="30" spans="1:14" ht="15">
      <c r="A30" s="22"/>
      <c r="B30" s="10" t="s">
        <v>49</v>
      </c>
      <c r="C30" s="48">
        <v>759.395</v>
      </c>
      <c r="D30" s="11">
        <v>753.175</v>
      </c>
      <c r="E30" s="11">
        <v>245.039</v>
      </c>
      <c r="F30" s="20">
        <v>243.229</v>
      </c>
      <c r="G30" s="20">
        <v>2548.569</v>
      </c>
      <c r="H30" s="52">
        <v>2547.069</v>
      </c>
      <c r="I30" s="52">
        <v>7498.625</v>
      </c>
      <c r="J30" s="52">
        <v>7478.6</v>
      </c>
      <c r="K30" s="12">
        <f t="shared" si="1"/>
        <v>-1.5</v>
      </c>
      <c r="L30" s="13">
        <f t="shared" si="2"/>
        <v>-20.024999999999636</v>
      </c>
      <c r="M30" s="49"/>
      <c r="N30" s="47"/>
    </row>
    <row r="31" spans="1:14" ht="13.5">
      <c r="A31" s="24">
        <v>5</v>
      </c>
      <c r="B31" s="25" t="s">
        <v>51</v>
      </c>
      <c r="C31" s="53">
        <v>58.894999999999996</v>
      </c>
      <c r="D31" s="26">
        <f aca="true" t="shared" si="6" ref="D31:I31">SUM(D32:D33)</f>
        <v>58.894999999999996</v>
      </c>
      <c r="E31" s="26">
        <f t="shared" si="6"/>
        <v>135.31</v>
      </c>
      <c r="F31" s="26">
        <f t="shared" si="6"/>
        <v>135.31</v>
      </c>
      <c r="G31" s="26">
        <f t="shared" si="6"/>
        <v>215.02499999999998</v>
      </c>
      <c r="H31" s="26">
        <v>215.025</v>
      </c>
      <c r="I31" s="26">
        <f t="shared" si="6"/>
        <v>486.15999999999997</v>
      </c>
      <c r="J31" s="26">
        <v>486.2</v>
      </c>
      <c r="K31" s="18">
        <f t="shared" si="1"/>
        <v>0</v>
      </c>
      <c r="L31" s="19">
        <f t="shared" si="2"/>
        <v>0.040000000000020464</v>
      </c>
      <c r="M31" s="46"/>
      <c r="N31" s="47"/>
    </row>
    <row r="32" spans="1:14" ht="15">
      <c r="A32" s="23"/>
      <c r="B32" s="27" t="s">
        <v>59</v>
      </c>
      <c r="C32" s="54">
        <v>0.01</v>
      </c>
      <c r="D32" s="28">
        <v>0.01</v>
      </c>
      <c r="E32" s="28">
        <v>0.04</v>
      </c>
      <c r="F32" s="28">
        <v>0.05</v>
      </c>
      <c r="G32" s="28">
        <v>0.015</v>
      </c>
      <c r="H32" s="55">
        <v>0.025</v>
      </c>
      <c r="I32" s="55">
        <v>0.01</v>
      </c>
      <c r="J32" s="55">
        <v>0</v>
      </c>
      <c r="K32" s="29">
        <f t="shared" si="1"/>
        <v>0.010000000000000002</v>
      </c>
      <c r="L32" s="30">
        <f t="shared" si="2"/>
        <v>-0.01</v>
      </c>
      <c r="M32" s="56"/>
      <c r="N32" s="47"/>
    </row>
    <row r="33" spans="1:14" ht="15">
      <c r="A33" s="23"/>
      <c r="B33" s="27" t="s">
        <v>60</v>
      </c>
      <c r="C33" s="54">
        <v>58.885</v>
      </c>
      <c r="D33" s="31">
        <v>58.885</v>
      </c>
      <c r="E33" s="31">
        <v>135.27</v>
      </c>
      <c r="F33" s="31">
        <v>135.26</v>
      </c>
      <c r="G33" s="31">
        <v>215.01</v>
      </c>
      <c r="H33" s="57">
        <v>215</v>
      </c>
      <c r="I33" s="57">
        <v>486.15</v>
      </c>
      <c r="J33" s="57">
        <v>486.2</v>
      </c>
      <c r="K33" s="12">
        <f t="shared" si="1"/>
        <v>-0.009999999999990905</v>
      </c>
      <c r="L33" s="13">
        <f t="shared" si="2"/>
        <v>0.05000000000001137</v>
      </c>
      <c r="M33" s="49"/>
      <c r="N33" s="47"/>
    </row>
    <row r="34" spans="1:14" ht="12.75">
      <c r="A34" s="32">
        <v>6</v>
      </c>
      <c r="B34" s="33" t="s">
        <v>52</v>
      </c>
      <c r="C34" s="18">
        <f aca="true" t="shared" si="7" ref="C34:I34">SUM(C35:C39)</f>
        <v>207001.72900000002</v>
      </c>
      <c r="D34" s="18">
        <f t="shared" si="7"/>
        <v>207001.70900000003</v>
      </c>
      <c r="E34" s="18">
        <f t="shared" si="7"/>
        <v>201817.543</v>
      </c>
      <c r="F34" s="18">
        <f t="shared" si="7"/>
        <v>201817.543</v>
      </c>
      <c r="G34" s="18">
        <f t="shared" si="7"/>
        <v>196785.77800000005</v>
      </c>
      <c r="H34" s="18">
        <f t="shared" si="7"/>
        <v>191336.78800000003</v>
      </c>
      <c r="I34" s="18">
        <f t="shared" si="7"/>
        <v>234157.92299999998</v>
      </c>
      <c r="J34" s="18">
        <v>234157.94100000002</v>
      </c>
      <c r="K34" s="18">
        <f t="shared" si="1"/>
        <v>-5448.99000000002</v>
      </c>
      <c r="L34" s="19">
        <f t="shared" si="2"/>
        <v>0.01800000004004687</v>
      </c>
      <c r="M34" s="46"/>
      <c r="N34" s="47"/>
    </row>
    <row r="35" spans="1:14" ht="12.75">
      <c r="A35" s="34"/>
      <c r="B35" s="35" t="s">
        <v>45</v>
      </c>
      <c r="C35" s="12">
        <f>C8+C14+C20+C26+C32</f>
        <v>15716.735</v>
      </c>
      <c r="D35" s="12">
        <f>D8+D14+D20+D26+D32</f>
        <v>15717.525</v>
      </c>
      <c r="E35" s="12">
        <f>E8+E14+E20+E26+E32</f>
        <v>23333</v>
      </c>
      <c r="F35" s="12">
        <f>F8+F14+F20+F26+F32</f>
        <v>23334.32</v>
      </c>
      <c r="G35" s="12">
        <f>G8+G14+G20+G26+G32</f>
        <v>18526.589</v>
      </c>
      <c r="H35" s="12">
        <f>H8+H14+H20+H26+H32</f>
        <v>12451.234</v>
      </c>
      <c r="I35" s="12">
        <f>I8+I14+I20+I26+I32</f>
        <v>16408.792999999998</v>
      </c>
      <c r="J35" s="12">
        <f>J8+J14+J20+J26+J32</f>
        <v>16548.8</v>
      </c>
      <c r="K35" s="12">
        <f t="shared" si="1"/>
        <v>-6075.355</v>
      </c>
      <c r="L35" s="13">
        <f t="shared" si="2"/>
        <v>140.00700000000143</v>
      </c>
      <c r="M35" s="49"/>
      <c r="N35" s="47"/>
    </row>
    <row r="36" spans="1:14" ht="12.75">
      <c r="A36" s="34"/>
      <c r="B36" s="35" t="s">
        <v>46</v>
      </c>
      <c r="C36" s="12">
        <f aca="true" t="shared" si="8" ref="C36:H38">C9+C15+C21+C27</f>
        <v>147230.15</v>
      </c>
      <c r="D36" s="12">
        <f t="shared" si="8"/>
        <v>147284.275</v>
      </c>
      <c r="E36" s="12">
        <f t="shared" si="8"/>
        <v>136367.025</v>
      </c>
      <c r="F36" s="12">
        <f t="shared" si="8"/>
        <v>136371.025</v>
      </c>
      <c r="G36" s="12">
        <f t="shared" si="8"/>
        <v>136363.075</v>
      </c>
      <c r="H36" s="12">
        <f t="shared" si="8"/>
        <v>130763.3</v>
      </c>
      <c r="I36" s="12">
        <f aca="true" t="shared" si="9" ref="I36:J38">I9+I15+I21+I27</f>
        <v>176963.025</v>
      </c>
      <c r="J36" s="12">
        <f t="shared" si="9"/>
        <v>177186.8</v>
      </c>
      <c r="K36" s="12">
        <f t="shared" si="1"/>
        <v>-5599.775000000009</v>
      </c>
      <c r="L36" s="13">
        <f t="shared" si="2"/>
        <v>223.77499999999418</v>
      </c>
      <c r="M36" s="49"/>
      <c r="N36" s="47"/>
    </row>
    <row r="37" spans="1:14" ht="12.75">
      <c r="A37" s="34"/>
      <c r="B37" s="35" t="s">
        <v>47</v>
      </c>
      <c r="C37" s="12">
        <f t="shared" si="8"/>
        <v>2909.575</v>
      </c>
      <c r="D37" s="12">
        <f t="shared" si="8"/>
        <v>2903.45</v>
      </c>
      <c r="E37" s="12">
        <f t="shared" si="8"/>
        <v>2744.35</v>
      </c>
      <c r="F37" s="12">
        <f t="shared" si="8"/>
        <v>2650.35</v>
      </c>
      <c r="G37" s="12">
        <f t="shared" si="8"/>
        <v>3087.825</v>
      </c>
      <c r="H37" s="12">
        <f t="shared" si="8"/>
        <v>3605.6</v>
      </c>
      <c r="I37" s="12">
        <f t="shared" si="9"/>
        <v>5561.049999999999</v>
      </c>
      <c r="J37" s="12">
        <f t="shared" si="9"/>
        <v>6051.099999999999</v>
      </c>
      <c r="K37" s="12">
        <f t="shared" si="1"/>
        <v>517.7750000000001</v>
      </c>
      <c r="L37" s="13">
        <f t="shared" si="2"/>
        <v>490.0500000000002</v>
      </c>
      <c r="M37" s="49"/>
      <c r="N37" s="47"/>
    </row>
    <row r="38" spans="1:20" ht="12.75">
      <c r="A38" s="34"/>
      <c r="B38" s="35" t="s">
        <v>48</v>
      </c>
      <c r="C38" s="12">
        <f t="shared" si="8"/>
        <v>2116.309</v>
      </c>
      <c r="D38" s="12">
        <f t="shared" si="8"/>
        <v>2073.719</v>
      </c>
      <c r="E38" s="12">
        <f t="shared" si="8"/>
        <v>3046.324</v>
      </c>
      <c r="F38" s="12">
        <f t="shared" si="8"/>
        <v>3136.824</v>
      </c>
      <c r="G38" s="12">
        <f t="shared" si="8"/>
        <v>3046.95</v>
      </c>
      <c r="H38" s="12">
        <f t="shared" si="8"/>
        <v>4719.45</v>
      </c>
      <c r="I38" s="12">
        <f t="shared" si="9"/>
        <v>3845.025</v>
      </c>
      <c r="J38" s="12">
        <f t="shared" si="9"/>
        <v>3840</v>
      </c>
      <c r="K38" s="12">
        <f t="shared" si="1"/>
        <v>1672.5</v>
      </c>
      <c r="L38" s="13">
        <f t="shared" si="2"/>
        <v>-5.025000000000091</v>
      </c>
      <c r="M38" s="49"/>
      <c r="N38" s="47"/>
      <c r="Q38" s="59"/>
      <c r="R38" s="59"/>
      <c r="S38" s="59"/>
      <c r="T38" s="59"/>
    </row>
    <row r="39" spans="1:20" ht="12.75">
      <c r="A39" s="34"/>
      <c r="B39" s="35" t="s">
        <v>49</v>
      </c>
      <c r="C39" s="12">
        <f aca="true" t="shared" si="10" ref="C39:H39">C12+C18+C24+C30+C33</f>
        <v>39028.96</v>
      </c>
      <c r="D39" s="12">
        <f t="shared" si="10"/>
        <v>39022.740000000005</v>
      </c>
      <c r="E39" s="12">
        <f t="shared" si="10"/>
        <v>36326.844</v>
      </c>
      <c r="F39" s="12">
        <f t="shared" si="10"/>
        <v>36325.024000000005</v>
      </c>
      <c r="G39" s="12">
        <f t="shared" si="10"/>
        <v>35761.339</v>
      </c>
      <c r="H39" s="12">
        <f t="shared" si="10"/>
        <v>39797.204</v>
      </c>
      <c r="I39" s="12">
        <f>I12+I18+I24+I30+I33</f>
        <v>31380.03</v>
      </c>
      <c r="J39" s="12">
        <f>J12+J18+J24+J30+J33</f>
        <v>30531.400000000005</v>
      </c>
      <c r="K39" s="12">
        <f t="shared" si="1"/>
        <v>4035.864999999998</v>
      </c>
      <c r="L39" s="13">
        <f t="shared" si="2"/>
        <v>-848.6299999999937</v>
      </c>
      <c r="M39" s="49"/>
      <c r="N39" s="47"/>
      <c r="Q39" s="59"/>
      <c r="R39" s="59"/>
      <c r="S39" s="59"/>
      <c r="T39" s="59"/>
    </row>
    <row r="40" spans="1:20" ht="13.5" thickBot="1">
      <c r="A40" s="36">
        <v>7</v>
      </c>
      <c r="B40" s="37" t="s">
        <v>61</v>
      </c>
      <c r="C40" s="37">
        <v>-184.5</v>
      </c>
      <c r="D40" s="38">
        <v>-36333.5</v>
      </c>
      <c r="E40" s="38">
        <v>-23500.8</v>
      </c>
      <c r="F40" s="38">
        <v>-51763.7</v>
      </c>
      <c r="G40" s="38">
        <v>-41078.1</v>
      </c>
      <c r="H40" s="147">
        <v>-84617.6</v>
      </c>
      <c r="I40" s="147">
        <v>-127379.8</v>
      </c>
      <c r="J40" s="147">
        <v>-196623.9</v>
      </c>
      <c r="K40" s="38">
        <f t="shared" si="1"/>
        <v>-43539.50000000001</v>
      </c>
      <c r="L40" s="58">
        <f t="shared" si="2"/>
        <v>-69244.09999999999</v>
      </c>
      <c r="M40" s="46"/>
      <c r="N40" s="47"/>
      <c r="Q40" s="59"/>
      <c r="R40" s="59"/>
      <c r="S40" s="59"/>
      <c r="T40" s="59"/>
    </row>
    <row r="41" spans="17:20" ht="13.5" thickTop="1">
      <c r="Q41" s="59"/>
      <c r="R41" s="59"/>
      <c r="S41" s="59"/>
      <c r="T41" s="59"/>
    </row>
    <row r="42" spans="17:20" ht="12.75">
      <c r="Q42" s="59"/>
      <c r="R42" s="59"/>
      <c r="S42" s="59"/>
      <c r="T42" s="59"/>
    </row>
    <row r="43" spans="4:20" ht="12.75">
      <c r="D43" s="41"/>
      <c r="E43" s="41"/>
      <c r="F43" s="41"/>
      <c r="G43" s="41"/>
      <c r="H43" s="41"/>
      <c r="I43" s="41"/>
      <c r="J43" s="41"/>
      <c r="K43" s="41"/>
      <c r="L43" s="41"/>
      <c r="M43" s="60"/>
      <c r="Q43" s="59"/>
      <c r="R43" s="170"/>
      <c r="S43" s="59"/>
      <c r="T43" s="59"/>
    </row>
    <row r="44" spans="17:20" ht="12.75">
      <c r="Q44" s="59"/>
      <c r="R44" s="59"/>
      <c r="S44" s="59"/>
      <c r="T44" s="59"/>
    </row>
    <row r="45" spans="17:20" ht="12.75">
      <c r="Q45" s="59"/>
      <c r="R45" s="59"/>
      <c r="S45" s="59"/>
      <c r="T45" s="59"/>
    </row>
    <row r="46" spans="17:20" ht="12.75">
      <c r="Q46" s="59"/>
      <c r="R46" s="59"/>
      <c r="S46" s="59"/>
      <c r="T46" s="59"/>
    </row>
  </sheetData>
  <sheetProtection/>
  <mergeCells count="7">
    <mergeCell ref="A1:L1"/>
    <mergeCell ref="A2:L2"/>
    <mergeCell ref="A3:L3"/>
    <mergeCell ref="A4:L4"/>
    <mergeCell ref="A5:A6"/>
    <mergeCell ref="B5:B6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N24" sqref="N24"/>
    </sheetView>
  </sheetViews>
  <sheetFormatPr defaultColWidth="11.00390625" defaultRowHeight="16.5" customHeight="1"/>
  <cols>
    <col min="1" max="1" width="43.7109375" style="1104" customWidth="1"/>
    <col min="2" max="2" width="11.57421875" style="1104" bestFit="1" customWidth="1"/>
    <col min="3" max="3" width="12.00390625" style="1104" bestFit="1" customWidth="1"/>
    <col min="4" max="4" width="12.00390625" style="1104" customWidth="1"/>
    <col min="5" max="5" width="12.00390625" style="1104" bestFit="1" customWidth="1"/>
    <col min="6" max="6" width="10.57421875" style="1104" bestFit="1" customWidth="1"/>
    <col min="7" max="7" width="2.421875" style="1104" bestFit="1" customWidth="1"/>
    <col min="8" max="8" width="8.00390625" style="1104" bestFit="1" customWidth="1"/>
    <col min="9" max="9" width="10.7109375" style="1104" customWidth="1"/>
    <col min="10" max="10" width="2.140625" style="1104" customWidth="1"/>
    <col min="11" max="11" width="8.28125" style="1104" bestFit="1" customWidth="1"/>
    <col min="12" max="16384" width="11.00390625" style="126" customWidth="1"/>
  </cols>
  <sheetData>
    <row r="1" spans="1:11" ht="12.75">
      <c r="A1" s="1647" t="s">
        <v>1080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1" ht="15.75">
      <c r="A2" s="1648" t="s">
        <v>116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</row>
    <row r="3" spans="1:11" ht="16.5" customHeight="1" thickBot="1">
      <c r="A3" s="512" t="s">
        <v>122</v>
      </c>
      <c r="B3" s="512"/>
      <c r="C3" s="512"/>
      <c r="D3" s="512"/>
      <c r="E3" s="1038"/>
      <c r="F3" s="512"/>
      <c r="G3" s="512"/>
      <c r="H3" s="512"/>
      <c r="I3" s="1649" t="s">
        <v>1</v>
      </c>
      <c r="J3" s="1649"/>
      <c r="K3" s="1649"/>
    </row>
    <row r="4" spans="1:11" ht="16.5" customHeight="1" thickTop="1">
      <c r="A4" s="1039"/>
      <c r="B4" s="1040">
        <v>2015</v>
      </c>
      <c r="C4" s="1041">
        <v>2015</v>
      </c>
      <c r="D4" s="1041">
        <v>2016</v>
      </c>
      <c r="E4" s="1042">
        <v>2016</v>
      </c>
      <c r="F4" s="1650" t="s">
        <v>762</v>
      </c>
      <c r="G4" s="1650"/>
      <c r="H4" s="1650"/>
      <c r="I4" s="1650"/>
      <c r="J4" s="1650"/>
      <c r="K4" s="1651"/>
    </row>
    <row r="5" spans="1:11" ht="12.75">
      <c r="A5" s="1043" t="s">
        <v>763</v>
      </c>
      <c r="B5" s="1044" t="s">
        <v>764</v>
      </c>
      <c r="C5" s="1044" t="s">
        <v>322</v>
      </c>
      <c r="D5" s="1044" t="s">
        <v>765</v>
      </c>
      <c r="E5" s="1045" t="s">
        <v>766</v>
      </c>
      <c r="F5" s="1652" t="s">
        <v>19</v>
      </c>
      <c r="G5" s="1653"/>
      <c r="H5" s="1654"/>
      <c r="I5" s="1653" t="s">
        <v>41</v>
      </c>
      <c r="J5" s="1653"/>
      <c r="K5" s="1655"/>
    </row>
    <row r="6" spans="1:11" ht="12.75">
      <c r="A6" s="1047" t="s">
        <v>122</v>
      </c>
      <c r="B6" s="1048"/>
      <c r="C6" s="1049"/>
      <c r="D6" s="1049"/>
      <c r="E6" s="1050"/>
      <c r="F6" s="1049" t="s">
        <v>13</v>
      </c>
      <c r="G6" s="1051" t="s">
        <v>122</v>
      </c>
      <c r="H6" s="1052" t="s">
        <v>767</v>
      </c>
      <c r="I6" s="1049" t="s">
        <v>13</v>
      </c>
      <c r="J6" s="1051" t="s">
        <v>122</v>
      </c>
      <c r="K6" s="1053" t="s">
        <v>767</v>
      </c>
    </row>
    <row r="7" spans="1:13" ht="16.5" customHeight="1">
      <c r="A7" s="1054" t="s">
        <v>768</v>
      </c>
      <c r="B7" s="1055">
        <v>747287.4137133706</v>
      </c>
      <c r="C7" s="1055">
        <v>819282.2586147101</v>
      </c>
      <c r="D7" s="1055">
        <v>956022.0789491922</v>
      </c>
      <c r="E7" s="1056">
        <v>971723.2937971894</v>
      </c>
      <c r="F7" s="1057">
        <v>63963.45730708311</v>
      </c>
      <c r="G7" s="1058" t="s">
        <v>769</v>
      </c>
      <c r="H7" s="1056">
        <v>8.559418522685961</v>
      </c>
      <c r="I7" s="1055">
        <v>19695.43630849219</v>
      </c>
      <c r="J7" s="1059" t="s">
        <v>770</v>
      </c>
      <c r="K7" s="1060">
        <v>2.0601445031625576</v>
      </c>
      <c r="M7" s="751"/>
    </row>
    <row r="8" spans="1:13" ht="16.5" customHeight="1">
      <c r="A8" s="1061" t="s">
        <v>771</v>
      </c>
      <c r="B8" s="1062">
        <v>847679.0045905733</v>
      </c>
      <c r="C8" s="1062">
        <v>918987.7629525653</v>
      </c>
      <c r="D8" s="1062">
        <v>1069830.7337942338</v>
      </c>
      <c r="E8" s="1063">
        <v>1083426.684500241</v>
      </c>
      <c r="F8" s="1064">
        <v>71308.75836199208</v>
      </c>
      <c r="G8" s="1065"/>
      <c r="H8" s="1063">
        <v>8.412235996859922</v>
      </c>
      <c r="I8" s="1062">
        <v>13595.950706007192</v>
      </c>
      <c r="J8" s="1063"/>
      <c r="K8" s="1066">
        <v>1.2708506380058973</v>
      </c>
      <c r="M8" s="751"/>
    </row>
    <row r="9" spans="1:13" ht="16.5" customHeight="1">
      <c r="A9" s="1061" t="s">
        <v>772</v>
      </c>
      <c r="B9" s="1062">
        <v>100391.5908772026</v>
      </c>
      <c r="C9" s="1062">
        <v>99705.50433785535</v>
      </c>
      <c r="D9" s="1062">
        <v>113808.65484504159</v>
      </c>
      <c r="E9" s="1063">
        <v>111703.39070305154</v>
      </c>
      <c r="F9" s="1064">
        <v>-686.0865393472486</v>
      </c>
      <c r="G9" s="1065"/>
      <c r="H9" s="1063">
        <v>-0.6834103666974047</v>
      </c>
      <c r="I9" s="1062">
        <v>-2105.2641419900465</v>
      </c>
      <c r="J9" s="1063"/>
      <c r="K9" s="1066">
        <v>-1.8498278051493626</v>
      </c>
      <c r="M9" s="751"/>
    </row>
    <row r="10" spans="1:13" ht="16.5" customHeight="1">
      <c r="A10" s="1067" t="s">
        <v>773</v>
      </c>
      <c r="B10" s="1062">
        <v>94395.6224746026</v>
      </c>
      <c r="C10" s="1062">
        <v>93486.40419143536</v>
      </c>
      <c r="D10" s="1062">
        <v>109383.40963409159</v>
      </c>
      <c r="E10" s="1063">
        <v>107326.97624495154</v>
      </c>
      <c r="F10" s="1064">
        <v>-909.2182831672399</v>
      </c>
      <c r="G10" s="1065"/>
      <c r="H10" s="1063">
        <v>-0.9631996265630512</v>
      </c>
      <c r="I10" s="1062">
        <v>-2056.4333891400456</v>
      </c>
      <c r="J10" s="1063"/>
      <c r="K10" s="1066">
        <v>-1.8800231186970753</v>
      </c>
      <c r="M10" s="751"/>
    </row>
    <row r="11" spans="1:13" s="736" customFormat="1" ht="16.5" customHeight="1">
      <c r="A11" s="1067" t="s">
        <v>774</v>
      </c>
      <c r="B11" s="1062">
        <v>5995.9684025999995</v>
      </c>
      <c r="C11" s="1062">
        <v>6219.10014642</v>
      </c>
      <c r="D11" s="1062">
        <v>4425.245210950001</v>
      </c>
      <c r="E11" s="1063">
        <v>4376.4144581</v>
      </c>
      <c r="F11" s="1064">
        <v>223.13174382000034</v>
      </c>
      <c r="G11" s="1065"/>
      <c r="H11" s="1063">
        <v>3.7213629031674835</v>
      </c>
      <c r="I11" s="1062">
        <v>-48.83075285000086</v>
      </c>
      <c r="J11" s="1063"/>
      <c r="K11" s="1066">
        <v>-1.103458690360754</v>
      </c>
      <c r="M11" s="751"/>
    </row>
    <row r="12" spans="1:13" ht="16.5" customHeight="1">
      <c r="A12" s="1054" t="s">
        <v>775</v>
      </c>
      <c r="B12" s="1055">
        <v>1130514.1191695295</v>
      </c>
      <c r="C12" s="1055">
        <v>1142912.10077963</v>
      </c>
      <c r="D12" s="1055">
        <v>1288556.493428578</v>
      </c>
      <c r="E12" s="1056">
        <v>1393245.623002164</v>
      </c>
      <c r="F12" s="1057">
        <v>20429.36920435693</v>
      </c>
      <c r="G12" s="1058" t="s">
        <v>769</v>
      </c>
      <c r="H12" s="1056">
        <v>1.8070866040456224</v>
      </c>
      <c r="I12" s="1055">
        <v>100694.90811309127</v>
      </c>
      <c r="J12" s="1068" t="s">
        <v>770</v>
      </c>
      <c r="K12" s="1060">
        <v>7.814551292598999</v>
      </c>
      <c r="M12" s="751"/>
    </row>
    <row r="13" spans="1:13" ht="16.5" customHeight="1">
      <c r="A13" s="1061" t="s">
        <v>776</v>
      </c>
      <c r="B13" s="1062">
        <v>1527345.6162738341</v>
      </c>
      <c r="C13" s="1062">
        <v>1504913.0621274498</v>
      </c>
      <c r="D13" s="1062">
        <v>1793333.478832036</v>
      </c>
      <c r="E13" s="1063">
        <v>1800201.8866172729</v>
      </c>
      <c r="F13" s="1064">
        <v>-22432.554146384355</v>
      </c>
      <c r="G13" s="1065"/>
      <c r="H13" s="1063">
        <v>-1.4687280931942306</v>
      </c>
      <c r="I13" s="1069">
        <v>6868.4077852368355</v>
      </c>
      <c r="J13" s="1070"/>
      <c r="K13" s="1071">
        <v>0.3829966855751836</v>
      </c>
      <c r="M13" s="751"/>
    </row>
    <row r="14" spans="1:13" ht="16.5" customHeight="1">
      <c r="A14" s="1061" t="s">
        <v>777</v>
      </c>
      <c r="B14" s="1062">
        <v>127211.42502261003</v>
      </c>
      <c r="C14" s="1062">
        <v>66922.01326725996</v>
      </c>
      <c r="D14" s="1062">
        <v>75398.0556252701</v>
      </c>
      <c r="E14" s="1063">
        <v>7002.708568199887</v>
      </c>
      <c r="F14" s="1064">
        <v>-60289.41175535007</v>
      </c>
      <c r="G14" s="1065"/>
      <c r="H14" s="1063">
        <v>-47.39307946957947</v>
      </c>
      <c r="I14" s="1062">
        <v>-68395.34705707022</v>
      </c>
      <c r="J14" s="1063"/>
      <c r="K14" s="1066">
        <v>-90.71234860086645</v>
      </c>
      <c r="M14" s="751"/>
    </row>
    <row r="15" spans="1:13" ht="16.5" customHeight="1">
      <c r="A15" s="1067" t="s">
        <v>778</v>
      </c>
      <c r="B15" s="1062">
        <v>161024.52447424998</v>
      </c>
      <c r="C15" s="1062">
        <v>151539.63447428998</v>
      </c>
      <c r="D15" s="1062">
        <v>202777.81187425</v>
      </c>
      <c r="E15" s="1063">
        <v>203626.65767425</v>
      </c>
      <c r="F15" s="1064">
        <v>-9484.889999959996</v>
      </c>
      <c r="G15" s="1065"/>
      <c r="H15" s="1063">
        <v>-5.890338773505746</v>
      </c>
      <c r="I15" s="1062">
        <v>848.845799999981</v>
      </c>
      <c r="J15" s="1063"/>
      <c r="K15" s="1066">
        <v>0.41860881728341237</v>
      </c>
      <c r="M15" s="751"/>
    </row>
    <row r="16" spans="1:13" ht="16.5" customHeight="1">
      <c r="A16" s="1067" t="s">
        <v>779</v>
      </c>
      <c r="B16" s="1062">
        <v>33813.099451639944</v>
      </c>
      <c r="C16" s="1062">
        <v>84617.62120703002</v>
      </c>
      <c r="D16" s="1062">
        <v>127379.7562489799</v>
      </c>
      <c r="E16" s="1063">
        <v>196623.9491060501</v>
      </c>
      <c r="F16" s="1064">
        <v>50804.52175539008</v>
      </c>
      <c r="G16" s="1065"/>
      <c r="H16" s="1063">
        <v>150.25100502262902</v>
      </c>
      <c r="I16" s="1062">
        <v>69244.1928570702</v>
      </c>
      <c r="J16" s="1063"/>
      <c r="K16" s="1066">
        <v>54.360437557851526</v>
      </c>
      <c r="M16" s="751"/>
    </row>
    <row r="17" spans="1:13" ht="16.5" customHeight="1">
      <c r="A17" s="1061" t="s">
        <v>780</v>
      </c>
      <c r="B17" s="1062">
        <v>10100.7670851545</v>
      </c>
      <c r="C17" s="1062">
        <v>7171.773139580001</v>
      </c>
      <c r="D17" s="1062">
        <v>8226.965020291655</v>
      </c>
      <c r="E17" s="1063">
        <v>9017.98775288</v>
      </c>
      <c r="F17" s="1064">
        <v>-2928.9939455745</v>
      </c>
      <c r="G17" s="1065"/>
      <c r="H17" s="1063">
        <v>-28.997737705281402</v>
      </c>
      <c r="I17" s="1062">
        <v>791.0227325883461</v>
      </c>
      <c r="J17" s="1063"/>
      <c r="K17" s="1066">
        <v>9.615000557767091</v>
      </c>
      <c r="M17" s="751"/>
    </row>
    <row r="18" spans="1:13" ht="16.5" customHeight="1">
      <c r="A18" s="1067" t="s">
        <v>781</v>
      </c>
      <c r="B18" s="1062">
        <v>16088.55381306152</v>
      </c>
      <c r="C18" s="1062">
        <v>16538.66674450581</v>
      </c>
      <c r="D18" s="1062">
        <v>17443.58590716651</v>
      </c>
      <c r="E18" s="1063">
        <v>19134.300579094954</v>
      </c>
      <c r="F18" s="1064">
        <v>450.1129314442878</v>
      </c>
      <c r="G18" s="1065"/>
      <c r="H18" s="1063">
        <v>2.7977215147756964</v>
      </c>
      <c r="I18" s="1062">
        <v>1690.7146719284428</v>
      </c>
      <c r="J18" s="1063"/>
      <c r="K18" s="1066">
        <v>9.692471954598686</v>
      </c>
      <c r="M18" s="751"/>
    </row>
    <row r="19" spans="1:13" ht="16.5" customHeight="1">
      <c r="A19" s="1067" t="s">
        <v>782</v>
      </c>
      <c r="B19" s="1062">
        <v>3260.6839702900006</v>
      </c>
      <c r="C19" s="1062">
        <v>2459.73545984</v>
      </c>
      <c r="D19" s="1062">
        <v>3414.3295247600004</v>
      </c>
      <c r="E19" s="1063">
        <v>4268.71784902</v>
      </c>
      <c r="F19" s="1064">
        <v>-800.9485104500004</v>
      </c>
      <c r="G19" s="1065"/>
      <c r="H19" s="1063">
        <v>-24.563819055999016</v>
      </c>
      <c r="I19" s="1062">
        <v>854.38832426</v>
      </c>
      <c r="J19" s="1063"/>
      <c r="K19" s="1066">
        <v>25.023604724270328</v>
      </c>
      <c r="M19" s="751"/>
    </row>
    <row r="20" spans="1:13" ht="16.5" customHeight="1">
      <c r="A20" s="1067" t="s">
        <v>783</v>
      </c>
      <c r="B20" s="1062">
        <v>12827.869842771519</v>
      </c>
      <c r="C20" s="1062">
        <v>14078.931284665809</v>
      </c>
      <c r="D20" s="1062">
        <v>14029.25638240651</v>
      </c>
      <c r="E20" s="1063">
        <v>14865.582730074953</v>
      </c>
      <c r="F20" s="1064">
        <v>1251.0614418942896</v>
      </c>
      <c r="G20" s="1065"/>
      <c r="H20" s="1063">
        <v>9.75268269189105</v>
      </c>
      <c r="I20" s="1062">
        <v>836.3263476684442</v>
      </c>
      <c r="J20" s="1063"/>
      <c r="K20" s="1066">
        <v>5.961302045326118</v>
      </c>
      <c r="M20" s="751"/>
    </row>
    <row r="21" spans="1:13" ht="16.5" customHeight="1">
      <c r="A21" s="1061" t="s">
        <v>784</v>
      </c>
      <c r="B21" s="1062">
        <v>1373944.8703530082</v>
      </c>
      <c r="C21" s="1062">
        <v>1414280.608976104</v>
      </c>
      <c r="D21" s="1062">
        <v>1692264.8722793078</v>
      </c>
      <c r="E21" s="1063">
        <v>1765046.889717098</v>
      </c>
      <c r="F21" s="1064">
        <v>40335.73862309591</v>
      </c>
      <c r="G21" s="1072"/>
      <c r="H21" s="1063">
        <v>2.935761069709619</v>
      </c>
      <c r="I21" s="1062">
        <v>72782.01743779029</v>
      </c>
      <c r="J21" s="1073"/>
      <c r="K21" s="1066">
        <v>4.300864399540502</v>
      </c>
      <c r="M21" s="751"/>
    </row>
    <row r="22" spans="1:13" ht="16.5" customHeight="1">
      <c r="A22" s="1061" t="s">
        <v>785</v>
      </c>
      <c r="B22" s="1062">
        <v>396831.49710430467</v>
      </c>
      <c r="C22" s="1062">
        <v>362000.9613478198</v>
      </c>
      <c r="D22" s="1062">
        <v>504776.9854034581</v>
      </c>
      <c r="E22" s="1062">
        <v>406956.2636151087</v>
      </c>
      <c r="F22" s="1064">
        <v>-42861.92335074129</v>
      </c>
      <c r="G22" s="1074" t="s">
        <v>769</v>
      </c>
      <c r="H22" s="1063">
        <v>-10.801038643229296</v>
      </c>
      <c r="I22" s="1062">
        <v>-93826.50032785443</v>
      </c>
      <c r="J22" s="1075" t="s">
        <v>770</v>
      </c>
      <c r="K22" s="1066">
        <v>-18.58771359254043</v>
      </c>
      <c r="M22" s="751"/>
    </row>
    <row r="23" spans="1:13" ht="16.5" customHeight="1">
      <c r="A23" s="1054" t="s">
        <v>786</v>
      </c>
      <c r="B23" s="1055">
        <v>1877801.5328829</v>
      </c>
      <c r="C23" s="1055">
        <v>1962194.35939434</v>
      </c>
      <c r="D23" s="1055">
        <v>2244578.57237777</v>
      </c>
      <c r="E23" s="1056">
        <v>2364968.9167993534</v>
      </c>
      <c r="F23" s="1057">
        <v>84392.8265114401</v>
      </c>
      <c r="G23" s="1076"/>
      <c r="H23" s="1056">
        <v>4.49423568111992</v>
      </c>
      <c r="I23" s="1055">
        <v>120390.34442158323</v>
      </c>
      <c r="J23" s="1056"/>
      <c r="K23" s="1060">
        <v>5.363605707687435</v>
      </c>
      <c r="M23" s="751"/>
    </row>
    <row r="24" spans="1:13" ht="16.5" customHeight="1">
      <c r="A24" s="1061" t="s">
        <v>787</v>
      </c>
      <c r="B24" s="1062">
        <v>1376048.568764397</v>
      </c>
      <c r="C24" s="1062">
        <v>1451849.3239387209</v>
      </c>
      <c r="D24" s="1062">
        <v>1634481.7499847095</v>
      </c>
      <c r="E24" s="1063">
        <v>1742358.2608635474</v>
      </c>
      <c r="F24" s="1064">
        <v>75800.75517432392</v>
      </c>
      <c r="G24" s="1065"/>
      <c r="H24" s="1063">
        <v>5.5085813753207935</v>
      </c>
      <c r="I24" s="1062">
        <v>107876.5108788379</v>
      </c>
      <c r="J24" s="1063"/>
      <c r="K24" s="1077">
        <v>6.600043767992336</v>
      </c>
      <c r="M24" s="751"/>
    </row>
    <row r="25" spans="1:13" ht="16.5" customHeight="1">
      <c r="A25" s="1061" t="s">
        <v>788</v>
      </c>
      <c r="B25" s="1062">
        <v>424744.6343087903</v>
      </c>
      <c r="C25" s="1062">
        <v>455667.72504053323</v>
      </c>
      <c r="D25" s="1062">
        <v>503287.11484016536</v>
      </c>
      <c r="E25" s="1063">
        <v>538947.0713350484</v>
      </c>
      <c r="F25" s="1064">
        <v>30923.09073174291</v>
      </c>
      <c r="G25" s="1065"/>
      <c r="H25" s="1063">
        <v>7.280395850571653</v>
      </c>
      <c r="I25" s="1062">
        <v>35659.95649488305</v>
      </c>
      <c r="J25" s="1063"/>
      <c r="K25" s="1077">
        <v>7.0854101850407964</v>
      </c>
      <c r="M25" s="751"/>
    </row>
    <row r="26" spans="1:13" ht="16.5" customHeight="1">
      <c r="A26" s="1067" t="s">
        <v>789</v>
      </c>
      <c r="B26" s="1062">
        <v>270080.36128978006</v>
      </c>
      <c r="C26" s="1062">
        <v>312971.20817148103</v>
      </c>
      <c r="D26" s="1062">
        <v>327482.67803008</v>
      </c>
      <c r="E26" s="1063">
        <v>365161.18529377994</v>
      </c>
      <c r="F26" s="1064">
        <v>42890.84688170097</v>
      </c>
      <c r="G26" s="1065"/>
      <c r="H26" s="1063">
        <v>15.880772180870146</v>
      </c>
      <c r="I26" s="1062">
        <v>37678.507263699954</v>
      </c>
      <c r="J26" s="1063"/>
      <c r="K26" s="1066">
        <v>11.505496257191075</v>
      </c>
      <c r="M26" s="751"/>
    </row>
    <row r="27" spans="1:13" ht="16.5" customHeight="1">
      <c r="A27" s="1067" t="s">
        <v>790</v>
      </c>
      <c r="B27" s="1062">
        <v>154664.23425830094</v>
      </c>
      <c r="C27" s="1062">
        <v>142696.4930601235</v>
      </c>
      <c r="D27" s="1062">
        <v>175804.43157376483</v>
      </c>
      <c r="E27" s="1063">
        <v>173785.89451651176</v>
      </c>
      <c r="F27" s="1064">
        <v>-11967.74119817745</v>
      </c>
      <c r="G27" s="1065"/>
      <c r="H27" s="1063">
        <v>-7.737885397725772</v>
      </c>
      <c r="I27" s="1062">
        <v>-2018.5370572530665</v>
      </c>
      <c r="J27" s="1063"/>
      <c r="K27" s="1066">
        <v>-1.148171885761662</v>
      </c>
      <c r="M27" s="751"/>
    </row>
    <row r="28" spans="1:13" ht="16.5" customHeight="1">
      <c r="A28" s="1067" t="s">
        <v>791</v>
      </c>
      <c r="B28" s="1062">
        <v>951303.9344556065</v>
      </c>
      <c r="C28" s="1062">
        <v>996181.5988981876</v>
      </c>
      <c r="D28" s="1062">
        <v>1131194.6351445443</v>
      </c>
      <c r="E28" s="1063">
        <v>1203411.189528499</v>
      </c>
      <c r="F28" s="1064">
        <v>44877.664442581125</v>
      </c>
      <c r="G28" s="1065"/>
      <c r="H28" s="1063">
        <v>4.717489628408068</v>
      </c>
      <c r="I28" s="1062">
        <v>72216.55438395473</v>
      </c>
      <c r="J28" s="1063"/>
      <c r="K28" s="1066">
        <v>6.384096258971993</v>
      </c>
      <c r="M28" s="751"/>
    </row>
    <row r="29" spans="1:13" ht="16.5" customHeight="1">
      <c r="A29" s="1078" t="s">
        <v>792</v>
      </c>
      <c r="B29" s="1079">
        <v>501752.96411850315</v>
      </c>
      <c r="C29" s="1079">
        <v>510345.0354556192</v>
      </c>
      <c r="D29" s="1079">
        <v>610096.8223930605</v>
      </c>
      <c r="E29" s="1080">
        <v>622610.655935806</v>
      </c>
      <c r="F29" s="1081">
        <v>8592.071337116067</v>
      </c>
      <c r="G29" s="1080"/>
      <c r="H29" s="1080">
        <v>1.7124106784722066</v>
      </c>
      <c r="I29" s="1079">
        <v>12513.833542745444</v>
      </c>
      <c r="J29" s="1080"/>
      <c r="K29" s="1082">
        <v>2.0511225568526714</v>
      </c>
      <c r="M29" s="751"/>
    </row>
    <row r="30" spans="1:13" ht="16.5" customHeight="1" thickBot="1">
      <c r="A30" s="1083" t="s">
        <v>793</v>
      </c>
      <c r="B30" s="1084">
        <v>1972197.1553575026</v>
      </c>
      <c r="C30" s="1084">
        <v>2055680.7635857754</v>
      </c>
      <c r="D30" s="1084">
        <v>2353961.9820118616</v>
      </c>
      <c r="E30" s="1085">
        <v>2472295.893044305</v>
      </c>
      <c r="F30" s="1086">
        <v>83483.60822827276</v>
      </c>
      <c r="G30" s="1085"/>
      <c r="H30" s="1085">
        <v>4.233025486396647</v>
      </c>
      <c r="I30" s="1084">
        <v>118333.9110324434</v>
      </c>
      <c r="J30" s="1085"/>
      <c r="K30" s="1087">
        <v>5.027010288896293</v>
      </c>
      <c r="M30" s="751"/>
    </row>
    <row r="31" spans="1:11" ht="19.5" customHeight="1" thickTop="1">
      <c r="A31" s="538" t="s">
        <v>794</v>
      </c>
      <c r="B31" s="1088">
        <v>8031.38759425639</v>
      </c>
      <c r="C31" s="512" t="s">
        <v>795</v>
      </c>
      <c r="D31" s="1089"/>
      <c r="E31" s="1089"/>
      <c r="F31" s="1089"/>
      <c r="G31" s="1090"/>
      <c r="H31" s="1091"/>
      <c r="I31" s="1089"/>
      <c r="J31" s="1092"/>
      <c r="K31" s="1092"/>
    </row>
    <row r="32" spans="1:11" ht="15" customHeight="1">
      <c r="A32" s="1093" t="s">
        <v>796</v>
      </c>
      <c r="B32" s="1088">
        <v>-3994.2214604950095</v>
      </c>
      <c r="C32" s="512" t="s">
        <v>795</v>
      </c>
      <c r="D32" s="1089"/>
      <c r="E32" s="1089"/>
      <c r="F32" s="1089"/>
      <c r="G32" s="1090"/>
      <c r="H32" s="1091"/>
      <c r="I32" s="1089"/>
      <c r="J32" s="1092"/>
      <c r="K32" s="1092"/>
    </row>
    <row r="33" spans="1:11" ht="16.5" customHeight="1">
      <c r="A33" s="1094" t="s">
        <v>797</v>
      </c>
      <c r="B33" s="512"/>
      <c r="C33" s="512"/>
      <c r="D33" s="1089"/>
      <c r="E33" s="1089"/>
      <c r="F33" s="1089"/>
      <c r="G33" s="1090"/>
      <c r="H33" s="1091"/>
      <c r="I33" s="1089"/>
      <c r="J33" s="1092"/>
      <c r="K33" s="1092"/>
    </row>
    <row r="34" spans="1:11" ht="16.5" customHeight="1">
      <c r="A34" s="1095" t="s">
        <v>798</v>
      </c>
      <c r="B34" s="512"/>
      <c r="C34" s="512"/>
      <c r="D34" s="1089"/>
      <c r="E34" s="1089"/>
      <c r="F34" s="1089"/>
      <c r="G34" s="1090"/>
      <c r="H34" s="1091"/>
      <c r="I34" s="1089"/>
      <c r="J34" s="1092"/>
      <c r="K34" s="1092"/>
    </row>
    <row r="35" spans="1:11" ht="16.5" customHeight="1">
      <c r="A35" s="1096" t="s">
        <v>799</v>
      </c>
      <c r="B35" s="1097">
        <v>0.812288962773125</v>
      </c>
      <c r="C35" s="1098">
        <v>0.8630226674630826</v>
      </c>
      <c r="D35" s="1098">
        <v>0.9199970076590531</v>
      </c>
      <c r="E35" s="1098">
        <v>0.9885652267374384</v>
      </c>
      <c r="F35" s="1099">
        <v>0.05073370468995764</v>
      </c>
      <c r="G35" s="1100"/>
      <c r="H35" s="1099">
        <v>6.245770534263399</v>
      </c>
      <c r="I35" s="1099">
        <v>0.06856821907838528</v>
      </c>
      <c r="J35" s="1099"/>
      <c r="K35" s="1099">
        <v>7.453091532640764</v>
      </c>
    </row>
    <row r="36" spans="1:11" ht="16.5" customHeight="1">
      <c r="A36" s="1096" t="s">
        <v>800</v>
      </c>
      <c r="B36" s="1097">
        <v>2.63157901091805</v>
      </c>
      <c r="C36" s="1098">
        <v>2.749764373126517</v>
      </c>
      <c r="D36" s="1098">
        <v>2.9877941928571294</v>
      </c>
      <c r="E36" s="1098">
        <v>3.195925686991315</v>
      </c>
      <c r="F36" s="1099">
        <v>0.1181853622084672</v>
      </c>
      <c r="G36" s="1100"/>
      <c r="H36" s="1099">
        <v>4.491043655468173</v>
      </c>
      <c r="I36" s="1099">
        <v>0.2081314941341854</v>
      </c>
      <c r="J36" s="1099"/>
      <c r="K36" s="1099">
        <v>6.966058593719807</v>
      </c>
    </row>
    <row r="37" spans="1:11" ht="16.5" customHeight="1">
      <c r="A37" s="1096" t="s">
        <v>801</v>
      </c>
      <c r="B37" s="1101">
        <v>3.5911400315190933</v>
      </c>
      <c r="C37" s="1102">
        <v>3.7163444261383285</v>
      </c>
      <c r="D37" s="1102">
        <v>4.103036833555704</v>
      </c>
      <c r="E37" s="1102">
        <v>4.33795108612683</v>
      </c>
      <c r="F37" s="1099">
        <v>0.12520439461923516</v>
      </c>
      <c r="G37" s="1100"/>
      <c r="H37" s="1099">
        <v>3.486480435748206</v>
      </c>
      <c r="I37" s="1099">
        <v>0.23491425257112564</v>
      </c>
      <c r="J37" s="1099"/>
      <c r="K37" s="1099">
        <v>5.725375181863728</v>
      </c>
    </row>
    <row r="38" spans="1:11" ht="16.5" customHeight="1">
      <c r="A38" s="1103"/>
      <c r="B38" s="512"/>
      <c r="C38" s="512"/>
      <c r="D38" s="512"/>
      <c r="E38" s="512"/>
      <c r="F38" s="512"/>
      <c r="G38" s="512"/>
      <c r="H38" s="512"/>
      <c r="I38" s="512"/>
      <c r="J38" s="512"/>
      <c r="K38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22">
      <selection activeCell="I47" sqref="I47"/>
    </sheetView>
  </sheetViews>
  <sheetFormatPr defaultColWidth="11.00390625" defaultRowHeight="16.5" customHeight="1"/>
  <cols>
    <col min="1" max="1" width="46.7109375" style="1104" bestFit="1" customWidth="1"/>
    <col min="2" max="2" width="11.57421875" style="1104" bestFit="1" customWidth="1"/>
    <col min="3" max="3" width="12.00390625" style="1104" bestFit="1" customWidth="1"/>
    <col min="4" max="4" width="12.00390625" style="1104" customWidth="1"/>
    <col min="5" max="5" width="12.00390625" style="1104" bestFit="1" customWidth="1"/>
    <col min="6" max="6" width="10.57421875" style="1104" bestFit="1" customWidth="1"/>
    <col min="7" max="7" width="2.421875" style="1104" bestFit="1" customWidth="1"/>
    <col min="8" max="8" width="8.00390625" style="1104" bestFit="1" customWidth="1"/>
    <col min="9" max="9" width="10.7109375" style="1104" customWidth="1"/>
    <col min="10" max="10" width="2.140625" style="1104" customWidth="1"/>
    <col min="11" max="11" width="8.28125" style="1104" bestFit="1" customWidth="1"/>
    <col min="12" max="16384" width="11.00390625" style="126" customWidth="1"/>
  </cols>
  <sheetData>
    <row r="1" spans="1:11" ht="12.75">
      <c r="A1" s="1647" t="s">
        <v>1081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1" ht="16.5" customHeight="1">
      <c r="A2" s="1648" t="s">
        <v>117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</row>
    <row r="3" spans="5:11" ht="16.5" customHeight="1" thickBot="1">
      <c r="E3" s="1105"/>
      <c r="I3" s="1649" t="s">
        <v>1</v>
      </c>
      <c r="J3" s="1649"/>
      <c r="K3" s="1649"/>
    </row>
    <row r="4" spans="1:11" ht="13.5" thickTop="1">
      <c r="A4" s="1039"/>
      <c r="B4" s="1106">
        <v>2015</v>
      </c>
      <c r="C4" s="1106">
        <v>2015</v>
      </c>
      <c r="D4" s="1106">
        <v>2016</v>
      </c>
      <c r="E4" s="1107">
        <v>2016</v>
      </c>
      <c r="F4" s="1656" t="s">
        <v>762</v>
      </c>
      <c r="G4" s="1657"/>
      <c r="H4" s="1657"/>
      <c r="I4" s="1657"/>
      <c r="J4" s="1657"/>
      <c r="K4" s="1658"/>
    </row>
    <row r="5" spans="1:11" ht="12.75">
      <c r="A5" s="1108" t="s">
        <v>802</v>
      </c>
      <c r="B5" s="1109" t="s">
        <v>764</v>
      </c>
      <c r="C5" s="1044" t="s">
        <v>322</v>
      </c>
      <c r="D5" s="1044" t="s">
        <v>765</v>
      </c>
      <c r="E5" s="1045" t="s">
        <v>766</v>
      </c>
      <c r="F5" s="1652" t="s">
        <v>19</v>
      </c>
      <c r="G5" s="1653"/>
      <c r="H5" s="1654"/>
      <c r="I5" s="1652" t="s">
        <v>41</v>
      </c>
      <c r="J5" s="1653"/>
      <c r="K5" s="1655"/>
    </row>
    <row r="6" spans="1:11" ht="12.75">
      <c r="A6" s="1108"/>
      <c r="B6" s="1110"/>
      <c r="C6" s="1110"/>
      <c r="D6" s="1111"/>
      <c r="E6" s="1112"/>
      <c r="F6" s="1113" t="s">
        <v>13</v>
      </c>
      <c r="G6" s="1114" t="s">
        <v>122</v>
      </c>
      <c r="H6" s="1115" t="s">
        <v>767</v>
      </c>
      <c r="I6" s="1110" t="s">
        <v>13</v>
      </c>
      <c r="J6" s="1114" t="s">
        <v>122</v>
      </c>
      <c r="K6" s="1116" t="s">
        <v>767</v>
      </c>
    </row>
    <row r="7" spans="1:11" ht="16.5" customHeight="1">
      <c r="A7" s="1054" t="s">
        <v>803</v>
      </c>
      <c r="B7" s="1055">
        <v>726683.8906569998</v>
      </c>
      <c r="C7" s="1055">
        <v>795385.5111002299</v>
      </c>
      <c r="D7" s="1055">
        <v>917630.90047061</v>
      </c>
      <c r="E7" s="1056">
        <v>923234.62234596</v>
      </c>
      <c r="F7" s="1057">
        <v>68701.62044323015</v>
      </c>
      <c r="G7" s="1117"/>
      <c r="H7" s="1056">
        <v>9.45412734842884</v>
      </c>
      <c r="I7" s="1055">
        <v>5603.721875349991</v>
      </c>
      <c r="J7" s="1118"/>
      <c r="K7" s="1060">
        <v>0.610672752244514</v>
      </c>
    </row>
    <row r="8" spans="1:11" ht="16.5" customHeight="1">
      <c r="A8" s="1067" t="s">
        <v>804</v>
      </c>
      <c r="B8" s="1062">
        <v>19527.07339061</v>
      </c>
      <c r="C8" s="1062">
        <v>22665.11000153</v>
      </c>
      <c r="D8" s="1062">
        <v>28206.181776740003</v>
      </c>
      <c r="E8" s="1063">
        <v>26429.41003164</v>
      </c>
      <c r="F8" s="1064">
        <v>3138.0366109200004</v>
      </c>
      <c r="G8" s="1119"/>
      <c r="H8" s="1063">
        <v>16.070183934623767</v>
      </c>
      <c r="I8" s="1062">
        <v>-1776.7717451000026</v>
      </c>
      <c r="J8" s="1063"/>
      <c r="K8" s="1066">
        <v>-6.299228159144897</v>
      </c>
    </row>
    <row r="9" spans="1:11" ht="16.5" customHeight="1">
      <c r="A9" s="1067" t="s">
        <v>805</v>
      </c>
      <c r="B9" s="1062">
        <v>4095.8827999999994</v>
      </c>
      <c r="C9" s="1062">
        <v>4248.572520000001</v>
      </c>
      <c r="D9" s="1062">
        <v>29.838400000000004</v>
      </c>
      <c r="E9" s="1063">
        <v>29.519400000000005</v>
      </c>
      <c r="F9" s="1064">
        <v>152.68972000000122</v>
      </c>
      <c r="G9" s="1119"/>
      <c r="H9" s="1063">
        <v>3.727883034153254</v>
      </c>
      <c r="I9" s="1062">
        <v>-0.31899999999999906</v>
      </c>
      <c r="J9" s="1063"/>
      <c r="K9" s="1066">
        <v>-1.0690921765242072</v>
      </c>
    </row>
    <row r="10" spans="1:11" ht="16.5" customHeight="1">
      <c r="A10" s="1067" t="s">
        <v>806</v>
      </c>
      <c r="B10" s="1062">
        <v>0</v>
      </c>
      <c r="C10" s="1062">
        <v>0</v>
      </c>
      <c r="D10" s="1062">
        <v>2384.0881600000002</v>
      </c>
      <c r="E10" s="1062">
        <v>2358.60006</v>
      </c>
      <c r="F10" s="1064">
        <v>0</v>
      </c>
      <c r="G10" s="1119"/>
      <c r="H10" s="1304" t="s">
        <v>3</v>
      </c>
      <c r="I10" s="1062">
        <v>-25.48810000000003</v>
      </c>
      <c r="J10" s="1063"/>
      <c r="K10" s="1066">
        <v>0</v>
      </c>
    </row>
    <row r="11" spans="1:11" ht="16.5" customHeight="1">
      <c r="A11" s="1067" t="s">
        <v>807</v>
      </c>
      <c r="B11" s="1062">
        <v>703060.9344663898</v>
      </c>
      <c r="C11" s="1062">
        <v>768471.8285787</v>
      </c>
      <c r="D11" s="1062">
        <v>887010.79213387</v>
      </c>
      <c r="E11" s="1063">
        <v>894417.09285432</v>
      </c>
      <c r="F11" s="1064">
        <v>65410.89411231014</v>
      </c>
      <c r="G11" s="1119"/>
      <c r="H11" s="1063">
        <v>9.303730431552962</v>
      </c>
      <c r="I11" s="1062">
        <v>7406.300720450003</v>
      </c>
      <c r="J11" s="1063"/>
      <c r="K11" s="1066">
        <v>0.834973011166275</v>
      </c>
    </row>
    <row r="12" spans="1:11" ht="16.5" customHeight="1">
      <c r="A12" s="1054" t="s">
        <v>808</v>
      </c>
      <c r="B12" s="1055">
        <v>18526.62447425</v>
      </c>
      <c r="C12" s="1055">
        <v>12451.23447429</v>
      </c>
      <c r="D12" s="1055">
        <v>16408.71187425</v>
      </c>
      <c r="E12" s="1056">
        <v>16548.75767425</v>
      </c>
      <c r="F12" s="1057">
        <v>-6075.389999959998</v>
      </c>
      <c r="G12" s="1117"/>
      <c r="H12" s="1056">
        <v>-32.7927519036408</v>
      </c>
      <c r="I12" s="1055">
        <v>140.04579999999987</v>
      </c>
      <c r="J12" s="1056"/>
      <c r="K12" s="1060">
        <v>0.8534844238429959</v>
      </c>
    </row>
    <row r="13" spans="1:11" ht="16.5" customHeight="1">
      <c r="A13" s="1067" t="s">
        <v>809</v>
      </c>
      <c r="B13" s="1062">
        <v>17968.91247425</v>
      </c>
      <c r="C13" s="1062">
        <v>11919.93247429</v>
      </c>
      <c r="D13" s="1062">
        <v>16099.85087425</v>
      </c>
      <c r="E13" s="1063">
        <v>16219.89667425</v>
      </c>
      <c r="F13" s="1064">
        <v>-6048.979999959998</v>
      </c>
      <c r="G13" s="1119"/>
      <c r="H13" s="1063">
        <v>-33.663584307778066</v>
      </c>
      <c r="I13" s="1062">
        <v>120.04579999999987</v>
      </c>
      <c r="J13" s="1063"/>
      <c r="K13" s="1066">
        <v>0.7456329933589656</v>
      </c>
    </row>
    <row r="14" spans="1:11" ht="16.5" customHeight="1">
      <c r="A14" s="1067" t="s">
        <v>810</v>
      </c>
      <c r="B14" s="1062">
        <v>28.7</v>
      </c>
      <c r="C14" s="1062">
        <v>0</v>
      </c>
      <c r="D14" s="1062">
        <v>0</v>
      </c>
      <c r="E14" s="1063">
        <v>0</v>
      </c>
      <c r="F14" s="1064">
        <v>-28.7</v>
      </c>
      <c r="G14" s="1119"/>
      <c r="H14" s="1063">
        <v>-100</v>
      </c>
      <c r="I14" s="1062">
        <v>0</v>
      </c>
      <c r="J14" s="1063"/>
      <c r="K14" s="1305" t="s">
        <v>3</v>
      </c>
    </row>
    <row r="15" spans="1:11" ht="16.5" customHeight="1">
      <c r="A15" s="1067" t="s">
        <v>811</v>
      </c>
      <c r="B15" s="1062">
        <v>529.012</v>
      </c>
      <c r="C15" s="1062">
        <v>531.302</v>
      </c>
      <c r="D15" s="1062">
        <v>308.861</v>
      </c>
      <c r="E15" s="1063">
        <v>328.861</v>
      </c>
      <c r="F15" s="1064">
        <v>2.2900000000000773</v>
      </c>
      <c r="G15" s="1119"/>
      <c r="H15" s="1063">
        <v>0.43288242988818354</v>
      </c>
      <c r="I15" s="1062">
        <v>20</v>
      </c>
      <c r="J15" s="1063"/>
      <c r="K15" s="1066">
        <v>6.475404793742169</v>
      </c>
    </row>
    <row r="16" spans="1:11" ht="16.5" customHeight="1">
      <c r="A16" s="1067" t="s">
        <v>812</v>
      </c>
      <c r="B16" s="1062">
        <v>0</v>
      </c>
      <c r="C16" s="1062">
        <v>0</v>
      </c>
      <c r="D16" s="1062">
        <v>0</v>
      </c>
      <c r="E16" s="1063">
        <v>0</v>
      </c>
      <c r="F16" s="1064">
        <v>0</v>
      </c>
      <c r="G16" s="1119"/>
      <c r="H16" s="1304" t="s">
        <v>3</v>
      </c>
      <c r="I16" s="1062">
        <v>0</v>
      </c>
      <c r="J16" s="1063"/>
      <c r="K16" s="1305" t="s">
        <v>3</v>
      </c>
    </row>
    <row r="17" spans="1:11" ht="16.5" customHeight="1">
      <c r="A17" s="1120" t="s">
        <v>813</v>
      </c>
      <c r="B17" s="1055">
        <v>31</v>
      </c>
      <c r="C17" s="1055">
        <v>31</v>
      </c>
      <c r="D17" s="1055">
        <v>31</v>
      </c>
      <c r="E17" s="1056">
        <v>31</v>
      </c>
      <c r="F17" s="1057">
        <v>0</v>
      </c>
      <c r="G17" s="1117"/>
      <c r="H17" s="1056">
        <v>0</v>
      </c>
      <c r="I17" s="1055">
        <v>0</v>
      </c>
      <c r="J17" s="1056"/>
      <c r="K17" s="1060">
        <v>0</v>
      </c>
    </row>
    <row r="18" spans="1:11" ht="16.5" customHeight="1">
      <c r="A18" s="1054" t="s">
        <v>814</v>
      </c>
      <c r="B18" s="1055">
        <v>2423.7671835200003</v>
      </c>
      <c r="C18" s="1055">
        <v>1469.48656082</v>
      </c>
      <c r="D18" s="1055">
        <v>2423.7671835200003</v>
      </c>
      <c r="E18" s="1056">
        <v>3278.6348292200005</v>
      </c>
      <c r="F18" s="1057">
        <v>-954.2806227000003</v>
      </c>
      <c r="G18" s="1117"/>
      <c r="H18" s="1056">
        <v>-39.37179400680362</v>
      </c>
      <c r="I18" s="1055">
        <v>854.8676457000001</v>
      </c>
      <c r="J18" s="1056"/>
      <c r="K18" s="1060">
        <v>35.27020464310804</v>
      </c>
    </row>
    <row r="19" spans="1:11" ht="16.5" customHeight="1">
      <c r="A19" s="1067" t="s">
        <v>815</v>
      </c>
      <c r="B19" s="1062">
        <v>2407.7671835200003</v>
      </c>
      <c r="C19" s="1062">
        <v>1453.48656082</v>
      </c>
      <c r="D19" s="1062">
        <v>2407.7671835200003</v>
      </c>
      <c r="E19" s="1063">
        <v>3262.6348292200005</v>
      </c>
      <c r="F19" s="1064">
        <v>-954.2806227000003</v>
      </c>
      <c r="G19" s="1119"/>
      <c r="H19" s="1063">
        <v>-39.63342590727163</v>
      </c>
      <c r="I19" s="1062">
        <v>854.8676457000001</v>
      </c>
      <c r="J19" s="1063"/>
      <c r="K19" s="1066">
        <v>35.50458082289496</v>
      </c>
    </row>
    <row r="20" spans="1:11" ht="16.5" customHeight="1">
      <c r="A20" s="1067" t="s">
        <v>816</v>
      </c>
      <c r="B20" s="1062">
        <v>16</v>
      </c>
      <c r="C20" s="1062">
        <v>16</v>
      </c>
      <c r="D20" s="1062">
        <v>16</v>
      </c>
      <c r="E20" s="1063">
        <v>16</v>
      </c>
      <c r="F20" s="1064">
        <v>0</v>
      </c>
      <c r="G20" s="1119"/>
      <c r="H20" s="1063">
        <v>0</v>
      </c>
      <c r="I20" s="1062">
        <v>0</v>
      </c>
      <c r="J20" s="1063"/>
      <c r="K20" s="1066">
        <v>0</v>
      </c>
    </row>
    <row r="21" spans="1:11" ht="16.5" customHeight="1">
      <c r="A21" s="1054" t="s">
        <v>817</v>
      </c>
      <c r="B21" s="1055">
        <v>3261.50328125</v>
      </c>
      <c r="C21" s="1055">
        <v>1215.7890162</v>
      </c>
      <c r="D21" s="1055">
        <v>6710.15287789</v>
      </c>
      <c r="E21" s="1056">
        <v>8030.1869890299995</v>
      </c>
      <c r="F21" s="1057">
        <v>-2045.7142650499998</v>
      </c>
      <c r="G21" s="1117"/>
      <c r="H21" s="1056">
        <v>-62.72304789054088</v>
      </c>
      <c r="I21" s="1055">
        <v>1320.0341111399994</v>
      </c>
      <c r="J21" s="1056"/>
      <c r="K21" s="1060">
        <v>19.67219130713878</v>
      </c>
    </row>
    <row r="22" spans="1:11" ht="16.5" customHeight="1">
      <c r="A22" s="1067" t="s">
        <v>818</v>
      </c>
      <c r="B22" s="1062">
        <v>3261.50328125</v>
      </c>
      <c r="C22" s="1062">
        <v>1215.7890162</v>
      </c>
      <c r="D22" s="1062">
        <v>5910.15287789</v>
      </c>
      <c r="E22" s="1063">
        <v>6580.1869890299995</v>
      </c>
      <c r="F22" s="1064">
        <v>-2045.7142650499998</v>
      </c>
      <c r="G22" s="1119"/>
      <c r="H22" s="1063">
        <v>-62.72304789054088</v>
      </c>
      <c r="I22" s="1062">
        <v>670.0341111399994</v>
      </c>
      <c r="J22" s="1063"/>
      <c r="K22" s="1066">
        <v>11.337001343004346</v>
      </c>
    </row>
    <row r="23" spans="1:11" ht="16.5" customHeight="1">
      <c r="A23" s="1067" t="s">
        <v>819</v>
      </c>
      <c r="B23" s="1062">
        <v>0</v>
      </c>
      <c r="C23" s="1062">
        <v>0</v>
      </c>
      <c r="D23" s="1062">
        <v>800</v>
      </c>
      <c r="E23" s="1063">
        <v>1450</v>
      </c>
      <c r="F23" s="1064">
        <v>0</v>
      </c>
      <c r="G23" s="1119"/>
      <c r="H23" s="1304" t="s">
        <v>3</v>
      </c>
      <c r="I23" s="1062">
        <v>650</v>
      </c>
      <c r="J23" s="1063"/>
      <c r="K23" s="1066">
        <v>81.25</v>
      </c>
    </row>
    <row r="24" spans="1:11" ht="16.5" customHeight="1">
      <c r="A24" s="1054" t="s">
        <v>820</v>
      </c>
      <c r="B24" s="1055">
        <v>4695.79921251</v>
      </c>
      <c r="C24" s="1055">
        <v>4646.23777591</v>
      </c>
      <c r="D24" s="1055">
        <v>4449.79700387</v>
      </c>
      <c r="E24" s="1056">
        <v>4419.039642219999</v>
      </c>
      <c r="F24" s="1057">
        <v>-49.56143659999998</v>
      </c>
      <c r="G24" s="1117"/>
      <c r="H24" s="1056">
        <v>-1.0554419888304463</v>
      </c>
      <c r="I24" s="1055">
        <v>-30.757361650000348</v>
      </c>
      <c r="J24" s="1056"/>
      <c r="K24" s="1060">
        <v>-0.6912081972110321</v>
      </c>
    </row>
    <row r="25" spans="1:11" ht="16.5" customHeight="1">
      <c r="A25" s="1054" t="s">
        <v>821</v>
      </c>
      <c r="B25" s="1055">
        <v>31359.275666210004</v>
      </c>
      <c r="C25" s="1055">
        <v>32488.629622350014</v>
      </c>
      <c r="D25" s="1055">
        <v>33875.37749902</v>
      </c>
      <c r="E25" s="1056">
        <v>34598.79951863001</v>
      </c>
      <c r="F25" s="1057">
        <v>1129.3539561400103</v>
      </c>
      <c r="G25" s="1117"/>
      <c r="H25" s="1056">
        <v>3.601339419191058</v>
      </c>
      <c r="I25" s="1055">
        <v>723.4220196100068</v>
      </c>
      <c r="J25" s="1056"/>
      <c r="K25" s="1060">
        <v>2.135539359320601</v>
      </c>
    </row>
    <row r="26" spans="1:11" ht="16.5" customHeight="1">
      <c r="A26" s="1121" t="s">
        <v>822</v>
      </c>
      <c r="B26" s="1122">
        <v>786981.8604747398</v>
      </c>
      <c r="C26" s="1122">
        <v>847687.8885497999</v>
      </c>
      <c r="D26" s="1122">
        <v>981529.70690916</v>
      </c>
      <c r="E26" s="1123">
        <v>990141.0409993101</v>
      </c>
      <c r="F26" s="1124">
        <v>60706.02807506011</v>
      </c>
      <c r="G26" s="1125"/>
      <c r="H26" s="1123">
        <v>7.713777295761269</v>
      </c>
      <c r="I26" s="1122">
        <v>8611.334090150078</v>
      </c>
      <c r="J26" s="1123"/>
      <c r="K26" s="1126">
        <v>0.877338100877985</v>
      </c>
    </row>
    <row r="27" spans="1:11" ht="16.5" customHeight="1">
      <c r="A27" s="1054" t="s">
        <v>823</v>
      </c>
      <c r="B27" s="1055">
        <v>522898.4435030701</v>
      </c>
      <c r="C27" s="1055">
        <v>527990.44824628</v>
      </c>
      <c r="D27" s="1055">
        <v>547052.99109699</v>
      </c>
      <c r="E27" s="1056">
        <v>545181.09352656</v>
      </c>
      <c r="F27" s="1057">
        <v>5092.004743209865</v>
      </c>
      <c r="G27" s="1117"/>
      <c r="H27" s="1056">
        <v>0.973803767534062</v>
      </c>
      <c r="I27" s="1055">
        <v>-1871.8975704299519</v>
      </c>
      <c r="J27" s="1056"/>
      <c r="K27" s="1060">
        <v>-0.3421784728160042</v>
      </c>
    </row>
    <row r="28" spans="1:11" ht="16.5" customHeight="1">
      <c r="A28" s="1067" t="s">
        <v>824</v>
      </c>
      <c r="B28" s="1062">
        <v>270080.36128978006</v>
      </c>
      <c r="C28" s="1062">
        <v>312971.20817148103</v>
      </c>
      <c r="D28" s="1062">
        <v>327482.67803008</v>
      </c>
      <c r="E28" s="1063">
        <v>365161.18529377994</v>
      </c>
      <c r="F28" s="1064">
        <v>42890.84688170097</v>
      </c>
      <c r="G28" s="1119"/>
      <c r="H28" s="1063">
        <v>15.880772180870146</v>
      </c>
      <c r="I28" s="1062">
        <v>37678.507263699954</v>
      </c>
      <c r="J28" s="1063"/>
      <c r="K28" s="1066">
        <v>11.505496257191075</v>
      </c>
    </row>
    <row r="29" spans="1:11" ht="16.5" customHeight="1">
      <c r="A29" s="1067" t="s">
        <v>825</v>
      </c>
      <c r="B29" s="1062">
        <v>47292.02360718001</v>
      </c>
      <c r="C29" s="1062">
        <v>43973.46539656902</v>
      </c>
      <c r="D29" s="1062">
        <v>55901.05182258001</v>
      </c>
      <c r="E29" s="1063">
        <v>64271.52771699002</v>
      </c>
      <c r="F29" s="1064">
        <v>-3318.558210610987</v>
      </c>
      <c r="G29" s="1119"/>
      <c r="H29" s="1063">
        <v>-7.017162636506749</v>
      </c>
      <c r="I29" s="1062">
        <v>8370.47589441001</v>
      </c>
      <c r="J29" s="1063"/>
      <c r="K29" s="1066">
        <v>14.97373595218997</v>
      </c>
    </row>
    <row r="30" spans="1:11" ht="16.5" customHeight="1">
      <c r="A30" s="1067" t="s">
        <v>826</v>
      </c>
      <c r="B30" s="1062">
        <v>174939.83073156</v>
      </c>
      <c r="C30" s="1062">
        <v>141082.32196596</v>
      </c>
      <c r="D30" s="1062">
        <v>134715.85834726001</v>
      </c>
      <c r="E30" s="1063">
        <v>85580.39116061995</v>
      </c>
      <c r="F30" s="1064">
        <v>-33857.50876560001</v>
      </c>
      <c r="G30" s="1119"/>
      <c r="H30" s="1063">
        <v>-19.353802175305265</v>
      </c>
      <c r="I30" s="1062">
        <v>-49135.46718664006</v>
      </c>
      <c r="J30" s="1063"/>
      <c r="K30" s="1066">
        <v>-36.473409878725995</v>
      </c>
    </row>
    <row r="31" spans="1:11" ht="16.5" customHeight="1">
      <c r="A31" s="1067" t="s">
        <v>827</v>
      </c>
      <c r="B31" s="1062">
        <v>11483.83710593</v>
      </c>
      <c r="C31" s="1062">
        <v>14127.07710258</v>
      </c>
      <c r="D31" s="1062">
        <v>13738.88305825</v>
      </c>
      <c r="E31" s="1063">
        <v>13211.25217766</v>
      </c>
      <c r="F31" s="1064">
        <v>2643.2399966499997</v>
      </c>
      <c r="G31" s="1119"/>
      <c r="H31" s="1063">
        <v>23.017045367920524</v>
      </c>
      <c r="I31" s="1062">
        <v>-527.6308805899989</v>
      </c>
      <c r="J31" s="1063"/>
      <c r="K31" s="1066">
        <v>-3.840420493812736</v>
      </c>
    </row>
    <row r="32" spans="1:11" ht="16.5" customHeight="1">
      <c r="A32" s="1067" t="s">
        <v>828</v>
      </c>
      <c r="B32" s="1062">
        <v>5815.50033796</v>
      </c>
      <c r="C32" s="1062">
        <v>4141.88450291</v>
      </c>
      <c r="D32" s="1062">
        <v>5551.38263457</v>
      </c>
      <c r="E32" s="1063">
        <v>3690.0302566</v>
      </c>
      <c r="F32" s="1064">
        <v>-1673.61583505</v>
      </c>
      <c r="G32" s="1119"/>
      <c r="H32" s="1063">
        <v>-28.77853559951958</v>
      </c>
      <c r="I32" s="1062">
        <v>-1861.35237797</v>
      </c>
      <c r="J32" s="1063"/>
      <c r="K32" s="1066">
        <v>-33.52952769601652</v>
      </c>
    </row>
    <row r="33" spans="1:11" ht="16.5" customHeight="1">
      <c r="A33" s="1067" t="s">
        <v>829</v>
      </c>
      <c r="B33" s="1062">
        <v>13286.890430659998</v>
      </c>
      <c r="C33" s="1062">
        <v>11694.491106780002</v>
      </c>
      <c r="D33" s="1062">
        <v>9663.13720425</v>
      </c>
      <c r="E33" s="1063">
        <v>13266.706920909997</v>
      </c>
      <c r="F33" s="1064">
        <v>-1592.3993238799958</v>
      </c>
      <c r="G33" s="1119"/>
      <c r="H33" s="1063">
        <v>-11.984740388958688</v>
      </c>
      <c r="I33" s="1062">
        <v>3603.5697166599966</v>
      </c>
      <c r="J33" s="1063"/>
      <c r="K33" s="1066">
        <v>37.291923321497386</v>
      </c>
    </row>
    <row r="34" spans="1:11" ht="16.5" customHeight="1">
      <c r="A34" s="1054" t="s">
        <v>830</v>
      </c>
      <c r="B34" s="1055">
        <v>33813.099451639944</v>
      </c>
      <c r="C34" s="1055">
        <v>84617.62120703002</v>
      </c>
      <c r="D34" s="1055">
        <v>127379.7562489799</v>
      </c>
      <c r="E34" s="1056">
        <v>196623.9491060501</v>
      </c>
      <c r="F34" s="1057">
        <v>50804.52175539008</v>
      </c>
      <c r="G34" s="1117"/>
      <c r="H34" s="1056">
        <v>150.25100502262902</v>
      </c>
      <c r="I34" s="1055">
        <v>69244.1928570702</v>
      </c>
      <c r="J34" s="1056"/>
      <c r="K34" s="1060">
        <v>54.360437557851526</v>
      </c>
    </row>
    <row r="35" spans="1:11" ht="16.5" customHeight="1">
      <c r="A35" s="1054" t="s">
        <v>831</v>
      </c>
      <c r="B35" s="1055">
        <v>60000</v>
      </c>
      <c r="C35" s="1055">
        <v>57250</v>
      </c>
      <c r="D35" s="1055">
        <v>0</v>
      </c>
      <c r="E35" s="1056">
        <v>5050</v>
      </c>
      <c r="F35" s="1057">
        <v>-2750</v>
      </c>
      <c r="G35" s="1117"/>
      <c r="H35" s="1056">
        <v>-4.583333333333333</v>
      </c>
      <c r="I35" s="1055">
        <v>5050</v>
      </c>
      <c r="J35" s="1056"/>
      <c r="K35" s="1306" t="s">
        <v>3</v>
      </c>
    </row>
    <row r="36" spans="1:11" ht="16.5" customHeight="1">
      <c r="A36" s="1054" t="s">
        <v>832</v>
      </c>
      <c r="B36" s="1055">
        <v>5000</v>
      </c>
      <c r="C36" s="1055">
        <v>10000</v>
      </c>
      <c r="D36" s="1055">
        <v>0</v>
      </c>
      <c r="E36" s="1056">
        <v>0</v>
      </c>
      <c r="F36" s="1057">
        <v>5000</v>
      </c>
      <c r="G36" s="1117"/>
      <c r="H36" s="1056">
        <v>100</v>
      </c>
      <c r="I36" s="1055">
        <v>0</v>
      </c>
      <c r="J36" s="1056"/>
      <c r="K36" s="1306" t="s">
        <v>3</v>
      </c>
    </row>
    <row r="37" spans="1:11" ht="16.5" customHeight="1">
      <c r="A37" s="1054" t="s">
        <v>833</v>
      </c>
      <c r="B37" s="1055">
        <v>0</v>
      </c>
      <c r="C37" s="1055">
        <v>0</v>
      </c>
      <c r="D37" s="1055">
        <v>49080</v>
      </c>
      <c r="E37" s="1056">
        <v>49080</v>
      </c>
      <c r="F37" s="1057">
        <v>0</v>
      </c>
      <c r="G37" s="1117"/>
      <c r="H37" s="1056"/>
      <c r="I37" s="1055">
        <v>0</v>
      </c>
      <c r="J37" s="1056"/>
      <c r="K37" s="1060"/>
    </row>
    <row r="38" spans="1:11" ht="16.5" customHeight="1">
      <c r="A38" s="1054" t="s">
        <v>834</v>
      </c>
      <c r="B38" s="1055">
        <v>5995.9684025999995</v>
      </c>
      <c r="C38" s="1055">
        <v>6219.10014642</v>
      </c>
      <c r="D38" s="1055">
        <v>4425.245210950001</v>
      </c>
      <c r="E38" s="1056">
        <v>4376.4144581</v>
      </c>
      <c r="F38" s="1057">
        <v>223.13174382000034</v>
      </c>
      <c r="G38" s="1117"/>
      <c r="H38" s="1056">
        <v>3.7213629031674835</v>
      </c>
      <c r="I38" s="1055">
        <v>-48.83075285000086</v>
      </c>
      <c r="J38" s="1056"/>
      <c r="K38" s="1060">
        <v>-1.103458690360754</v>
      </c>
    </row>
    <row r="39" spans="1:11" ht="16.5" customHeight="1">
      <c r="A39" s="1067" t="s">
        <v>835</v>
      </c>
      <c r="B39" s="1062">
        <v>8.809602600000382</v>
      </c>
      <c r="C39" s="1062">
        <v>6.6063064200000765</v>
      </c>
      <c r="D39" s="1062">
        <v>3.194330950000763</v>
      </c>
      <c r="E39" s="1063">
        <v>1.6393781000003815</v>
      </c>
      <c r="F39" s="1064">
        <v>-2.2032961800003052</v>
      </c>
      <c r="G39" s="1119"/>
      <c r="H39" s="1063">
        <v>-25.010165384761052</v>
      </c>
      <c r="I39" s="1062">
        <v>-1.5549528500003813</v>
      </c>
      <c r="J39" s="1063"/>
      <c r="K39" s="1066">
        <v>-48.6785143536868</v>
      </c>
    </row>
    <row r="40" spans="1:11" ht="16.5" customHeight="1">
      <c r="A40" s="1067" t="s">
        <v>836</v>
      </c>
      <c r="B40" s="1062">
        <v>0</v>
      </c>
      <c r="C40" s="1062">
        <v>0</v>
      </c>
      <c r="D40" s="1062">
        <v>0</v>
      </c>
      <c r="E40" s="1063">
        <v>0</v>
      </c>
      <c r="F40" s="1064">
        <v>0</v>
      </c>
      <c r="G40" s="1119"/>
      <c r="H40" s="1304" t="s">
        <v>3</v>
      </c>
      <c r="I40" s="1062">
        <v>0</v>
      </c>
      <c r="J40" s="1063"/>
      <c r="K40" s="1305" t="s">
        <v>3</v>
      </c>
    </row>
    <row r="41" spans="1:11" ht="16.5" customHeight="1">
      <c r="A41" s="1067" t="s">
        <v>837</v>
      </c>
      <c r="B41" s="1062">
        <v>0</v>
      </c>
      <c r="C41" s="1062">
        <v>0</v>
      </c>
      <c r="D41" s="1062">
        <v>0</v>
      </c>
      <c r="E41" s="1063">
        <v>0</v>
      </c>
      <c r="F41" s="1064">
        <v>0</v>
      </c>
      <c r="G41" s="1119"/>
      <c r="H41" s="1304" t="s">
        <v>3</v>
      </c>
      <c r="I41" s="1062">
        <v>0</v>
      </c>
      <c r="J41" s="1063"/>
      <c r="K41" s="1305" t="s">
        <v>3</v>
      </c>
    </row>
    <row r="42" spans="1:11" ht="16.5" customHeight="1">
      <c r="A42" s="1067" t="s">
        <v>838</v>
      </c>
      <c r="B42" s="1062">
        <v>0</v>
      </c>
      <c r="C42" s="1062">
        <v>0</v>
      </c>
      <c r="D42" s="1062">
        <v>0</v>
      </c>
      <c r="E42" s="1063">
        <v>0</v>
      </c>
      <c r="F42" s="1064">
        <v>0</v>
      </c>
      <c r="G42" s="1119"/>
      <c r="H42" s="1304" t="s">
        <v>3</v>
      </c>
      <c r="I42" s="1062">
        <v>0</v>
      </c>
      <c r="J42" s="1063"/>
      <c r="K42" s="1305" t="s">
        <v>3</v>
      </c>
    </row>
    <row r="43" spans="1:11" ht="16.5" customHeight="1">
      <c r="A43" s="1067" t="s">
        <v>839</v>
      </c>
      <c r="B43" s="1062">
        <v>0</v>
      </c>
      <c r="C43" s="1062">
        <v>0</v>
      </c>
      <c r="D43" s="1062">
        <v>0</v>
      </c>
      <c r="E43" s="1063">
        <v>0</v>
      </c>
      <c r="F43" s="1064">
        <v>0</v>
      </c>
      <c r="G43" s="1119"/>
      <c r="H43" s="1304" t="s">
        <v>3</v>
      </c>
      <c r="I43" s="1062">
        <v>0</v>
      </c>
      <c r="J43" s="1072"/>
      <c r="K43" s="1305" t="s">
        <v>3</v>
      </c>
    </row>
    <row r="44" spans="1:11" ht="16.5" customHeight="1">
      <c r="A44" s="1067" t="s">
        <v>840</v>
      </c>
      <c r="B44" s="1062">
        <v>1961.8459999999998</v>
      </c>
      <c r="C44" s="1062">
        <v>2035.6828</v>
      </c>
      <c r="D44" s="1062">
        <v>1010.02984</v>
      </c>
      <c r="E44" s="1063">
        <v>999.23169</v>
      </c>
      <c r="F44" s="1064">
        <v>73.83680000000027</v>
      </c>
      <c r="G44" s="1119"/>
      <c r="H44" s="1063">
        <v>3.763638940059529</v>
      </c>
      <c r="I44" s="1062">
        <v>-10.798150000000078</v>
      </c>
      <c r="J44" s="1072"/>
      <c r="K44" s="1066">
        <v>-1.069092176524218</v>
      </c>
    </row>
    <row r="45" spans="1:11" ht="16.5" customHeight="1">
      <c r="A45" s="1067" t="s">
        <v>841</v>
      </c>
      <c r="B45" s="1062">
        <v>4025.3127999999997</v>
      </c>
      <c r="C45" s="1062">
        <v>4176.81104</v>
      </c>
      <c r="D45" s="1062">
        <v>3412.0210399999996</v>
      </c>
      <c r="E45" s="1063">
        <v>3375.54339</v>
      </c>
      <c r="F45" s="1064">
        <v>151.4982399999999</v>
      </c>
      <c r="G45" s="1119"/>
      <c r="H45" s="1063">
        <v>3.763638940059513</v>
      </c>
      <c r="I45" s="1062">
        <v>-36.47764999999981</v>
      </c>
      <c r="J45" s="1072"/>
      <c r="K45" s="1066">
        <v>-1.0690921765242052</v>
      </c>
    </row>
    <row r="46" spans="1:11" ht="16.5" customHeight="1">
      <c r="A46" s="1067" t="s">
        <v>842</v>
      </c>
      <c r="B46" s="1062">
        <v>0</v>
      </c>
      <c r="C46" s="1062">
        <v>0</v>
      </c>
      <c r="D46" s="1062">
        <v>0</v>
      </c>
      <c r="E46" s="1063">
        <v>0</v>
      </c>
      <c r="F46" s="1064">
        <v>0</v>
      </c>
      <c r="G46" s="1119"/>
      <c r="H46" s="1304" t="s">
        <v>3</v>
      </c>
      <c r="I46" s="1062">
        <v>0</v>
      </c>
      <c r="J46" s="1063"/>
      <c r="K46" s="1305" t="s">
        <v>3</v>
      </c>
    </row>
    <row r="47" spans="1:11" ht="16.5" customHeight="1">
      <c r="A47" s="1054" t="s">
        <v>843</v>
      </c>
      <c r="B47" s="1055">
        <v>118248.21110223001</v>
      </c>
      <c r="C47" s="1055">
        <v>124289.20458313999</v>
      </c>
      <c r="D47" s="1055">
        <v>139195.62153613003</v>
      </c>
      <c r="E47" s="1056">
        <v>141514.67045868002</v>
      </c>
      <c r="F47" s="1057">
        <v>6040.99348090998</v>
      </c>
      <c r="G47" s="1117"/>
      <c r="H47" s="1056">
        <v>5.108739848662331</v>
      </c>
      <c r="I47" s="1055">
        <v>2319.0489225499914</v>
      </c>
      <c r="J47" s="1127"/>
      <c r="K47" s="1060">
        <v>1.6660358256657177</v>
      </c>
    </row>
    <row r="48" spans="1:11" ht="16.5" customHeight="1" thickBot="1">
      <c r="A48" s="1083" t="s">
        <v>844</v>
      </c>
      <c r="B48" s="1084">
        <v>41026.11271979989</v>
      </c>
      <c r="C48" s="1084">
        <v>37321.509071570006</v>
      </c>
      <c r="D48" s="1084">
        <v>114396.08752072006</v>
      </c>
      <c r="E48" s="1085">
        <v>48314.919455690004</v>
      </c>
      <c r="F48" s="1086">
        <v>-3704.6036482298805</v>
      </c>
      <c r="G48" s="1128"/>
      <c r="H48" s="1085">
        <v>-9.029867571250486</v>
      </c>
      <c r="I48" s="1084">
        <v>-66081.16806503006</v>
      </c>
      <c r="J48" s="1129"/>
      <c r="K48" s="1087">
        <v>-57.76523436875502</v>
      </c>
    </row>
    <row r="49" spans="1:11" ht="16.5" customHeight="1" thickTop="1">
      <c r="A49" s="1094" t="s">
        <v>797</v>
      </c>
      <c r="B49" s="512"/>
      <c r="C49" s="512"/>
      <c r="D49" s="1089"/>
      <c r="E49" s="1089"/>
      <c r="F49" s="1089"/>
      <c r="G49" s="1089"/>
      <c r="H49" s="1089"/>
      <c r="I49" s="1089"/>
      <c r="J49" s="1089"/>
      <c r="K49" s="1089"/>
    </row>
    <row r="50" spans="1:11" ht="16.5" customHeight="1">
      <c r="A50" s="1130" t="s">
        <v>798</v>
      </c>
      <c r="B50" s="512"/>
      <c r="C50" s="512"/>
      <c r="D50" s="1089"/>
      <c r="E50" s="1089"/>
      <c r="F50" s="1089"/>
      <c r="G50" s="1089"/>
      <c r="H50" s="1089"/>
      <c r="I50" s="1089"/>
      <c r="J50" s="1089"/>
      <c r="K50" s="1089"/>
    </row>
    <row r="51" spans="1:12" ht="16.5" customHeight="1">
      <c r="A51" s="1096" t="s">
        <v>845</v>
      </c>
      <c r="B51" s="1099">
        <v>720687.9222543997</v>
      </c>
      <c r="C51" s="1099">
        <v>789166.41095381</v>
      </c>
      <c r="D51" s="1099">
        <v>913205.65525966</v>
      </c>
      <c r="E51" s="1099">
        <v>918858.20788786</v>
      </c>
      <c r="F51" s="1099">
        <v>60481.131875560226</v>
      </c>
      <c r="G51" s="1131" t="s">
        <v>769</v>
      </c>
      <c r="H51" s="1099">
        <v>8.392138956119572</v>
      </c>
      <c r="I51" s="1099">
        <v>9866.990595070043</v>
      </c>
      <c r="J51" s="1131" t="s">
        <v>770</v>
      </c>
      <c r="K51" s="1099">
        <v>1.0804784812972357</v>
      </c>
      <c r="L51" s="772"/>
    </row>
    <row r="52" spans="1:11" ht="16.5" customHeight="1">
      <c r="A52" s="1096" t="s">
        <v>846</v>
      </c>
      <c r="B52" s="1099">
        <v>-197789.45345592985</v>
      </c>
      <c r="C52" s="1099">
        <v>-261175.95741217</v>
      </c>
      <c r="D52" s="1099">
        <v>-366152.65886728</v>
      </c>
      <c r="E52" s="1099">
        <v>-373677.12036707014</v>
      </c>
      <c r="F52" s="1099">
        <v>-55389.147132390164</v>
      </c>
      <c r="G52" s="1131" t="s">
        <v>769</v>
      </c>
      <c r="H52" s="1099">
        <v>28.004095347142265</v>
      </c>
      <c r="I52" s="1099">
        <v>-11738.899466660145</v>
      </c>
      <c r="J52" s="1131" t="s">
        <v>770</v>
      </c>
      <c r="K52" s="1099">
        <v>3.206012350961833</v>
      </c>
    </row>
    <row r="53" spans="1:11" ht="16.5" customHeight="1">
      <c r="A53" s="1096" t="s">
        <v>847</v>
      </c>
      <c r="B53" s="1099">
        <v>192915.04815581988</v>
      </c>
      <c r="C53" s="1099">
        <v>196372.08403235997</v>
      </c>
      <c r="D53" s="1099">
        <v>268796.33155783004</v>
      </c>
      <c r="E53" s="1099">
        <v>209360.79039574</v>
      </c>
      <c r="F53" s="1099">
        <v>-4540.320947309912</v>
      </c>
      <c r="G53" s="1131" t="s">
        <v>769</v>
      </c>
      <c r="H53" s="1099">
        <v>-2.3535338433747475</v>
      </c>
      <c r="I53" s="1099">
        <v>-55221.10319522002</v>
      </c>
      <c r="J53" s="1131" t="s">
        <v>770</v>
      </c>
      <c r="K53" s="1099">
        <v>-20.54384554847971</v>
      </c>
    </row>
    <row r="54" spans="1:11" ht="16.5" customHeight="1">
      <c r="A54" s="538" t="s">
        <v>794</v>
      </c>
      <c r="B54" s="1132">
        <v>7997.356823850001</v>
      </c>
      <c r="C54" s="1133" t="s">
        <v>795</v>
      </c>
      <c r="D54" s="1099"/>
      <c r="E54" s="1099"/>
      <c r="F54" s="1099"/>
      <c r="G54" s="1099"/>
      <c r="H54" s="1099"/>
      <c r="I54" s="1099"/>
      <c r="J54" s="1099"/>
      <c r="K54" s="1099"/>
    </row>
    <row r="55" spans="1:11" ht="16.5" customHeight="1">
      <c r="A55" s="1093" t="s">
        <v>796</v>
      </c>
      <c r="B55" s="1132">
        <v>-4214.437966870008</v>
      </c>
      <c r="C55" s="1096" t="s">
        <v>795</v>
      </c>
      <c r="D55" s="1099"/>
      <c r="E55" s="1099"/>
      <c r="F55" s="1099"/>
      <c r="G55" s="1099"/>
      <c r="H55" s="1099"/>
      <c r="I55" s="1099"/>
      <c r="J55" s="1099"/>
      <c r="K55" s="1099"/>
    </row>
    <row r="56" spans="1:11" ht="16.5" customHeight="1">
      <c r="A56" s="1134"/>
      <c r="B56" s="512"/>
      <c r="C56" s="512"/>
      <c r="D56" s="512"/>
      <c r="E56" s="512"/>
      <c r="F56" s="512"/>
      <c r="G56" s="512"/>
      <c r="H56" s="512"/>
      <c r="I56" s="512"/>
      <c r="J56" s="512"/>
      <c r="K56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28">
      <selection activeCell="K33" sqref="K33"/>
    </sheetView>
  </sheetViews>
  <sheetFormatPr defaultColWidth="11.00390625" defaultRowHeight="16.5" customHeight="1"/>
  <cols>
    <col min="1" max="1" width="46.7109375" style="1104" bestFit="1" customWidth="1"/>
    <col min="2" max="2" width="11.57421875" style="1104" bestFit="1" customWidth="1"/>
    <col min="3" max="3" width="12.00390625" style="1104" bestFit="1" customWidth="1"/>
    <col min="4" max="4" width="12.00390625" style="1104" customWidth="1"/>
    <col min="5" max="5" width="12.00390625" style="1104" bestFit="1" customWidth="1"/>
    <col min="6" max="6" width="10.57421875" style="1104" bestFit="1" customWidth="1"/>
    <col min="7" max="7" width="2.421875" style="1104" bestFit="1" customWidth="1"/>
    <col min="8" max="8" width="8.00390625" style="1104" bestFit="1" customWidth="1"/>
    <col min="9" max="9" width="10.7109375" style="1104" customWidth="1"/>
    <col min="10" max="10" width="2.140625" style="1104" customWidth="1"/>
    <col min="11" max="11" width="8.28125" style="1104" bestFit="1" customWidth="1"/>
    <col min="12" max="16384" width="11.00390625" style="126" customWidth="1"/>
  </cols>
  <sheetData>
    <row r="1" spans="1:11" ht="12.75">
      <c r="A1" s="1647" t="s">
        <v>1082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1" ht="16.5" customHeight="1">
      <c r="A2" s="1648" t="s">
        <v>118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</row>
    <row r="3" spans="2:11" ht="16.5" customHeight="1" thickBot="1">
      <c r="B3" s="512"/>
      <c r="C3" s="512"/>
      <c r="D3" s="512"/>
      <c r="E3" s="512"/>
      <c r="I3" s="1649" t="s">
        <v>1</v>
      </c>
      <c r="J3" s="1649"/>
      <c r="K3" s="1649"/>
    </row>
    <row r="4" spans="1:11" ht="13.5" thickTop="1">
      <c r="A4" s="1039"/>
      <c r="B4" s="1106">
        <v>2015</v>
      </c>
      <c r="C4" s="1106">
        <v>2015</v>
      </c>
      <c r="D4" s="1106">
        <v>2016</v>
      </c>
      <c r="E4" s="1107">
        <v>2016</v>
      </c>
      <c r="F4" s="1659" t="s">
        <v>762</v>
      </c>
      <c r="G4" s="1660"/>
      <c r="H4" s="1660"/>
      <c r="I4" s="1660"/>
      <c r="J4" s="1660"/>
      <c r="K4" s="1661"/>
    </row>
    <row r="5" spans="1:11" ht="12.75">
      <c r="A5" s="1108" t="s">
        <v>802</v>
      </c>
      <c r="B5" s="1135" t="s">
        <v>764</v>
      </c>
      <c r="C5" s="1135" t="s">
        <v>322</v>
      </c>
      <c r="D5" s="1135" t="s">
        <v>765</v>
      </c>
      <c r="E5" s="1136" t="s">
        <v>766</v>
      </c>
      <c r="F5" s="1652" t="s">
        <v>19</v>
      </c>
      <c r="G5" s="1653"/>
      <c r="H5" s="1654"/>
      <c r="I5" s="1137"/>
      <c r="J5" s="1046" t="s">
        <v>41</v>
      </c>
      <c r="K5" s="1138"/>
    </row>
    <row r="6" spans="1:11" ht="12.75">
      <c r="A6" s="1108"/>
      <c r="B6" s="1135"/>
      <c r="C6" s="1135"/>
      <c r="D6" s="1135"/>
      <c r="E6" s="1136"/>
      <c r="F6" s="1113" t="s">
        <v>13</v>
      </c>
      <c r="G6" s="1114" t="s">
        <v>122</v>
      </c>
      <c r="H6" s="1115" t="s">
        <v>767</v>
      </c>
      <c r="I6" s="1110" t="s">
        <v>13</v>
      </c>
      <c r="J6" s="1114" t="s">
        <v>122</v>
      </c>
      <c r="K6" s="1116" t="s">
        <v>767</v>
      </c>
    </row>
    <row r="7" spans="1:11" ht="16.5" customHeight="1">
      <c r="A7" s="1054" t="s">
        <v>848</v>
      </c>
      <c r="B7" s="1055">
        <v>1688829.864876353</v>
      </c>
      <c r="C7" s="1055">
        <v>1731015.040498586</v>
      </c>
      <c r="D7" s="1055">
        <v>2016816.1615412112</v>
      </c>
      <c r="E7" s="1056">
        <v>2093868.0093048585</v>
      </c>
      <c r="F7" s="1057">
        <v>42185.17562223296</v>
      </c>
      <c r="G7" s="1117"/>
      <c r="H7" s="1056">
        <v>2.4978937487774426</v>
      </c>
      <c r="I7" s="1055">
        <v>77051.84776364733</v>
      </c>
      <c r="J7" s="1118"/>
      <c r="K7" s="1060">
        <v>3.8204695714440238</v>
      </c>
    </row>
    <row r="8" spans="1:11" ht="16.5" customHeight="1">
      <c r="A8" s="1061" t="s">
        <v>849</v>
      </c>
      <c r="B8" s="1062">
        <v>159289.9815738324</v>
      </c>
      <c r="C8" s="1062">
        <v>150042.61520422107</v>
      </c>
      <c r="D8" s="1062">
        <v>183460.31188456566</v>
      </c>
      <c r="E8" s="1063">
        <v>181150.27987601064</v>
      </c>
      <c r="F8" s="1064">
        <v>-9247.366369611322</v>
      </c>
      <c r="G8" s="1119"/>
      <c r="H8" s="1063">
        <v>-5.805365961025666</v>
      </c>
      <c r="I8" s="1062">
        <v>-2310.0320085550193</v>
      </c>
      <c r="J8" s="1063"/>
      <c r="K8" s="1066">
        <v>-1.2591453621906548</v>
      </c>
    </row>
    <row r="9" spans="1:11" ht="16.5" customHeight="1">
      <c r="A9" s="1061" t="s">
        <v>850</v>
      </c>
      <c r="B9" s="1062">
        <v>141377.34382764096</v>
      </c>
      <c r="C9" s="1062">
        <v>131002.0019533435</v>
      </c>
      <c r="D9" s="1062">
        <v>166141.29436951483</v>
      </c>
      <c r="E9" s="1063">
        <v>160519.18759560178</v>
      </c>
      <c r="F9" s="1064">
        <v>-10375.34187429746</v>
      </c>
      <c r="G9" s="1119"/>
      <c r="H9" s="1063">
        <v>-7.338758526222189</v>
      </c>
      <c r="I9" s="1062">
        <v>-5622.106773913052</v>
      </c>
      <c r="J9" s="1063"/>
      <c r="K9" s="1066">
        <v>-3.383931005983934</v>
      </c>
    </row>
    <row r="10" spans="1:11" ht="16.5" customHeight="1">
      <c r="A10" s="1061" t="s">
        <v>851</v>
      </c>
      <c r="B10" s="1062">
        <v>17912.63774619143</v>
      </c>
      <c r="C10" s="1062">
        <v>19040.61325087758</v>
      </c>
      <c r="D10" s="1062">
        <v>17319.01751505083</v>
      </c>
      <c r="E10" s="1063">
        <v>20631.092280408855</v>
      </c>
      <c r="F10" s="1064">
        <v>1127.97550468615</v>
      </c>
      <c r="G10" s="1119"/>
      <c r="H10" s="1063">
        <v>6.297093262693705</v>
      </c>
      <c r="I10" s="1062">
        <v>3312.0747653580256</v>
      </c>
      <c r="J10" s="1063"/>
      <c r="K10" s="1066">
        <v>19.123918331277842</v>
      </c>
    </row>
    <row r="11" spans="1:11" ht="16.5" customHeight="1">
      <c r="A11" s="1061" t="s">
        <v>852</v>
      </c>
      <c r="B11" s="1062">
        <v>712471.2039690608</v>
      </c>
      <c r="C11" s="1062">
        <v>761645.0805691001</v>
      </c>
      <c r="D11" s="1062">
        <v>873679.5572420476</v>
      </c>
      <c r="E11" s="1063">
        <v>923927.9594033319</v>
      </c>
      <c r="F11" s="1064">
        <v>49173.87660003931</v>
      </c>
      <c r="G11" s="1119"/>
      <c r="H11" s="1063">
        <v>6.901875658426568</v>
      </c>
      <c r="I11" s="1062">
        <v>50248.40216128423</v>
      </c>
      <c r="J11" s="1063"/>
      <c r="K11" s="1066">
        <v>5.751353770929908</v>
      </c>
    </row>
    <row r="12" spans="1:11" ht="16.5" customHeight="1">
      <c r="A12" s="1061" t="s">
        <v>850</v>
      </c>
      <c r="B12" s="1062">
        <v>702459.3874338878</v>
      </c>
      <c r="C12" s="1062">
        <v>749580.8384608233</v>
      </c>
      <c r="D12" s="1062">
        <v>858549.9495652544</v>
      </c>
      <c r="E12" s="1063">
        <v>908525.0670677326</v>
      </c>
      <c r="F12" s="1064">
        <v>47121.45102693548</v>
      </c>
      <c r="G12" s="1119"/>
      <c r="H12" s="1063">
        <v>6.708067664818605</v>
      </c>
      <c r="I12" s="1062">
        <v>49975.117502478184</v>
      </c>
      <c r="J12" s="1063"/>
      <c r="K12" s="1066">
        <v>5.820874781692571</v>
      </c>
    </row>
    <row r="13" spans="1:11" ht="16.5" customHeight="1">
      <c r="A13" s="1061" t="s">
        <v>851</v>
      </c>
      <c r="B13" s="1062">
        <v>10011.816535172982</v>
      </c>
      <c r="C13" s="1062">
        <v>12064.242108276769</v>
      </c>
      <c r="D13" s="1062">
        <v>15129.60767679329</v>
      </c>
      <c r="E13" s="1063">
        <v>15402.892335599334</v>
      </c>
      <c r="F13" s="1064">
        <v>2052.4255731037865</v>
      </c>
      <c r="G13" s="1119"/>
      <c r="H13" s="1063">
        <v>20.50003179636097</v>
      </c>
      <c r="I13" s="1062">
        <v>273.2846588060438</v>
      </c>
      <c r="J13" s="1063"/>
      <c r="K13" s="1066">
        <v>1.8062904514386344</v>
      </c>
    </row>
    <row r="14" spans="1:11" ht="16.5" customHeight="1">
      <c r="A14" s="1061" t="s">
        <v>853</v>
      </c>
      <c r="B14" s="1062">
        <v>509201.11750868295</v>
      </c>
      <c r="C14" s="1062">
        <v>515809.5384233901</v>
      </c>
      <c r="D14" s="1062">
        <v>615861.4263951353</v>
      </c>
      <c r="E14" s="1063">
        <v>626934.7035850282</v>
      </c>
      <c r="F14" s="1064">
        <v>6608.4209147071815</v>
      </c>
      <c r="G14" s="1119"/>
      <c r="H14" s="1063">
        <v>1.2978017304909968</v>
      </c>
      <c r="I14" s="1062">
        <v>11073.277189892833</v>
      </c>
      <c r="J14" s="1063"/>
      <c r="K14" s="1066">
        <v>1.798014409622765</v>
      </c>
    </row>
    <row r="15" spans="1:11" ht="16.5" customHeight="1">
      <c r="A15" s="1061" t="s">
        <v>850</v>
      </c>
      <c r="B15" s="1062">
        <v>489602.7672653801</v>
      </c>
      <c r="C15" s="1062">
        <v>497655.4037440592</v>
      </c>
      <c r="D15" s="1062">
        <v>594160.03697258</v>
      </c>
      <c r="E15" s="1063">
        <v>605389.0087912804</v>
      </c>
      <c r="F15" s="1064">
        <v>8052.63647867908</v>
      </c>
      <c r="G15" s="1119"/>
      <c r="H15" s="1063">
        <v>1.6447285467065789</v>
      </c>
      <c r="I15" s="1062">
        <v>11228.971818700433</v>
      </c>
      <c r="J15" s="1063"/>
      <c r="K15" s="1066">
        <v>1.8898901171333138</v>
      </c>
    </row>
    <row r="16" spans="1:11" ht="16.5" customHeight="1">
      <c r="A16" s="1061" t="s">
        <v>851</v>
      </c>
      <c r="B16" s="1062">
        <v>19598.350243302797</v>
      </c>
      <c r="C16" s="1062">
        <v>18154.134679330917</v>
      </c>
      <c r="D16" s="1062">
        <v>21701.38942255532</v>
      </c>
      <c r="E16" s="1063">
        <v>21545.694793747683</v>
      </c>
      <c r="F16" s="1064">
        <v>-1444.2155639718803</v>
      </c>
      <c r="G16" s="1119"/>
      <c r="H16" s="1063">
        <v>-7.369067018615007</v>
      </c>
      <c r="I16" s="1062">
        <v>-155.69462880763604</v>
      </c>
      <c r="J16" s="1063"/>
      <c r="K16" s="1066">
        <v>-0.7174408319027489</v>
      </c>
    </row>
    <row r="17" spans="1:11" ht="16.5" customHeight="1">
      <c r="A17" s="1061" t="s">
        <v>854</v>
      </c>
      <c r="B17" s="1062">
        <v>295717.3649716541</v>
      </c>
      <c r="C17" s="1062">
        <v>290828.17459031445</v>
      </c>
      <c r="D17" s="1062">
        <v>327878.080598982</v>
      </c>
      <c r="E17" s="1063">
        <v>344633.4192959621</v>
      </c>
      <c r="F17" s="1064">
        <v>-4889.190381339635</v>
      </c>
      <c r="G17" s="1119"/>
      <c r="H17" s="1063">
        <v>-1.6533321882562722</v>
      </c>
      <c r="I17" s="1062">
        <v>16755.338696980092</v>
      </c>
      <c r="J17" s="1063"/>
      <c r="K17" s="1066">
        <v>5.110234470804119</v>
      </c>
    </row>
    <row r="18" spans="1:11" ht="16.5" customHeight="1">
      <c r="A18" s="1061" t="s">
        <v>850</v>
      </c>
      <c r="B18" s="1062">
        <v>248844.5470217187</v>
      </c>
      <c r="C18" s="1062">
        <v>246600.76043736434</v>
      </c>
      <c r="D18" s="1062">
        <v>272644.68557928986</v>
      </c>
      <c r="E18" s="1063">
        <v>294886.1224607664</v>
      </c>
      <c r="F18" s="1064">
        <v>-2243.786584354355</v>
      </c>
      <c r="G18" s="1119"/>
      <c r="H18" s="1063">
        <v>-0.9016820385292676</v>
      </c>
      <c r="I18" s="1062">
        <v>22241.436881476548</v>
      </c>
      <c r="J18" s="1063"/>
      <c r="K18" s="1066">
        <v>8.157663823235737</v>
      </c>
    </row>
    <row r="19" spans="1:11" ht="16.5" customHeight="1">
      <c r="A19" s="1061" t="s">
        <v>851</v>
      </c>
      <c r="B19" s="1062">
        <v>46872.81794993539</v>
      </c>
      <c r="C19" s="1062">
        <v>44227.41415295009</v>
      </c>
      <c r="D19" s="1062">
        <v>55233.39501969215</v>
      </c>
      <c r="E19" s="1063">
        <v>49747.29683519566</v>
      </c>
      <c r="F19" s="1064">
        <v>-2645.4037969852943</v>
      </c>
      <c r="G19" s="1119"/>
      <c r="H19" s="1063">
        <v>-5.643790820963306</v>
      </c>
      <c r="I19" s="1062">
        <v>-5486.098184496492</v>
      </c>
      <c r="J19" s="1063"/>
      <c r="K19" s="1066">
        <v>-9.932574636305723</v>
      </c>
    </row>
    <row r="20" spans="1:11" ht="16.5" customHeight="1">
      <c r="A20" s="1061" t="s">
        <v>855</v>
      </c>
      <c r="B20" s="1062">
        <v>12150.19685312301</v>
      </c>
      <c r="C20" s="1062">
        <v>12689.631711560001</v>
      </c>
      <c r="D20" s="1062">
        <v>15936.785420480495</v>
      </c>
      <c r="E20" s="1063">
        <v>17221.6471445256</v>
      </c>
      <c r="F20" s="1064">
        <v>539.4348584369909</v>
      </c>
      <c r="G20" s="1119"/>
      <c r="H20" s="1063">
        <v>4.439721141623627</v>
      </c>
      <c r="I20" s="1062">
        <v>1284.861724045104</v>
      </c>
      <c r="J20" s="1063"/>
      <c r="K20" s="1066">
        <v>8.062238965669435</v>
      </c>
    </row>
    <row r="21" spans="1:11" ht="16.5" customHeight="1">
      <c r="A21" s="1054" t="s">
        <v>856</v>
      </c>
      <c r="B21" s="1055">
        <v>3261.50328125</v>
      </c>
      <c r="C21" s="1055">
        <v>1215.7890162</v>
      </c>
      <c r="D21" s="1055">
        <v>6710.15287789</v>
      </c>
      <c r="E21" s="1056">
        <v>8030.1869890299995</v>
      </c>
      <c r="F21" s="1057">
        <v>-2045.7142650499998</v>
      </c>
      <c r="G21" s="1117"/>
      <c r="H21" s="1056">
        <v>-62.72304789054088</v>
      </c>
      <c r="I21" s="1055">
        <v>1320.0341111399994</v>
      </c>
      <c r="J21" s="1056"/>
      <c r="K21" s="1060">
        <v>19.67219130713878</v>
      </c>
    </row>
    <row r="22" spans="1:11" ht="16.5" customHeight="1">
      <c r="A22" s="1054" t="s">
        <v>857</v>
      </c>
      <c r="B22" s="1055">
        <v>0</v>
      </c>
      <c r="C22" s="1055">
        <v>0</v>
      </c>
      <c r="D22" s="1055">
        <v>0</v>
      </c>
      <c r="E22" s="1056">
        <v>0</v>
      </c>
      <c r="F22" s="1057">
        <v>0</v>
      </c>
      <c r="G22" s="1117"/>
      <c r="H22" s="1307" t="s">
        <v>3</v>
      </c>
      <c r="I22" s="1055">
        <v>0</v>
      </c>
      <c r="J22" s="1056"/>
      <c r="K22" s="1306" t="s">
        <v>3</v>
      </c>
    </row>
    <row r="23" spans="1:11" ht="16.5" customHeight="1">
      <c r="A23" s="1139" t="s">
        <v>858</v>
      </c>
      <c r="B23" s="1055">
        <v>383714.93003354454</v>
      </c>
      <c r="C23" s="1055">
        <v>407295.5091120369</v>
      </c>
      <c r="D23" s="1055">
        <v>473138.97003565606</v>
      </c>
      <c r="E23" s="1056">
        <v>494888.7764180357</v>
      </c>
      <c r="F23" s="1057">
        <v>23580.57907849236</v>
      </c>
      <c r="G23" s="1117"/>
      <c r="H23" s="1056">
        <v>6.145337914381109</v>
      </c>
      <c r="I23" s="1055">
        <v>21749.80638237961</v>
      </c>
      <c r="J23" s="1056"/>
      <c r="K23" s="1060">
        <v>4.596917134249274</v>
      </c>
    </row>
    <row r="24" spans="1:11" ht="16.5" customHeight="1">
      <c r="A24" s="1140" t="s">
        <v>859</v>
      </c>
      <c r="B24" s="1062">
        <v>141598.56429523998</v>
      </c>
      <c r="C24" s="1062">
        <v>143456.05717306002</v>
      </c>
      <c r="D24" s="1062">
        <v>164981.37356090997</v>
      </c>
      <c r="E24" s="1063">
        <v>176754.38509129</v>
      </c>
      <c r="F24" s="1064">
        <v>1857.492877820041</v>
      </c>
      <c r="G24" s="1119"/>
      <c r="H24" s="1063">
        <v>1.3118020560908208</v>
      </c>
      <c r="I24" s="1062">
        <v>11773.011530380027</v>
      </c>
      <c r="J24" s="1063"/>
      <c r="K24" s="1066">
        <v>7.1359640644727165</v>
      </c>
    </row>
    <row r="25" spans="1:11" ht="16.5" customHeight="1">
      <c r="A25" s="1140" t="s">
        <v>860</v>
      </c>
      <c r="B25" s="1062">
        <v>80937.461259951</v>
      </c>
      <c r="C25" s="1062">
        <v>115205.81920000956</v>
      </c>
      <c r="D25" s="1062">
        <v>107709.11948957611</v>
      </c>
      <c r="E25" s="1063">
        <v>144896.7170627566</v>
      </c>
      <c r="F25" s="1064">
        <v>34268.35794005856</v>
      </c>
      <c r="G25" s="1119"/>
      <c r="H25" s="1063">
        <v>42.339304206734525</v>
      </c>
      <c r="I25" s="1062">
        <v>37187.59757318048</v>
      </c>
      <c r="J25" s="1063"/>
      <c r="K25" s="1066">
        <v>34.525950773164965</v>
      </c>
    </row>
    <row r="26" spans="1:11" ht="16.5" customHeight="1">
      <c r="A26" s="1140" t="s">
        <v>861</v>
      </c>
      <c r="B26" s="1062">
        <v>161178.90447835356</v>
      </c>
      <c r="C26" s="1062">
        <v>148633.6327389673</v>
      </c>
      <c r="D26" s="1062">
        <v>200448.47698516998</v>
      </c>
      <c r="E26" s="1063">
        <v>173237.6742639891</v>
      </c>
      <c r="F26" s="1064">
        <v>-12545.271739386255</v>
      </c>
      <c r="G26" s="1119"/>
      <c r="H26" s="1063">
        <v>-7.783445221934173</v>
      </c>
      <c r="I26" s="1062">
        <v>-27210.802721180895</v>
      </c>
      <c r="J26" s="1063"/>
      <c r="K26" s="1066">
        <v>-13.574961072512446</v>
      </c>
    </row>
    <row r="27" spans="1:11" ht="16.5" customHeight="1">
      <c r="A27" s="1141" t="s">
        <v>862</v>
      </c>
      <c r="B27" s="1142">
        <v>2075806.2981911474</v>
      </c>
      <c r="C27" s="1142">
        <v>2139526.338626823</v>
      </c>
      <c r="D27" s="1142">
        <v>2496665.2844547573</v>
      </c>
      <c r="E27" s="1143">
        <v>2596786.9727119245</v>
      </c>
      <c r="F27" s="1144">
        <v>63720.04043567553</v>
      </c>
      <c r="G27" s="1145"/>
      <c r="H27" s="1143">
        <v>3.0696525244769237</v>
      </c>
      <c r="I27" s="1142">
        <v>100121.68825716712</v>
      </c>
      <c r="J27" s="1143"/>
      <c r="K27" s="1146">
        <v>4.010216703078504</v>
      </c>
    </row>
    <row r="28" spans="1:11" ht="16.5" customHeight="1">
      <c r="A28" s="1054" t="s">
        <v>863</v>
      </c>
      <c r="B28" s="1055">
        <v>353446.9954428044</v>
      </c>
      <c r="C28" s="1055">
        <v>323187.8789737654</v>
      </c>
      <c r="D28" s="1055">
        <v>356855.5489521408</v>
      </c>
      <c r="E28" s="1056">
        <v>324338.33998993685</v>
      </c>
      <c r="F28" s="1057">
        <v>-30259.116469039</v>
      </c>
      <c r="G28" s="1117"/>
      <c r="H28" s="1056">
        <v>-8.561146893080775</v>
      </c>
      <c r="I28" s="1055">
        <v>-32517.208962203935</v>
      </c>
      <c r="J28" s="1056"/>
      <c r="K28" s="1060">
        <v>-9.112148895452634</v>
      </c>
    </row>
    <row r="29" spans="1:11" ht="16.5" customHeight="1">
      <c r="A29" s="1061" t="s">
        <v>864</v>
      </c>
      <c r="B29" s="1062">
        <v>47292.02360718001</v>
      </c>
      <c r="C29" s="1062">
        <v>43973.46539656902</v>
      </c>
      <c r="D29" s="1062">
        <v>55901.05182258001</v>
      </c>
      <c r="E29" s="1063">
        <v>64271.52771699002</v>
      </c>
      <c r="F29" s="1064">
        <v>-3318.558210610987</v>
      </c>
      <c r="G29" s="1119"/>
      <c r="H29" s="1063">
        <v>-7.017162636506749</v>
      </c>
      <c r="I29" s="1062">
        <v>8370.47589441001</v>
      </c>
      <c r="J29" s="1063"/>
      <c r="K29" s="1066">
        <v>14.97373595218997</v>
      </c>
    </row>
    <row r="30" spans="1:11" ht="16.5" customHeight="1">
      <c r="A30" s="1061" t="s">
        <v>865</v>
      </c>
      <c r="B30" s="1062">
        <v>192239.16817545</v>
      </c>
      <c r="C30" s="1062">
        <v>159351.28357145</v>
      </c>
      <c r="D30" s="1062">
        <v>154006.12404008</v>
      </c>
      <c r="E30" s="1063">
        <v>102481.67359487995</v>
      </c>
      <c r="F30" s="1064">
        <v>-32887.88460399999</v>
      </c>
      <c r="G30" s="1119"/>
      <c r="H30" s="1063">
        <v>-17.107795937810323</v>
      </c>
      <c r="I30" s="1062">
        <v>-51524.450445200055</v>
      </c>
      <c r="J30" s="1063"/>
      <c r="K30" s="1066">
        <v>-33.456104922029496</v>
      </c>
    </row>
    <row r="31" spans="1:11" ht="16.5" customHeight="1">
      <c r="A31" s="1061" t="s">
        <v>866</v>
      </c>
      <c r="B31" s="1062">
        <v>1336.9384950544995</v>
      </c>
      <c r="C31" s="1062">
        <v>2029.9526389795008</v>
      </c>
      <c r="D31" s="1062">
        <v>999.9180362600001</v>
      </c>
      <c r="E31" s="1063">
        <v>1350.6891147849997</v>
      </c>
      <c r="F31" s="1064">
        <v>693.0141439250012</v>
      </c>
      <c r="G31" s="1119"/>
      <c r="H31" s="1063">
        <v>51.83590318391954</v>
      </c>
      <c r="I31" s="1062">
        <v>350.77107852499955</v>
      </c>
      <c r="J31" s="1063"/>
      <c r="K31" s="1066">
        <v>35.07998313911717</v>
      </c>
    </row>
    <row r="32" spans="1:11" ht="16.5" customHeight="1">
      <c r="A32" s="1061" t="s">
        <v>867</v>
      </c>
      <c r="B32" s="1062">
        <v>112504.7731455499</v>
      </c>
      <c r="C32" s="1062">
        <v>117119.51440675686</v>
      </c>
      <c r="D32" s="1062">
        <v>145881.64549061077</v>
      </c>
      <c r="E32" s="1063">
        <v>155365.5562595919</v>
      </c>
      <c r="F32" s="1064">
        <v>4614.74126120696</v>
      </c>
      <c r="G32" s="1119"/>
      <c r="H32" s="1063">
        <v>4.101818200403611</v>
      </c>
      <c r="I32" s="1062">
        <v>9483.91076898112</v>
      </c>
      <c r="J32" s="1063"/>
      <c r="K32" s="1066">
        <v>6.501099392652192</v>
      </c>
    </row>
    <row r="33" spans="1:11" ht="16.5" customHeight="1">
      <c r="A33" s="1061" t="s">
        <v>868</v>
      </c>
      <c r="B33" s="1062">
        <v>74.09201957000002</v>
      </c>
      <c r="C33" s="1062">
        <v>713.6629600100001</v>
      </c>
      <c r="D33" s="1062">
        <v>66.80956261</v>
      </c>
      <c r="E33" s="1063">
        <v>868.8933036899999</v>
      </c>
      <c r="F33" s="1064">
        <v>639.5709404400001</v>
      </c>
      <c r="G33" s="1119"/>
      <c r="H33" s="1063">
        <v>863.2116443198742</v>
      </c>
      <c r="I33" s="1062">
        <v>802.08374108</v>
      </c>
      <c r="J33" s="1063"/>
      <c r="K33" s="1305" t="s">
        <v>3</v>
      </c>
    </row>
    <row r="34" spans="1:11" ht="16.5" customHeight="1">
      <c r="A34" s="1120" t="s">
        <v>869</v>
      </c>
      <c r="B34" s="1055">
        <v>1542634.927148163</v>
      </c>
      <c r="C34" s="1055">
        <v>1575385.509330059</v>
      </c>
      <c r="D34" s="1055">
        <v>1902718.228816129</v>
      </c>
      <c r="E34" s="1056">
        <v>1976024.2203575373</v>
      </c>
      <c r="F34" s="1057">
        <v>32750.58218189585</v>
      </c>
      <c r="G34" s="1117"/>
      <c r="H34" s="1056">
        <v>2.1230286962607003</v>
      </c>
      <c r="I34" s="1055">
        <v>73305.99154140824</v>
      </c>
      <c r="J34" s="1056"/>
      <c r="K34" s="1060">
        <v>3.8526982309419098</v>
      </c>
    </row>
    <row r="35" spans="1:11" ht="16.5" customHeight="1">
      <c r="A35" s="1061" t="s">
        <v>870</v>
      </c>
      <c r="B35" s="1062">
        <v>142497.9</v>
      </c>
      <c r="C35" s="1062">
        <v>139088.4</v>
      </c>
      <c r="D35" s="1062">
        <v>186369.1</v>
      </c>
      <c r="E35" s="1063">
        <v>187077.9</v>
      </c>
      <c r="F35" s="1064">
        <v>-3409.5</v>
      </c>
      <c r="G35" s="1119"/>
      <c r="H35" s="1063">
        <v>-2.39266683930079</v>
      </c>
      <c r="I35" s="1062">
        <v>708.7999999999884</v>
      </c>
      <c r="J35" s="1063"/>
      <c r="K35" s="1066">
        <v>0.3803205574314563</v>
      </c>
    </row>
    <row r="36" spans="1:11" ht="16.5" customHeight="1">
      <c r="A36" s="1061" t="s">
        <v>871</v>
      </c>
      <c r="B36" s="1062">
        <v>10069.7670851545</v>
      </c>
      <c r="C36" s="1062">
        <v>7140.773139580001</v>
      </c>
      <c r="D36" s="1062">
        <v>8195.965020291655</v>
      </c>
      <c r="E36" s="1063">
        <v>8986.98775288</v>
      </c>
      <c r="F36" s="1064">
        <v>-2928.9939455745</v>
      </c>
      <c r="G36" s="1119"/>
      <c r="H36" s="1063">
        <v>-29.087007880178394</v>
      </c>
      <c r="I36" s="1062">
        <v>791.0227325883461</v>
      </c>
      <c r="J36" s="1063"/>
      <c r="K36" s="1066">
        <v>9.651367845396166</v>
      </c>
    </row>
    <row r="37" spans="1:11" ht="16.5" customHeight="1">
      <c r="A37" s="1067" t="s">
        <v>872</v>
      </c>
      <c r="B37" s="1062">
        <v>13664.786629541519</v>
      </c>
      <c r="C37" s="1062">
        <v>15069.180183685809</v>
      </c>
      <c r="D37" s="1062">
        <v>15019.81872364651</v>
      </c>
      <c r="E37" s="1063">
        <v>15855.665749874954</v>
      </c>
      <c r="F37" s="1064">
        <v>1404.3935541442897</v>
      </c>
      <c r="G37" s="1119"/>
      <c r="H37" s="1063">
        <v>10.277464202098631</v>
      </c>
      <c r="I37" s="1062">
        <v>835.8470262284445</v>
      </c>
      <c r="J37" s="1063"/>
      <c r="K37" s="1066">
        <v>5.56496081349188</v>
      </c>
    </row>
    <row r="38" spans="1:11" ht="16.5" customHeight="1">
      <c r="A38" s="1147" t="s">
        <v>873</v>
      </c>
      <c r="B38" s="1062">
        <v>852.91678677</v>
      </c>
      <c r="C38" s="1062">
        <v>1006.2488990200001</v>
      </c>
      <c r="D38" s="1062">
        <v>1006.56234124</v>
      </c>
      <c r="E38" s="1063">
        <v>1006.0830198000001</v>
      </c>
      <c r="F38" s="1064">
        <v>153.33211225000002</v>
      </c>
      <c r="G38" s="1119"/>
      <c r="H38" s="1063">
        <v>17.97738239279701</v>
      </c>
      <c r="I38" s="1062">
        <v>-0.4793214399999215</v>
      </c>
      <c r="J38" s="1063"/>
      <c r="K38" s="1066">
        <v>-0.04761964762256433</v>
      </c>
    </row>
    <row r="39" spans="1:11" ht="16.5" customHeight="1">
      <c r="A39" s="1147" t="s">
        <v>874</v>
      </c>
      <c r="B39" s="1062">
        <v>12811.869842771519</v>
      </c>
      <c r="C39" s="1062">
        <v>14062.931284665809</v>
      </c>
      <c r="D39" s="1062">
        <v>14013.25638240651</v>
      </c>
      <c r="E39" s="1063">
        <v>14849.582730074953</v>
      </c>
      <c r="F39" s="1064">
        <v>1251.0614418942896</v>
      </c>
      <c r="G39" s="1119"/>
      <c r="H39" s="1063">
        <v>9.76486225076772</v>
      </c>
      <c r="I39" s="1062">
        <v>836.3263476684442</v>
      </c>
      <c r="J39" s="1063"/>
      <c r="K39" s="1066">
        <v>5.968108517007102</v>
      </c>
    </row>
    <row r="40" spans="1:11" ht="16.5" customHeight="1">
      <c r="A40" s="1061" t="s">
        <v>875</v>
      </c>
      <c r="B40" s="1062">
        <v>1369249.0711404982</v>
      </c>
      <c r="C40" s="1062">
        <v>1409634.3712001941</v>
      </c>
      <c r="D40" s="1062">
        <v>1687815.075275438</v>
      </c>
      <c r="E40" s="1063">
        <v>1760627.8500748782</v>
      </c>
      <c r="F40" s="1064">
        <v>40385.30005969596</v>
      </c>
      <c r="G40" s="1119"/>
      <c r="H40" s="1063">
        <v>2.9494487826131994</v>
      </c>
      <c r="I40" s="1062">
        <v>72812.77479944029</v>
      </c>
      <c r="J40" s="1063"/>
      <c r="K40" s="1066">
        <v>4.314025622004699</v>
      </c>
    </row>
    <row r="41" spans="1:11" ht="16.5" customHeight="1">
      <c r="A41" s="1067" t="s">
        <v>876</v>
      </c>
      <c r="B41" s="1062">
        <v>1338931.575869255</v>
      </c>
      <c r="C41" s="1062">
        <v>1375574.496799273</v>
      </c>
      <c r="D41" s="1062">
        <v>1656838.759521269</v>
      </c>
      <c r="E41" s="1063">
        <v>1727037.5535707045</v>
      </c>
      <c r="F41" s="1064">
        <v>36642.92093001795</v>
      </c>
      <c r="G41" s="1119"/>
      <c r="H41" s="1063">
        <v>2.736728417673532</v>
      </c>
      <c r="I41" s="1062">
        <v>70198.79404943553</v>
      </c>
      <c r="J41" s="1063"/>
      <c r="K41" s="1066">
        <v>4.2369116274005405</v>
      </c>
    </row>
    <row r="42" spans="1:11" ht="16.5" customHeight="1">
      <c r="A42" s="1067" t="s">
        <v>877</v>
      </c>
      <c r="B42" s="1062">
        <v>30317.495271243217</v>
      </c>
      <c r="C42" s="1062">
        <v>34059.87440092126</v>
      </c>
      <c r="D42" s="1062">
        <v>30976.315754168936</v>
      </c>
      <c r="E42" s="1063">
        <v>33590.29650417357</v>
      </c>
      <c r="F42" s="1064">
        <v>3742.3791296780437</v>
      </c>
      <c r="G42" s="1119"/>
      <c r="H42" s="1063">
        <v>12.34395881386603</v>
      </c>
      <c r="I42" s="1062">
        <v>2613.9807500046372</v>
      </c>
      <c r="J42" s="1063"/>
      <c r="K42" s="1066">
        <v>8.438643158048373</v>
      </c>
    </row>
    <row r="43" spans="1:11" ht="16.5" customHeight="1">
      <c r="A43" s="1061" t="s">
        <v>878</v>
      </c>
      <c r="B43" s="1062">
        <v>7153.402292969005</v>
      </c>
      <c r="C43" s="1062">
        <v>4452.784806599002</v>
      </c>
      <c r="D43" s="1062">
        <v>5318.269796753</v>
      </c>
      <c r="E43" s="1063">
        <v>3475.816779904</v>
      </c>
      <c r="F43" s="1064">
        <v>-2700.6174863700035</v>
      </c>
      <c r="G43" s="1119"/>
      <c r="H43" s="1063">
        <v>-37.752909395636934</v>
      </c>
      <c r="I43" s="1062">
        <v>-1842.453016849</v>
      </c>
      <c r="J43" s="1063"/>
      <c r="K43" s="1066">
        <v>-34.64384258906695</v>
      </c>
    </row>
    <row r="44" spans="1:11" ht="16.5" customHeight="1">
      <c r="A44" s="1148" t="s">
        <v>879</v>
      </c>
      <c r="B44" s="1057">
        <v>0</v>
      </c>
      <c r="C44" s="1055">
        <v>0</v>
      </c>
      <c r="D44" s="1055">
        <v>49080</v>
      </c>
      <c r="E44" s="1056">
        <v>49080</v>
      </c>
      <c r="F44" s="1055">
        <v>0</v>
      </c>
      <c r="G44" s="1117"/>
      <c r="H44" s="1303" t="s">
        <v>3</v>
      </c>
      <c r="I44" s="1055">
        <v>0</v>
      </c>
      <c r="J44" s="1056"/>
      <c r="K44" s="1060">
        <v>0</v>
      </c>
    </row>
    <row r="45" spans="1:11" s="772" customFormat="1" ht="16.5" customHeight="1" thickBot="1">
      <c r="A45" s="1150" t="s">
        <v>880</v>
      </c>
      <c r="B45" s="1084">
        <v>179724.38906548987</v>
      </c>
      <c r="C45" s="1084">
        <v>240952.9688365671</v>
      </c>
      <c r="D45" s="1084">
        <v>188011.506627418</v>
      </c>
      <c r="E45" s="1085">
        <v>247344.40989497709</v>
      </c>
      <c r="F45" s="1086">
        <v>61228.57977107723</v>
      </c>
      <c r="G45" s="1128"/>
      <c r="H45" s="1085">
        <v>34.068041677285166</v>
      </c>
      <c r="I45" s="1084">
        <v>59332.90326755907</v>
      </c>
      <c r="J45" s="1085"/>
      <c r="K45" s="1087">
        <v>31.558123399935813</v>
      </c>
    </row>
    <row r="46" spans="1:11" ht="16.5" customHeight="1" thickTop="1">
      <c r="A46" s="1094" t="s">
        <v>797</v>
      </c>
      <c r="B46" s="1151"/>
      <c r="C46" s="512"/>
      <c r="D46" s="1089"/>
      <c r="E46" s="1089"/>
      <c r="F46" s="1062"/>
      <c r="G46" s="1062"/>
      <c r="H46" s="1062"/>
      <c r="I46" s="1062"/>
      <c r="J46" s="1062"/>
      <c r="K46" s="1062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37">
      <selection activeCell="K33" sqref="K33"/>
    </sheetView>
  </sheetViews>
  <sheetFormatPr defaultColWidth="11.00390625" defaultRowHeight="16.5" customHeight="1"/>
  <cols>
    <col min="1" max="1" width="46.7109375" style="1104" bestFit="1" customWidth="1"/>
    <col min="2" max="2" width="11.57421875" style="1104" bestFit="1" customWidth="1"/>
    <col min="3" max="3" width="12.00390625" style="1104" bestFit="1" customWidth="1"/>
    <col min="4" max="4" width="12.00390625" style="1104" customWidth="1"/>
    <col min="5" max="5" width="12.00390625" style="1104" bestFit="1" customWidth="1"/>
    <col min="6" max="6" width="10.57421875" style="1104" bestFit="1" customWidth="1"/>
    <col min="7" max="7" width="2.421875" style="1104" bestFit="1" customWidth="1"/>
    <col min="8" max="8" width="8.00390625" style="1104" bestFit="1" customWidth="1"/>
    <col min="9" max="9" width="10.7109375" style="1104" customWidth="1"/>
    <col min="10" max="10" width="2.140625" style="1104" customWidth="1"/>
    <col min="11" max="11" width="8.28125" style="1104" bestFit="1" customWidth="1"/>
    <col min="12" max="16384" width="11.00390625" style="126" customWidth="1"/>
  </cols>
  <sheetData>
    <row r="1" spans="1:11" s="1104" customFormat="1" ht="12.75">
      <c r="A1" s="1647" t="s">
        <v>1083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</row>
    <row r="2" spans="1:11" s="1104" customFormat="1" ht="16.5" customHeight="1">
      <c r="A2" s="1648" t="s">
        <v>119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</row>
    <row r="3" spans="2:11" s="1104" customFormat="1" ht="16.5" customHeight="1" thickBot="1">
      <c r="B3" s="512"/>
      <c r="C3" s="512"/>
      <c r="D3" s="512"/>
      <c r="E3" s="512"/>
      <c r="I3" s="1649" t="s">
        <v>1</v>
      </c>
      <c r="J3" s="1649"/>
      <c r="K3" s="1649"/>
    </row>
    <row r="4" spans="1:11" s="1104" customFormat="1" ht="13.5" thickTop="1">
      <c r="A4" s="1039"/>
      <c r="B4" s="1106">
        <v>2015</v>
      </c>
      <c r="C4" s="1106">
        <v>2015</v>
      </c>
      <c r="D4" s="1106">
        <v>2016</v>
      </c>
      <c r="E4" s="1107">
        <v>2016</v>
      </c>
      <c r="F4" s="1659" t="s">
        <v>762</v>
      </c>
      <c r="G4" s="1660"/>
      <c r="H4" s="1660"/>
      <c r="I4" s="1660"/>
      <c r="J4" s="1660"/>
      <c r="K4" s="1661"/>
    </row>
    <row r="5" spans="1:11" s="1104" customFormat="1" ht="12.75">
      <c r="A5" s="1108" t="s">
        <v>802</v>
      </c>
      <c r="B5" s="1135" t="s">
        <v>764</v>
      </c>
      <c r="C5" s="1135" t="s">
        <v>322</v>
      </c>
      <c r="D5" s="1135" t="s">
        <v>765</v>
      </c>
      <c r="E5" s="1136" t="s">
        <v>766</v>
      </c>
      <c r="F5" s="1652" t="s">
        <v>19</v>
      </c>
      <c r="G5" s="1653"/>
      <c r="H5" s="1654"/>
      <c r="I5" s="1662" t="s">
        <v>41</v>
      </c>
      <c r="J5" s="1662"/>
      <c r="K5" s="1663"/>
    </row>
    <row r="6" spans="1:11" s="1104" customFormat="1" ht="12.75">
      <c r="A6" s="1108"/>
      <c r="B6" s="1135"/>
      <c r="C6" s="1135"/>
      <c r="D6" s="1135"/>
      <c r="E6" s="1136"/>
      <c r="F6" s="1113" t="s">
        <v>13</v>
      </c>
      <c r="G6" s="1114" t="s">
        <v>122</v>
      </c>
      <c r="H6" s="1115" t="s">
        <v>767</v>
      </c>
      <c r="I6" s="1110" t="s">
        <v>13</v>
      </c>
      <c r="J6" s="1114" t="s">
        <v>122</v>
      </c>
      <c r="K6" s="1116" t="s">
        <v>767</v>
      </c>
    </row>
    <row r="7" spans="1:11" s="1104" customFormat="1" ht="16.5" customHeight="1">
      <c r="A7" s="1054" t="s">
        <v>848</v>
      </c>
      <c r="B7" s="1055">
        <v>1452748.758025059</v>
      </c>
      <c r="C7" s="1055">
        <v>1484671.3158746</v>
      </c>
      <c r="D7" s="1055">
        <v>1753430.639797833</v>
      </c>
      <c r="E7" s="1056">
        <v>1821518.0911466975</v>
      </c>
      <c r="F7" s="1057">
        <v>31922.557849541074</v>
      </c>
      <c r="G7" s="1117"/>
      <c r="H7" s="1056">
        <v>2.1973901318586035</v>
      </c>
      <c r="I7" s="1055">
        <v>68087.45134886447</v>
      </c>
      <c r="J7" s="1118"/>
      <c r="K7" s="1060">
        <v>3.8830992115385197</v>
      </c>
    </row>
    <row r="8" spans="1:11" s="1104" customFormat="1" ht="16.5" customHeight="1">
      <c r="A8" s="1061" t="s">
        <v>849</v>
      </c>
      <c r="B8" s="1062">
        <v>150442.94437548862</v>
      </c>
      <c r="C8" s="1062">
        <v>142896.77381787976</v>
      </c>
      <c r="D8" s="1062">
        <v>175087.20586657317</v>
      </c>
      <c r="E8" s="1063">
        <v>173016.12573057532</v>
      </c>
      <c r="F8" s="1064">
        <v>-7546.170557608857</v>
      </c>
      <c r="G8" s="1119"/>
      <c r="H8" s="1063">
        <v>-5.015968405121391</v>
      </c>
      <c r="I8" s="1062">
        <v>-2071.0801359978504</v>
      </c>
      <c r="J8" s="1063"/>
      <c r="K8" s="1066">
        <v>-1.1828849091213074</v>
      </c>
    </row>
    <row r="9" spans="1:11" s="1104" customFormat="1" ht="16.5" customHeight="1">
      <c r="A9" s="1061" t="s">
        <v>850</v>
      </c>
      <c r="B9" s="1062">
        <v>132566.90180425718</v>
      </c>
      <c r="C9" s="1062">
        <v>123906.38788803117</v>
      </c>
      <c r="D9" s="1062">
        <v>157821.02541387235</v>
      </c>
      <c r="E9" s="1063">
        <v>152498.29969836646</v>
      </c>
      <c r="F9" s="1064">
        <v>-8660.513916226017</v>
      </c>
      <c r="G9" s="1119"/>
      <c r="H9" s="1063">
        <v>-6.532938311414846</v>
      </c>
      <c r="I9" s="1062">
        <v>-5322.725715505891</v>
      </c>
      <c r="J9" s="1063"/>
      <c r="K9" s="1066">
        <v>-3.3726340971030258</v>
      </c>
    </row>
    <row r="10" spans="1:11" s="1104" customFormat="1" ht="16.5" customHeight="1">
      <c r="A10" s="1061" t="s">
        <v>851</v>
      </c>
      <c r="B10" s="1062">
        <v>17876.042571231428</v>
      </c>
      <c r="C10" s="1062">
        <v>18990.38592984858</v>
      </c>
      <c r="D10" s="1062">
        <v>17266.180452700828</v>
      </c>
      <c r="E10" s="1063">
        <v>20517.826032208857</v>
      </c>
      <c r="F10" s="1064">
        <v>1114.3433586171523</v>
      </c>
      <c r="G10" s="1119"/>
      <c r="H10" s="1063">
        <v>6.233725133383302</v>
      </c>
      <c r="I10" s="1062">
        <v>3251.645579508029</v>
      </c>
      <c r="J10" s="1063"/>
      <c r="K10" s="1066">
        <v>18.832454510802922</v>
      </c>
    </row>
    <row r="11" spans="1:11" s="1104" customFormat="1" ht="16.5" customHeight="1">
      <c r="A11" s="1061" t="s">
        <v>852</v>
      </c>
      <c r="B11" s="1062">
        <v>559350.961967849</v>
      </c>
      <c r="C11" s="1062">
        <v>598773.6949812454</v>
      </c>
      <c r="D11" s="1062">
        <v>698691.2071865237</v>
      </c>
      <c r="E11" s="1063">
        <v>739422.4347466758</v>
      </c>
      <c r="F11" s="1064">
        <v>39422.733013396384</v>
      </c>
      <c r="G11" s="1119"/>
      <c r="H11" s="1063">
        <v>7.047942292742918</v>
      </c>
      <c r="I11" s="1062">
        <v>40731.22756015207</v>
      </c>
      <c r="J11" s="1063"/>
      <c r="K11" s="1066">
        <v>5.829646507813916</v>
      </c>
    </row>
    <row r="12" spans="1:11" s="1104" customFormat="1" ht="16.5" customHeight="1">
      <c r="A12" s="1061" t="s">
        <v>850</v>
      </c>
      <c r="B12" s="1062">
        <v>549436.3094164284</v>
      </c>
      <c r="C12" s="1062">
        <v>586885.0130230236</v>
      </c>
      <c r="D12" s="1062">
        <v>683588.6654231404</v>
      </c>
      <c r="E12" s="1063">
        <v>724050.6069661365</v>
      </c>
      <c r="F12" s="1064">
        <v>37448.70360659517</v>
      </c>
      <c r="G12" s="1119"/>
      <c r="H12" s="1063">
        <v>6.815840701603881</v>
      </c>
      <c r="I12" s="1062">
        <v>40461.94154299609</v>
      </c>
      <c r="J12" s="1063"/>
      <c r="K12" s="1066">
        <v>5.9190480459400545</v>
      </c>
    </row>
    <row r="13" spans="1:11" s="1104" customFormat="1" ht="16.5" customHeight="1">
      <c r="A13" s="1061" t="s">
        <v>851</v>
      </c>
      <c r="B13" s="1062">
        <v>9914.652551420582</v>
      </c>
      <c r="C13" s="1062">
        <v>11888.681958221869</v>
      </c>
      <c r="D13" s="1062">
        <v>15102.541763383291</v>
      </c>
      <c r="E13" s="1063">
        <v>15371.827780539334</v>
      </c>
      <c r="F13" s="1064">
        <v>1974.0294068012863</v>
      </c>
      <c r="G13" s="1119"/>
      <c r="H13" s="1063">
        <v>19.910222739156353</v>
      </c>
      <c r="I13" s="1062">
        <v>269.28601715604236</v>
      </c>
      <c r="J13" s="1063"/>
      <c r="K13" s="1066">
        <v>1.7830509683405542</v>
      </c>
    </row>
    <row r="14" spans="1:11" s="1104" customFormat="1" ht="16.5" customHeight="1">
      <c r="A14" s="1061" t="s">
        <v>853</v>
      </c>
      <c r="B14" s="1062">
        <v>417355.10912562284</v>
      </c>
      <c r="C14" s="1062">
        <v>420761.5835723409</v>
      </c>
      <c r="D14" s="1062">
        <v>523230.7096633454</v>
      </c>
      <c r="E14" s="1063">
        <v>535225.3502618882</v>
      </c>
      <c r="F14" s="1064">
        <v>3406.474446718057</v>
      </c>
      <c r="G14" s="1119"/>
      <c r="H14" s="1063">
        <v>0.8162052823205566</v>
      </c>
      <c r="I14" s="1062">
        <v>11994.640598542814</v>
      </c>
      <c r="J14" s="1063"/>
      <c r="K14" s="1066">
        <v>2.2924190757572975</v>
      </c>
    </row>
    <row r="15" spans="1:11" s="1104" customFormat="1" ht="16.5" customHeight="1">
      <c r="A15" s="1061" t="s">
        <v>850</v>
      </c>
      <c r="B15" s="1062">
        <v>397787.37478232005</v>
      </c>
      <c r="C15" s="1062">
        <v>402639.38569301</v>
      </c>
      <c r="D15" s="1062">
        <v>501530.3872407901</v>
      </c>
      <c r="E15" s="1063">
        <v>513680.7199681406</v>
      </c>
      <c r="F15" s="1064">
        <v>4852.010910689947</v>
      </c>
      <c r="G15" s="1119"/>
      <c r="H15" s="1063">
        <v>1.2197498508707316</v>
      </c>
      <c r="I15" s="1062">
        <v>12150.33272735047</v>
      </c>
      <c r="J15" s="1063"/>
      <c r="K15" s="1066">
        <v>2.4226513560218166</v>
      </c>
    </row>
    <row r="16" spans="1:11" s="1104" customFormat="1" ht="16.5" customHeight="1">
      <c r="A16" s="1061" t="s">
        <v>851</v>
      </c>
      <c r="B16" s="1062">
        <v>19567.7343433028</v>
      </c>
      <c r="C16" s="1062">
        <v>18122.197879330917</v>
      </c>
      <c r="D16" s="1062">
        <v>21700.32242255532</v>
      </c>
      <c r="E16" s="1063">
        <v>21544.630293747683</v>
      </c>
      <c r="F16" s="1064">
        <v>-1445.5364639718828</v>
      </c>
      <c r="G16" s="1119"/>
      <c r="H16" s="1063">
        <v>-7.387347143061701</v>
      </c>
      <c r="I16" s="1062">
        <v>-155.69212880763735</v>
      </c>
      <c r="J16" s="1063"/>
      <c r="K16" s="1066">
        <v>-0.7174645877418434</v>
      </c>
    </row>
    <row r="17" spans="1:11" s="1104" customFormat="1" ht="16.5" customHeight="1">
      <c r="A17" s="1061" t="s">
        <v>854</v>
      </c>
      <c r="B17" s="1062">
        <v>313798.85776072845</v>
      </c>
      <c r="C17" s="1062">
        <v>309905.485813704</v>
      </c>
      <c r="D17" s="1062">
        <v>340707.8000872903</v>
      </c>
      <c r="E17" s="1063">
        <v>356890.26170118223</v>
      </c>
      <c r="F17" s="1064">
        <v>-3893.371947024425</v>
      </c>
      <c r="G17" s="1119"/>
      <c r="H17" s="1063">
        <v>-1.2407221539324786</v>
      </c>
      <c r="I17" s="1062">
        <v>16182.461613891937</v>
      </c>
      <c r="J17" s="1063"/>
      <c r="K17" s="1066">
        <v>4.749659858020845</v>
      </c>
    </row>
    <row r="18" spans="1:11" s="1104" customFormat="1" ht="16.5" customHeight="1">
      <c r="A18" s="1061" t="s">
        <v>850</v>
      </c>
      <c r="B18" s="1062">
        <v>266863.39963048324</v>
      </c>
      <c r="C18" s="1062">
        <v>265609.797835469</v>
      </c>
      <c r="D18" s="1062">
        <v>285473.8590607489</v>
      </c>
      <c r="E18" s="1063">
        <v>307142.424866703</v>
      </c>
      <c r="F18" s="1064">
        <v>-1253.6017950142268</v>
      </c>
      <c r="G18" s="1119"/>
      <c r="H18" s="1063">
        <v>-0.4697541126846345</v>
      </c>
      <c r="I18" s="1062">
        <v>21668.565805954102</v>
      </c>
      <c r="J18" s="1063"/>
      <c r="K18" s="1066">
        <v>7.590385290354389</v>
      </c>
    </row>
    <row r="19" spans="1:11" s="1104" customFormat="1" ht="16.5" customHeight="1">
      <c r="A19" s="1061" t="s">
        <v>851</v>
      </c>
      <c r="B19" s="1062">
        <v>46935.458130245184</v>
      </c>
      <c r="C19" s="1062">
        <v>44295.68797823503</v>
      </c>
      <c r="D19" s="1062">
        <v>55233.941026541404</v>
      </c>
      <c r="E19" s="1063">
        <v>49747.83683447926</v>
      </c>
      <c r="F19" s="1064">
        <v>-2639.7701520101546</v>
      </c>
      <c r="G19" s="1119"/>
      <c r="H19" s="1063">
        <v>-5.624255642045364</v>
      </c>
      <c r="I19" s="1062">
        <v>-5486.104192062143</v>
      </c>
      <c r="J19" s="1063"/>
      <c r="K19" s="1066">
        <v>-9.93248732591057</v>
      </c>
    </row>
    <row r="20" spans="1:11" s="1104" customFormat="1" ht="16.5" customHeight="1">
      <c r="A20" s="1061" t="s">
        <v>855</v>
      </c>
      <c r="B20" s="1062">
        <v>11800.884795370011</v>
      </c>
      <c r="C20" s="1062">
        <v>12333.777689430002</v>
      </c>
      <c r="D20" s="1062">
        <v>15713.716994100498</v>
      </c>
      <c r="E20" s="1063">
        <v>16963.918706376</v>
      </c>
      <c r="F20" s="1064">
        <v>532.8928940599908</v>
      </c>
      <c r="G20" s="1119"/>
      <c r="H20" s="1063">
        <v>4.515702875678164</v>
      </c>
      <c r="I20" s="1062">
        <v>1250.2017122755024</v>
      </c>
      <c r="J20" s="1063"/>
      <c r="K20" s="1066">
        <v>7.956117020211536</v>
      </c>
    </row>
    <row r="21" spans="1:11" s="1104" customFormat="1" ht="16.5" customHeight="1">
      <c r="A21" s="1054" t="s">
        <v>856</v>
      </c>
      <c r="B21" s="1055">
        <v>3261.50328125</v>
      </c>
      <c r="C21" s="1055">
        <v>1215.7890162</v>
      </c>
      <c r="D21" s="1055">
        <v>6516.2528778900005</v>
      </c>
      <c r="E21" s="1056">
        <v>7985.086989029999</v>
      </c>
      <c r="F21" s="1057">
        <v>-2045.7142650499998</v>
      </c>
      <c r="G21" s="1117"/>
      <c r="H21" s="1056">
        <v>-62.72304789054088</v>
      </c>
      <c r="I21" s="1055">
        <v>1468.8341111399986</v>
      </c>
      <c r="J21" s="1056"/>
      <c r="K21" s="1060">
        <v>22.541085170648188</v>
      </c>
    </row>
    <row r="22" spans="1:11" s="1104" customFormat="1" ht="16.5" customHeight="1">
      <c r="A22" s="1054" t="s">
        <v>857</v>
      </c>
      <c r="B22" s="1055">
        <v>0</v>
      </c>
      <c r="C22" s="1055">
        <v>0</v>
      </c>
      <c r="D22" s="1055">
        <v>0</v>
      </c>
      <c r="E22" s="1056">
        <v>0</v>
      </c>
      <c r="F22" s="1057">
        <v>0</v>
      </c>
      <c r="G22" s="1117"/>
      <c r="H22" s="1383" t="s">
        <v>3</v>
      </c>
      <c r="I22" s="1055">
        <v>0</v>
      </c>
      <c r="J22" s="1056"/>
      <c r="K22" s="1306" t="s">
        <v>3</v>
      </c>
    </row>
    <row r="23" spans="1:11" s="1104" customFormat="1" ht="16.5" customHeight="1">
      <c r="A23" s="1139" t="s">
        <v>858</v>
      </c>
      <c r="B23" s="1055">
        <v>297716.124557734</v>
      </c>
      <c r="C23" s="1055">
        <v>314961.7788629187</v>
      </c>
      <c r="D23" s="1055">
        <v>381269.3672828939</v>
      </c>
      <c r="E23" s="1056">
        <v>397302.80604525545</v>
      </c>
      <c r="F23" s="1057">
        <v>17245.654305184726</v>
      </c>
      <c r="G23" s="1117"/>
      <c r="H23" s="1056">
        <v>5.792650408439801</v>
      </c>
      <c r="I23" s="1055">
        <v>16033.438762361533</v>
      </c>
      <c r="J23" s="1056"/>
      <c r="K23" s="1060">
        <v>4.205278508636404</v>
      </c>
    </row>
    <row r="24" spans="1:11" s="1104" customFormat="1" ht="16.5" customHeight="1">
      <c r="A24" s="1140" t="s">
        <v>859</v>
      </c>
      <c r="B24" s="1062">
        <v>98300.06881324</v>
      </c>
      <c r="C24" s="1062">
        <v>99404.75032256</v>
      </c>
      <c r="D24" s="1062">
        <v>122538.92297315999</v>
      </c>
      <c r="E24" s="1063">
        <v>133187.30890521998</v>
      </c>
      <c r="F24" s="1064">
        <v>1104.6815093199984</v>
      </c>
      <c r="G24" s="1119"/>
      <c r="H24" s="1063">
        <v>1.1237850824080087</v>
      </c>
      <c r="I24" s="1062">
        <v>10648.385932059988</v>
      </c>
      <c r="J24" s="1063"/>
      <c r="K24" s="1066">
        <v>8.689798860393386</v>
      </c>
    </row>
    <row r="25" spans="1:11" s="1104" customFormat="1" ht="16.5" customHeight="1">
      <c r="A25" s="1140" t="s">
        <v>860</v>
      </c>
      <c r="B25" s="1062">
        <v>63635.73371379686</v>
      </c>
      <c r="C25" s="1062">
        <v>89164.95469617294</v>
      </c>
      <c r="D25" s="1062">
        <v>88058.10644962231</v>
      </c>
      <c r="E25" s="1063">
        <v>113987.42224285277</v>
      </c>
      <c r="F25" s="1064">
        <v>25529.22098237608</v>
      </c>
      <c r="G25" s="1119"/>
      <c r="H25" s="1063">
        <v>40.11774437487328</v>
      </c>
      <c r="I25" s="1062">
        <v>25929.31579323046</v>
      </c>
      <c r="J25" s="1063"/>
      <c r="K25" s="1066">
        <v>29.445688578443956</v>
      </c>
    </row>
    <row r="26" spans="1:11" s="1104" customFormat="1" ht="16.5" customHeight="1">
      <c r="A26" s="1140" t="s">
        <v>861</v>
      </c>
      <c r="B26" s="1062">
        <v>135780.32203069713</v>
      </c>
      <c r="C26" s="1062">
        <v>126392.0738441858</v>
      </c>
      <c r="D26" s="1062">
        <v>170672.3378601116</v>
      </c>
      <c r="E26" s="1063">
        <v>150128.0748971827</v>
      </c>
      <c r="F26" s="1064">
        <v>-9388.248186511337</v>
      </c>
      <c r="G26" s="1119"/>
      <c r="H26" s="1063">
        <v>-6.914292178795132</v>
      </c>
      <c r="I26" s="1062">
        <v>-20544.262962928915</v>
      </c>
      <c r="J26" s="1063"/>
      <c r="K26" s="1066">
        <v>-12.037254086111854</v>
      </c>
    </row>
    <row r="27" spans="1:11" s="1104" customFormat="1" ht="16.5" customHeight="1">
      <c r="A27" s="1141" t="s">
        <v>862</v>
      </c>
      <c r="B27" s="1142">
        <v>1753726.385864043</v>
      </c>
      <c r="C27" s="1142">
        <v>1800848.8837537188</v>
      </c>
      <c r="D27" s="1142">
        <v>2141216.259958617</v>
      </c>
      <c r="E27" s="1143">
        <v>2226805.984180983</v>
      </c>
      <c r="F27" s="1144">
        <v>47122.4978896759</v>
      </c>
      <c r="G27" s="1145"/>
      <c r="H27" s="1143">
        <v>2.6869925815969937</v>
      </c>
      <c r="I27" s="1142">
        <v>85589.72422236623</v>
      </c>
      <c r="J27" s="1143"/>
      <c r="K27" s="1146">
        <v>3.9972480044598773</v>
      </c>
    </row>
    <row r="28" spans="1:11" s="1104" customFormat="1" ht="16.5" customHeight="1">
      <c r="A28" s="1054" t="s">
        <v>863</v>
      </c>
      <c r="B28" s="1055">
        <v>327932.4961981544</v>
      </c>
      <c r="C28" s="1055">
        <v>296102.65762058436</v>
      </c>
      <c r="D28" s="1055">
        <v>328336.9859457548</v>
      </c>
      <c r="E28" s="1056">
        <v>296881.6575734289</v>
      </c>
      <c r="F28" s="1057">
        <v>-31829.838577570044</v>
      </c>
      <c r="G28" s="1117"/>
      <c r="H28" s="1056">
        <v>-9.706216659399546</v>
      </c>
      <c r="I28" s="1055">
        <v>-31455.328372325923</v>
      </c>
      <c r="J28" s="1056"/>
      <c r="K28" s="1060">
        <v>-9.580196480673889</v>
      </c>
    </row>
    <row r="29" spans="1:11" s="1104" customFormat="1" ht="16.5" customHeight="1">
      <c r="A29" s="1061" t="s">
        <v>864</v>
      </c>
      <c r="B29" s="1062">
        <v>39383.42333781</v>
      </c>
      <c r="C29" s="1062">
        <v>35674.82982245001</v>
      </c>
      <c r="D29" s="1062">
        <v>47060.55054304001</v>
      </c>
      <c r="E29" s="1063">
        <v>54175.782218450004</v>
      </c>
      <c r="F29" s="1064">
        <v>-3708.593515359993</v>
      </c>
      <c r="G29" s="1119"/>
      <c r="H29" s="1063">
        <v>-9.416635734150521</v>
      </c>
      <c r="I29" s="1062">
        <v>7115.231675409996</v>
      </c>
      <c r="J29" s="1063"/>
      <c r="K29" s="1066">
        <v>15.119312446000057</v>
      </c>
    </row>
    <row r="30" spans="1:11" s="1104" customFormat="1" ht="16.5" customHeight="1">
      <c r="A30" s="1061" t="s">
        <v>881</v>
      </c>
      <c r="B30" s="1062">
        <v>174939.83073156</v>
      </c>
      <c r="C30" s="1062">
        <v>141082.32196596</v>
      </c>
      <c r="D30" s="1062">
        <v>134715.85834726001</v>
      </c>
      <c r="E30" s="1063">
        <v>85580.39116061995</v>
      </c>
      <c r="F30" s="1064">
        <v>-33857.50876560001</v>
      </c>
      <c r="G30" s="1119"/>
      <c r="H30" s="1063">
        <v>-19.353802175305265</v>
      </c>
      <c r="I30" s="1062">
        <v>-49135.46718664006</v>
      </c>
      <c r="J30" s="1063"/>
      <c r="K30" s="1066">
        <v>-36.473409878725995</v>
      </c>
    </row>
    <row r="31" spans="1:11" s="1104" customFormat="1" ht="16.5" customHeight="1">
      <c r="A31" s="1061" t="s">
        <v>866</v>
      </c>
      <c r="B31" s="1062">
        <v>1252.0553161744995</v>
      </c>
      <c r="C31" s="1062">
        <v>1816.5398981795008</v>
      </c>
      <c r="D31" s="1062">
        <v>928.1082171900001</v>
      </c>
      <c r="E31" s="1063">
        <v>1200.6080566849996</v>
      </c>
      <c r="F31" s="1064">
        <v>564.4845820050014</v>
      </c>
      <c r="G31" s="1119"/>
      <c r="H31" s="1063">
        <v>45.0846360151015</v>
      </c>
      <c r="I31" s="1062">
        <v>272.4998394949995</v>
      </c>
      <c r="J31" s="1063"/>
      <c r="K31" s="1066">
        <v>29.360782982833346</v>
      </c>
    </row>
    <row r="32" spans="1:11" s="1104" customFormat="1" ht="16.5" customHeight="1">
      <c r="A32" s="1061" t="s">
        <v>867</v>
      </c>
      <c r="B32" s="1062">
        <v>112283.64119529993</v>
      </c>
      <c r="C32" s="1062">
        <v>116828.90891204486</v>
      </c>
      <c r="D32" s="1062">
        <v>145568.34853165474</v>
      </c>
      <c r="E32" s="1063">
        <v>155056.2448339839</v>
      </c>
      <c r="F32" s="1064">
        <v>4545.267716744929</v>
      </c>
      <c r="G32" s="1119"/>
      <c r="H32" s="1063">
        <v>4.048023085428039</v>
      </c>
      <c r="I32" s="1062">
        <v>9487.896302329144</v>
      </c>
      <c r="J32" s="1063"/>
      <c r="K32" s="1066">
        <v>6.517829183358456</v>
      </c>
    </row>
    <row r="33" spans="1:11" s="1104" customFormat="1" ht="16.5" customHeight="1">
      <c r="A33" s="1061" t="s">
        <v>868</v>
      </c>
      <c r="B33" s="1062">
        <v>73.54561731000001</v>
      </c>
      <c r="C33" s="1062">
        <v>700.0570219500001</v>
      </c>
      <c r="D33" s="1062">
        <v>64.12030661</v>
      </c>
      <c r="E33" s="1063">
        <v>868.63130369</v>
      </c>
      <c r="F33" s="1064">
        <v>626.5114046400001</v>
      </c>
      <c r="G33" s="1119"/>
      <c r="H33" s="1063">
        <v>851.8677625604935</v>
      </c>
      <c r="I33" s="1062">
        <v>804.5109970799999</v>
      </c>
      <c r="J33" s="1063"/>
      <c r="K33" s="1305" t="s">
        <v>3</v>
      </c>
    </row>
    <row r="34" spans="1:11" s="1104" customFormat="1" ht="16.5" customHeight="1">
      <c r="A34" s="1120" t="s">
        <v>869</v>
      </c>
      <c r="B34" s="1055">
        <v>1267006.821257701</v>
      </c>
      <c r="C34" s="1055">
        <v>1288115.713613844</v>
      </c>
      <c r="D34" s="1055">
        <v>1594927.4625929503</v>
      </c>
      <c r="E34" s="1056">
        <v>1657724.5368420342</v>
      </c>
      <c r="F34" s="1057">
        <v>21108.8923561431</v>
      </c>
      <c r="G34" s="1117"/>
      <c r="H34" s="1056">
        <v>1.666044097157208</v>
      </c>
      <c r="I34" s="1055">
        <v>62797.074249083875</v>
      </c>
      <c r="J34" s="1056"/>
      <c r="K34" s="1060">
        <v>3.9372997030844057</v>
      </c>
    </row>
    <row r="35" spans="1:11" s="1104" customFormat="1" ht="16.5" customHeight="1">
      <c r="A35" s="1061" t="s">
        <v>870</v>
      </c>
      <c r="B35" s="1062">
        <v>136363.1</v>
      </c>
      <c r="C35" s="1062">
        <v>130763.29999999999</v>
      </c>
      <c r="D35" s="1062">
        <v>176963</v>
      </c>
      <c r="E35" s="1063">
        <v>177186.8</v>
      </c>
      <c r="F35" s="1064">
        <v>-5599.8000000000175</v>
      </c>
      <c r="G35" s="1119"/>
      <c r="H35" s="1063">
        <v>-4.106536152375545</v>
      </c>
      <c r="I35" s="1062">
        <v>223.79999999998836</v>
      </c>
      <c r="J35" s="1063"/>
      <c r="K35" s="1066">
        <v>0.1264671145945697</v>
      </c>
    </row>
    <row r="36" spans="1:11" s="1104" customFormat="1" ht="16.5" customHeight="1">
      <c r="A36" s="1061" t="s">
        <v>871</v>
      </c>
      <c r="B36" s="1062">
        <v>9774.4680178045</v>
      </c>
      <c r="C36" s="1062">
        <v>6715.481674060001</v>
      </c>
      <c r="D36" s="1062">
        <v>7875.826974799999</v>
      </c>
      <c r="E36" s="1063">
        <v>8593.307565950001</v>
      </c>
      <c r="F36" s="1064">
        <v>-3058.986343744499</v>
      </c>
      <c r="G36" s="1119"/>
      <c r="H36" s="1063">
        <v>-31.295681137556127</v>
      </c>
      <c r="I36" s="1062">
        <v>717.4805911500016</v>
      </c>
      <c r="J36" s="1063"/>
      <c r="K36" s="1066">
        <v>9.10990799373448</v>
      </c>
    </row>
    <row r="37" spans="1:11" s="1104" customFormat="1" ht="16.5" customHeight="1">
      <c r="A37" s="1067" t="s">
        <v>872</v>
      </c>
      <c r="B37" s="1062">
        <v>11901.177529272247</v>
      </c>
      <c r="C37" s="1062">
        <v>13387.528343302249</v>
      </c>
      <c r="D37" s="1062">
        <v>15311.150437202248</v>
      </c>
      <c r="E37" s="1063">
        <v>20195.290651106603</v>
      </c>
      <c r="F37" s="1064">
        <v>1486.3508140300019</v>
      </c>
      <c r="G37" s="1119"/>
      <c r="H37" s="1063">
        <v>12.489107152415462</v>
      </c>
      <c r="I37" s="1062">
        <v>4884.140213904355</v>
      </c>
      <c r="J37" s="1063"/>
      <c r="K37" s="1066">
        <v>31.899237316858446</v>
      </c>
    </row>
    <row r="38" spans="1:11" s="1104" customFormat="1" ht="16.5" customHeight="1">
      <c r="A38" s="1147" t="s">
        <v>873</v>
      </c>
      <c r="B38" s="1062">
        <v>852.91678677</v>
      </c>
      <c r="C38" s="1062">
        <v>1006.2488990200001</v>
      </c>
      <c r="D38" s="1062">
        <v>1006.56234124</v>
      </c>
      <c r="E38" s="1063">
        <v>1006.0830198000001</v>
      </c>
      <c r="F38" s="1064">
        <v>153.33211225000002</v>
      </c>
      <c r="G38" s="1119"/>
      <c r="H38" s="1063">
        <v>17.97738239279701</v>
      </c>
      <c r="I38" s="1062">
        <v>-0.4793214399999215</v>
      </c>
      <c r="J38" s="1063"/>
      <c r="K38" s="1066">
        <v>-0.04761964762256433</v>
      </c>
    </row>
    <row r="39" spans="1:11" s="1104" customFormat="1" ht="16.5" customHeight="1">
      <c r="A39" s="1147" t="s">
        <v>874</v>
      </c>
      <c r="B39" s="1062">
        <v>11048.260742502247</v>
      </c>
      <c r="C39" s="1062">
        <v>12381.279444282249</v>
      </c>
      <c r="D39" s="1062">
        <v>14304.588095962248</v>
      </c>
      <c r="E39" s="1063">
        <v>19189.207631306603</v>
      </c>
      <c r="F39" s="1064">
        <v>1333.0187017800017</v>
      </c>
      <c r="G39" s="1119"/>
      <c r="H39" s="1063">
        <v>12.06541674611216</v>
      </c>
      <c r="I39" s="1062">
        <v>4884.6195353443545</v>
      </c>
      <c r="J39" s="1063"/>
      <c r="K39" s="1066">
        <v>34.14722257345624</v>
      </c>
    </row>
    <row r="40" spans="1:11" s="1104" customFormat="1" ht="16.5" customHeight="1">
      <c r="A40" s="1061" t="s">
        <v>875</v>
      </c>
      <c r="B40" s="1062">
        <v>1101814.6734176553</v>
      </c>
      <c r="C40" s="1062">
        <v>1132796.6187898829</v>
      </c>
      <c r="D40" s="1062">
        <v>1389459.215384195</v>
      </c>
      <c r="E40" s="1063">
        <v>1448273.3218450735</v>
      </c>
      <c r="F40" s="1064">
        <v>30981.94537222758</v>
      </c>
      <c r="G40" s="1119"/>
      <c r="H40" s="1063">
        <v>2.811901685437395</v>
      </c>
      <c r="I40" s="1062">
        <v>58814.10646087839</v>
      </c>
      <c r="J40" s="1063"/>
      <c r="K40" s="1066">
        <v>4.232877497207854</v>
      </c>
    </row>
    <row r="41" spans="1:11" s="1104" customFormat="1" ht="16.5" customHeight="1">
      <c r="A41" s="1067" t="s">
        <v>876</v>
      </c>
      <c r="B41" s="1062">
        <v>1080542.098249849</v>
      </c>
      <c r="C41" s="1062">
        <v>1109118.7936456592</v>
      </c>
      <c r="D41" s="1062">
        <v>1367279.7512012066</v>
      </c>
      <c r="E41" s="1063">
        <v>1424056.5801540604</v>
      </c>
      <c r="F41" s="1064">
        <v>28576.695395810297</v>
      </c>
      <c r="G41" s="1119"/>
      <c r="H41" s="1063">
        <v>2.6446628448901612</v>
      </c>
      <c r="I41" s="1062">
        <v>56776.8289528538</v>
      </c>
      <c r="J41" s="1063"/>
      <c r="K41" s="1066">
        <v>4.152539295851725</v>
      </c>
    </row>
    <row r="42" spans="1:11" s="1104" customFormat="1" ht="16.5" customHeight="1">
      <c r="A42" s="1067" t="s">
        <v>877</v>
      </c>
      <c r="B42" s="1062">
        <v>21272.57516780643</v>
      </c>
      <c r="C42" s="1062">
        <v>23677.825144223712</v>
      </c>
      <c r="D42" s="1062">
        <v>22179.46418298842</v>
      </c>
      <c r="E42" s="1063">
        <v>24216.74169101312</v>
      </c>
      <c r="F42" s="1064">
        <v>2405.2499764172826</v>
      </c>
      <c r="G42" s="1119"/>
      <c r="H42" s="1063">
        <v>11.30681150468961</v>
      </c>
      <c r="I42" s="1062">
        <v>2037.277508024701</v>
      </c>
      <c r="J42" s="1063"/>
      <c r="K42" s="1066">
        <v>9.185422565741181</v>
      </c>
    </row>
    <row r="43" spans="1:11" s="1104" customFormat="1" ht="16.5" customHeight="1">
      <c r="A43" s="1078" t="s">
        <v>878</v>
      </c>
      <c r="B43" s="1079">
        <v>7153.402292969005</v>
      </c>
      <c r="C43" s="1079">
        <v>4452.784806599002</v>
      </c>
      <c r="D43" s="1079">
        <v>5318.269796753</v>
      </c>
      <c r="E43" s="1080">
        <v>3475.816779904</v>
      </c>
      <c r="F43" s="1081">
        <v>-2700.6174863700035</v>
      </c>
      <c r="G43" s="1152"/>
      <c r="H43" s="1080">
        <v>-37.752909395636934</v>
      </c>
      <c r="I43" s="1079">
        <v>-1842.453016849</v>
      </c>
      <c r="J43" s="1080"/>
      <c r="K43" s="1082">
        <v>-34.64384258906695</v>
      </c>
    </row>
    <row r="44" spans="1:11" s="1104" customFormat="1" ht="16.5" customHeight="1">
      <c r="A44" s="1148" t="s">
        <v>879</v>
      </c>
      <c r="B44" s="1079">
        <v>0</v>
      </c>
      <c r="C44" s="1079">
        <v>0</v>
      </c>
      <c r="D44" s="1079">
        <v>49020</v>
      </c>
      <c r="E44" s="1080">
        <v>49020</v>
      </c>
      <c r="F44" s="1081">
        <v>0</v>
      </c>
      <c r="G44" s="1117"/>
      <c r="H44" s="1149"/>
      <c r="I44" s="1079">
        <v>0</v>
      </c>
      <c r="J44" s="1056"/>
      <c r="K44" s="1060"/>
    </row>
    <row r="45" spans="1:11" s="1104" customFormat="1" ht="16.5" customHeight="1" thickBot="1">
      <c r="A45" s="1150" t="s">
        <v>880</v>
      </c>
      <c r="B45" s="1084">
        <v>158787.0860167208</v>
      </c>
      <c r="C45" s="1084">
        <v>216630.5269486993</v>
      </c>
      <c r="D45" s="1084">
        <v>168931.81505315704</v>
      </c>
      <c r="E45" s="1085">
        <v>223179.78728820127</v>
      </c>
      <c r="F45" s="1086">
        <v>57843.44093197849</v>
      </c>
      <c r="G45" s="1128"/>
      <c r="H45" s="1085">
        <v>36.42830307112468</v>
      </c>
      <c r="I45" s="1084">
        <v>54247.97223504423</v>
      </c>
      <c r="J45" s="1085"/>
      <c r="K45" s="1087">
        <v>32.112347942259575</v>
      </c>
    </row>
    <row r="46" spans="1:11" s="1104" customFormat="1" ht="16.5" customHeight="1" thickTop="1">
      <c r="A46" s="1094" t="s">
        <v>797</v>
      </c>
      <c r="B46" s="1151"/>
      <c r="C46" s="512"/>
      <c r="D46" s="1089"/>
      <c r="E46" s="1089"/>
      <c r="F46" s="1062"/>
      <c r="G46" s="1062"/>
      <c r="H46" s="1062"/>
      <c r="I46" s="1062"/>
      <c r="J46" s="1062"/>
      <c r="K46" s="1062"/>
    </row>
    <row r="47" spans="1:11" s="1104" customFormat="1" ht="16.5" customHeight="1">
      <c r="A47" s="1130" t="s">
        <v>798</v>
      </c>
      <c r="B47" s="1151"/>
      <c r="C47" s="512"/>
      <c r="D47" s="1089"/>
      <c r="E47" s="1089"/>
      <c r="F47" s="1062"/>
      <c r="G47" s="1062"/>
      <c r="H47" s="1062"/>
      <c r="I47" s="1062"/>
      <c r="J47" s="1062"/>
      <c r="K47" s="1062"/>
    </row>
    <row r="48" spans="1:11" s="1104" customFormat="1" ht="16.5" customHeight="1">
      <c r="A48" s="1103" t="s">
        <v>882</v>
      </c>
      <c r="B48" s="1099">
        <v>77.82789109348514</v>
      </c>
      <c r="C48" s="1099">
        <v>77.95344338097237</v>
      </c>
      <c r="D48" s="1099">
        <v>80.86800985503703</v>
      </c>
      <c r="E48" s="1099">
        <v>81.28042999067846</v>
      </c>
      <c r="F48" s="1096"/>
      <c r="G48" s="1096"/>
      <c r="H48" s="1096"/>
      <c r="I48" s="1096"/>
      <c r="J48" s="1096"/>
      <c r="K48" s="1096"/>
    </row>
    <row r="49" spans="1:11" s="1104" customFormat="1" ht="16.5" customHeight="1">
      <c r="A49" s="1153" t="s">
        <v>883</v>
      </c>
      <c r="B49" s="1133">
        <v>31.95979990575532</v>
      </c>
      <c r="C49" s="1133">
        <v>28.7515460867595</v>
      </c>
      <c r="D49" s="1133">
        <v>28.817791504089087</v>
      </c>
      <c r="E49" s="1133">
        <v>26.026008738402883</v>
      </c>
      <c r="F49" s="1096"/>
      <c r="G49" s="1096"/>
      <c r="H49" s="1096"/>
      <c r="I49" s="1096"/>
      <c r="J49" s="1096"/>
      <c r="K49" s="1096"/>
    </row>
    <row r="50" spans="1:11" s="1104" customFormat="1" ht="16.5" customHeight="1">
      <c r="A50" s="1096" t="s">
        <v>884</v>
      </c>
      <c r="B50" s="1133">
        <v>26395.21120824346</v>
      </c>
      <c r="C50" s="1133">
        <v>29801.27987118697</v>
      </c>
      <c r="D50" s="1133">
        <v>42511.740880416895</v>
      </c>
      <c r="E50" s="1133">
        <v>52550.54872959775</v>
      </c>
      <c r="F50" s="1099">
        <v>3372.153501139618</v>
      </c>
      <c r="G50" s="1131" t="s">
        <v>769</v>
      </c>
      <c r="H50" s="1099">
        <v>12.775626133601325</v>
      </c>
      <c r="I50" s="1099">
        <v>9818.931616878355</v>
      </c>
      <c r="J50" s="1131" t="s">
        <v>770</v>
      </c>
      <c r="K50" s="1099">
        <v>23.096987828605865</v>
      </c>
    </row>
    <row r="51" spans="1:11" s="1104" customFormat="1" ht="16.5" customHeight="1">
      <c r="A51" s="1096" t="s">
        <v>885</v>
      </c>
      <c r="B51" s="1133">
        <v>1332059.676829149</v>
      </c>
      <c r="C51" s="1133">
        <v>1361573.0966871856</v>
      </c>
      <c r="D51" s="1133">
        <v>1601615.9168854805</v>
      </c>
      <c r="E51" s="1133">
        <v>1661785.418998806</v>
      </c>
      <c r="F51" s="1099">
        <v>29547.33501984045</v>
      </c>
      <c r="G51" s="1131" t="s">
        <v>769</v>
      </c>
      <c r="H51" s="1099">
        <v>2.2181690155335447</v>
      </c>
      <c r="I51" s="1099">
        <v>60389.37834562802</v>
      </c>
      <c r="J51" s="1131" t="s">
        <v>770</v>
      </c>
      <c r="K51" s="1099">
        <v>3.7705281090776035</v>
      </c>
    </row>
    <row r="52" spans="1:11" s="1104" customFormat="1" ht="16.5" customHeight="1">
      <c r="A52" s="1103" t="s">
        <v>847</v>
      </c>
      <c r="B52" s="1099">
        <v>138855.4929237032</v>
      </c>
      <c r="C52" s="1099">
        <v>97631.19489226944</v>
      </c>
      <c r="D52" s="1099">
        <v>163253.43192312686</v>
      </c>
      <c r="E52" s="1099">
        <v>124234.38745336415</v>
      </c>
      <c r="F52" s="1099">
        <v>-41258.213193237636</v>
      </c>
      <c r="G52" s="1131" t="s">
        <v>769</v>
      </c>
      <c r="H52" s="1099">
        <v>-29.71305803214263</v>
      </c>
      <c r="I52" s="1099">
        <v>-39238.92070206521</v>
      </c>
      <c r="J52" s="1131" t="s">
        <v>770</v>
      </c>
      <c r="K52" s="1099">
        <v>-24.03558702554083</v>
      </c>
    </row>
    <row r="53" spans="1:11" s="1104" customFormat="1" ht="16.5" customHeight="1">
      <c r="A53" s="1096" t="s">
        <v>886</v>
      </c>
      <c r="B53" s="1133">
        <v>1358454.870428859</v>
      </c>
      <c r="C53" s="1133">
        <v>1391374.3621289637</v>
      </c>
      <c r="D53" s="1133">
        <v>1644127.6541326523</v>
      </c>
      <c r="E53" s="1133">
        <v>1714335.9702057224</v>
      </c>
      <c r="F53" s="1099">
        <v>32919.49170010467</v>
      </c>
      <c r="G53" s="1099"/>
      <c r="H53" s="1099">
        <v>2.423304035835369</v>
      </c>
      <c r="I53" s="1099">
        <v>70208.31607307005</v>
      </c>
      <c r="J53" s="1099"/>
      <c r="K53" s="1099">
        <v>4.270247258270706</v>
      </c>
    </row>
    <row r="54" spans="1:11" s="1104" customFormat="1" ht="16.5" customHeight="1">
      <c r="A54" s="1096" t="s">
        <v>887</v>
      </c>
      <c r="B54" s="1133">
        <v>94293.88759619999</v>
      </c>
      <c r="C54" s="1133">
        <v>93296.95374563639</v>
      </c>
      <c r="D54" s="1133">
        <v>109302.98566518084</v>
      </c>
      <c r="E54" s="1133">
        <v>107182.12094097515</v>
      </c>
      <c r="F54" s="1099">
        <v>-996.9338505635969</v>
      </c>
      <c r="G54" s="1099"/>
      <c r="H54" s="1099">
        <v>-1.057262433417554</v>
      </c>
      <c r="I54" s="1099">
        <v>-2120.8647242056904</v>
      </c>
      <c r="J54" s="1099"/>
      <c r="K54" s="1099">
        <v>-1.9403538808192917</v>
      </c>
    </row>
    <row r="55" spans="1:11" s="1104" customFormat="1" ht="16.5" customHeight="1">
      <c r="A55" s="538" t="s">
        <v>794</v>
      </c>
      <c r="B55" s="1132">
        <v>33.91516180388953</v>
      </c>
      <c r="C55" s="1133" t="s">
        <v>795</v>
      </c>
      <c r="D55" s="1133"/>
      <c r="E55" s="1133"/>
      <c r="F55" s="1099"/>
      <c r="G55" s="1099"/>
      <c r="H55" s="1099"/>
      <c r="I55" s="1099"/>
      <c r="J55" s="1099"/>
      <c r="K55" s="1099"/>
    </row>
    <row r="56" spans="1:11" s="1104" customFormat="1" ht="16.5" customHeight="1">
      <c r="A56" s="1093" t="s">
        <v>796</v>
      </c>
      <c r="B56" s="1132">
        <v>219.8762323025005</v>
      </c>
      <c r="C56" s="1096" t="s">
        <v>795</v>
      </c>
      <c r="D56" s="1133"/>
      <c r="E56" s="1133"/>
      <c r="F56" s="1099"/>
      <c r="G56" s="1099"/>
      <c r="H56" s="1099"/>
      <c r="I56" s="1099"/>
      <c r="J56" s="1099"/>
      <c r="K56" s="1099"/>
    </row>
    <row r="57" spans="1:11" s="1104" customFormat="1" ht="16.5" customHeight="1">
      <c r="A57" s="1153"/>
      <c r="B57" s="1151"/>
      <c r="C57" s="512"/>
      <c r="D57" s="512"/>
      <c r="E57" s="512"/>
      <c r="F57" s="512"/>
      <c r="G57" s="512"/>
      <c r="H57" s="512"/>
      <c r="I57" s="512"/>
      <c r="J57" s="512"/>
      <c r="K57" s="512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29">
      <selection activeCell="M5" sqref="M5"/>
    </sheetView>
  </sheetViews>
  <sheetFormatPr defaultColWidth="11.00390625" defaultRowHeight="16.5" customHeight="1"/>
  <cols>
    <col min="1" max="1" width="43.421875" style="1104" customWidth="1"/>
    <col min="2" max="2" width="13.421875" style="1104" bestFit="1" customWidth="1"/>
    <col min="3" max="3" width="13.00390625" style="1104" bestFit="1" customWidth="1"/>
    <col min="4" max="4" width="12.00390625" style="1104" customWidth="1"/>
    <col min="5" max="5" width="13.00390625" style="1104" bestFit="1" customWidth="1"/>
    <col min="6" max="6" width="10.7109375" style="1104" bestFit="1" customWidth="1"/>
    <col min="7" max="7" width="2.421875" style="1104" bestFit="1" customWidth="1"/>
    <col min="8" max="8" width="8.140625" style="1104" bestFit="1" customWidth="1"/>
    <col min="9" max="9" width="10.7109375" style="1104" customWidth="1"/>
    <col min="10" max="10" width="2.140625" style="1104" customWidth="1"/>
    <col min="11" max="11" width="8.421875" style="1104" bestFit="1" customWidth="1"/>
    <col min="12" max="16384" width="11.00390625" style="126" customWidth="1"/>
  </cols>
  <sheetData>
    <row r="1" spans="1:256" s="1104" customFormat="1" ht="12.75">
      <c r="A1" s="1647" t="s">
        <v>1084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  <c r="Q1" s="1647"/>
      <c r="R1" s="1647"/>
      <c r="S1" s="1647"/>
      <c r="T1" s="1647"/>
      <c r="U1" s="1647"/>
      <c r="V1" s="1647"/>
      <c r="W1" s="1647"/>
      <c r="X1" s="1647"/>
      <c r="Y1" s="1647"/>
      <c r="Z1" s="1647"/>
      <c r="AA1" s="1647"/>
      <c r="AB1" s="1647"/>
      <c r="AC1" s="1647"/>
      <c r="AD1" s="1647"/>
      <c r="AE1" s="1647"/>
      <c r="AF1" s="1647"/>
      <c r="AG1" s="1647"/>
      <c r="AH1" s="1647"/>
      <c r="AI1" s="1647"/>
      <c r="AJ1" s="1647"/>
      <c r="AK1" s="1647"/>
      <c r="AL1" s="1647"/>
      <c r="AM1" s="1647"/>
      <c r="AN1" s="1647"/>
      <c r="AO1" s="1647"/>
      <c r="AP1" s="1647"/>
      <c r="AQ1" s="1647"/>
      <c r="AR1" s="1647"/>
      <c r="AS1" s="1647"/>
      <c r="AT1" s="1647"/>
      <c r="AU1" s="1647"/>
      <c r="AV1" s="1647"/>
      <c r="AW1" s="1647"/>
      <c r="AX1" s="1647"/>
      <c r="AY1" s="1647"/>
      <c r="AZ1" s="1647"/>
      <c r="BA1" s="1647"/>
      <c r="BB1" s="1647"/>
      <c r="BC1" s="1647"/>
      <c r="BD1" s="1647"/>
      <c r="BE1" s="1647"/>
      <c r="BF1" s="1647"/>
      <c r="BG1" s="1647"/>
      <c r="BH1" s="1647"/>
      <c r="BI1" s="1647"/>
      <c r="BJ1" s="1647"/>
      <c r="BK1" s="1647"/>
      <c r="BL1" s="1647"/>
      <c r="BM1" s="1647"/>
      <c r="BN1" s="1647"/>
      <c r="BO1" s="1647"/>
      <c r="BP1" s="1647"/>
      <c r="BQ1" s="1647"/>
      <c r="BR1" s="1647"/>
      <c r="BS1" s="1647"/>
      <c r="BT1" s="1647"/>
      <c r="BU1" s="1647"/>
      <c r="BV1" s="1647"/>
      <c r="BW1" s="1647"/>
      <c r="BX1" s="1647"/>
      <c r="BY1" s="1647"/>
      <c r="BZ1" s="1647"/>
      <c r="CA1" s="1647"/>
      <c r="CB1" s="1647"/>
      <c r="CC1" s="1647"/>
      <c r="CD1" s="1647"/>
      <c r="CE1" s="1647"/>
      <c r="CF1" s="1647"/>
      <c r="CG1" s="1647"/>
      <c r="CH1" s="1647"/>
      <c r="CI1" s="1647"/>
      <c r="CJ1" s="1647"/>
      <c r="CK1" s="1647"/>
      <c r="CL1" s="1647"/>
      <c r="CM1" s="1647"/>
      <c r="CN1" s="1647"/>
      <c r="CO1" s="1647"/>
      <c r="CP1" s="1647"/>
      <c r="CQ1" s="1647"/>
      <c r="CR1" s="1647"/>
      <c r="CS1" s="1647"/>
      <c r="CT1" s="1647"/>
      <c r="CU1" s="1647"/>
      <c r="CV1" s="1647"/>
      <c r="CW1" s="1647"/>
      <c r="CX1" s="1647"/>
      <c r="CY1" s="1647"/>
      <c r="CZ1" s="1647"/>
      <c r="DA1" s="1647"/>
      <c r="DB1" s="1647"/>
      <c r="DC1" s="1647"/>
      <c r="DD1" s="1647"/>
      <c r="DE1" s="1647"/>
      <c r="DF1" s="1647"/>
      <c r="DG1" s="1647"/>
      <c r="DH1" s="1647"/>
      <c r="DI1" s="1647"/>
      <c r="DJ1" s="1647"/>
      <c r="DK1" s="1647"/>
      <c r="DL1" s="1647"/>
      <c r="DM1" s="1647"/>
      <c r="DN1" s="1647"/>
      <c r="DO1" s="1647"/>
      <c r="DP1" s="1647"/>
      <c r="DQ1" s="1647"/>
      <c r="DR1" s="1647"/>
      <c r="DS1" s="1647"/>
      <c r="DT1" s="1647"/>
      <c r="DU1" s="1647"/>
      <c r="DV1" s="1647"/>
      <c r="DW1" s="1647"/>
      <c r="DX1" s="1647"/>
      <c r="DY1" s="1647"/>
      <c r="DZ1" s="1647"/>
      <c r="EA1" s="1647"/>
      <c r="EB1" s="1647"/>
      <c r="EC1" s="1647"/>
      <c r="ED1" s="1647"/>
      <c r="EE1" s="1647"/>
      <c r="EF1" s="1647"/>
      <c r="EG1" s="1647"/>
      <c r="EH1" s="1647"/>
      <c r="EI1" s="1647"/>
      <c r="EJ1" s="1647"/>
      <c r="EK1" s="1647"/>
      <c r="EL1" s="1647"/>
      <c r="EM1" s="1647"/>
      <c r="EN1" s="1647"/>
      <c r="EO1" s="1647"/>
      <c r="EP1" s="1647"/>
      <c r="EQ1" s="1647"/>
      <c r="ER1" s="1647"/>
      <c r="ES1" s="1647"/>
      <c r="ET1" s="1647"/>
      <c r="EU1" s="1647"/>
      <c r="EV1" s="1647"/>
      <c r="EW1" s="1647"/>
      <c r="EX1" s="1647"/>
      <c r="EY1" s="1647"/>
      <c r="EZ1" s="1647"/>
      <c r="FA1" s="1647"/>
      <c r="FB1" s="1647"/>
      <c r="FC1" s="1647"/>
      <c r="FD1" s="1647"/>
      <c r="FE1" s="1647"/>
      <c r="FF1" s="1647"/>
      <c r="FG1" s="1647"/>
      <c r="FH1" s="1647"/>
      <c r="FI1" s="1647"/>
      <c r="FJ1" s="1647"/>
      <c r="FK1" s="1647"/>
      <c r="FL1" s="1647"/>
      <c r="FM1" s="1647"/>
      <c r="FN1" s="1647"/>
      <c r="FO1" s="1647"/>
      <c r="FP1" s="1647"/>
      <c r="FQ1" s="1647"/>
      <c r="FR1" s="1647"/>
      <c r="FS1" s="1647"/>
      <c r="FT1" s="1647"/>
      <c r="FU1" s="1647"/>
      <c r="FV1" s="1647"/>
      <c r="FW1" s="1647"/>
      <c r="FX1" s="1647"/>
      <c r="FY1" s="1647"/>
      <c r="FZ1" s="1647"/>
      <c r="GA1" s="1647"/>
      <c r="GB1" s="1647"/>
      <c r="GC1" s="1647"/>
      <c r="GD1" s="1647"/>
      <c r="GE1" s="1647"/>
      <c r="GF1" s="1647"/>
      <c r="GG1" s="1647"/>
      <c r="GH1" s="1647"/>
      <c r="GI1" s="1647"/>
      <c r="GJ1" s="1647"/>
      <c r="GK1" s="1647"/>
      <c r="GL1" s="1647"/>
      <c r="GM1" s="1647"/>
      <c r="GN1" s="1647"/>
      <c r="GO1" s="1647"/>
      <c r="GP1" s="1647"/>
      <c r="GQ1" s="1647"/>
      <c r="GR1" s="1647"/>
      <c r="GS1" s="1647"/>
      <c r="GT1" s="1647"/>
      <c r="GU1" s="1647"/>
      <c r="GV1" s="1647"/>
      <c r="GW1" s="1647"/>
      <c r="GX1" s="1647"/>
      <c r="GY1" s="1647"/>
      <c r="GZ1" s="1647"/>
      <c r="HA1" s="1647"/>
      <c r="HB1" s="1647"/>
      <c r="HC1" s="1647"/>
      <c r="HD1" s="1647"/>
      <c r="HE1" s="1647"/>
      <c r="HF1" s="1647"/>
      <c r="HG1" s="1647"/>
      <c r="HH1" s="1647"/>
      <c r="HI1" s="1647"/>
      <c r="HJ1" s="1647"/>
      <c r="HK1" s="1647"/>
      <c r="HL1" s="1647"/>
      <c r="HM1" s="1647"/>
      <c r="HN1" s="1647"/>
      <c r="HO1" s="1647"/>
      <c r="HP1" s="1647"/>
      <c r="HQ1" s="1647"/>
      <c r="HR1" s="1647"/>
      <c r="HS1" s="1647"/>
      <c r="HT1" s="1647"/>
      <c r="HU1" s="1647"/>
      <c r="HV1" s="1647"/>
      <c r="HW1" s="1647"/>
      <c r="HX1" s="1647"/>
      <c r="HY1" s="1647"/>
      <c r="HZ1" s="1647"/>
      <c r="IA1" s="1647"/>
      <c r="IB1" s="1647"/>
      <c r="IC1" s="1647"/>
      <c r="ID1" s="1647"/>
      <c r="IE1" s="1647"/>
      <c r="IF1" s="1647"/>
      <c r="IG1" s="1647"/>
      <c r="IH1" s="1647"/>
      <c r="II1" s="1647"/>
      <c r="IJ1" s="1647"/>
      <c r="IK1" s="1647"/>
      <c r="IL1" s="1647"/>
      <c r="IM1" s="1647"/>
      <c r="IN1" s="1647"/>
      <c r="IO1" s="1647"/>
      <c r="IP1" s="1647"/>
      <c r="IQ1" s="1647"/>
      <c r="IR1" s="1647"/>
      <c r="IS1" s="1647"/>
      <c r="IT1" s="1647"/>
      <c r="IU1" s="1647"/>
      <c r="IV1" s="1647"/>
    </row>
    <row r="2" spans="1:256" s="1104" customFormat="1" ht="15.75">
      <c r="A2" s="1648" t="s">
        <v>120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8"/>
      <c r="Q2" s="1648"/>
      <c r="R2" s="1648"/>
      <c r="S2" s="1648"/>
      <c r="T2" s="1648"/>
      <c r="U2" s="1648"/>
      <c r="V2" s="1648"/>
      <c r="W2" s="1648"/>
      <c r="X2" s="1648"/>
      <c r="Y2" s="1648"/>
      <c r="Z2" s="1648"/>
      <c r="AA2" s="1648"/>
      <c r="AB2" s="1648"/>
      <c r="AC2" s="1648"/>
      <c r="AD2" s="1648"/>
      <c r="AE2" s="1648"/>
      <c r="AF2" s="1648"/>
      <c r="AG2" s="1648"/>
      <c r="AH2" s="1648"/>
      <c r="AI2" s="1648"/>
      <c r="AJ2" s="1648"/>
      <c r="AK2" s="1648"/>
      <c r="AL2" s="1648"/>
      <c r="AM2" s="1648"/>
      <c r="AN2" s="1648"/>
      <c r="AO2" s="1648"/>
      <c r="AP2" s="1648"/>
      <c r="AQ2" s="1648"/>
      <c r="AR2" s="1648"/>
      <c r="AS2" s="1648"/>
      <c r="AT2" s="1648"/>
      <c r="AU2" s="1648"/>
      <c r="AV2" s="1648"/>
      <c r="AW2" s="1648"/>
      <c r="AX2" s="1648"/>
      <c r="AY2" s="1648"/>
      <c r="AZ2" s="1648"/>
      <c r="BA2" s="1648"/>
      <c r="BB2" s="1648"/>
      <c r="BC2" s="1648"/>
      <c r="BD2" s="1648"/>
      <c r="BE2" s="1648"/>
      <c r="BF2" s="1648"/>
      <c r="BG2" s="1648"/>
      <c r="BH2" s="1648"/>
      <c r="BI2" s="1648"/>
      <c r="BJ2" s="1648"/>
      <c r="BK2" s="1648"/>
      <c r="BL2" s="1648"/>
      <c r="BM2" s="1648"/>
      <c r="BN2" s="1648"/>
      <c r="BO2" s="1648"/>
      <c r="BP2" s="1648"/>
      <c r="BQ2" s="1648"/>
      <c r="BR2" s="1648"/>
      <c r="BS2" s="1648"/>
      <c r="BT2" s="1648"/>
      <c r="BU2" s="1648"/>
      <c r="BV2" s="1648"/>
      <c r="BW2" s="1648"/>
      <c r="BX2" s="1648"/>
      <c r="BY2" s="1648"/>
      <c r="BZ2" s="1648"/>
      <c r="CA2" s="1648"/>
      <c r="CB2" s="1648"/>
      <c r="CC2" s="1648"/>
      <c r="CD2" s="1648"/>
      <c r="CE2" s="1648"/>
      <c r="CF2" s="1648"/>
      <c r="CG2" s="1648"/>
      <c r="CH2" s="1648"/>
      <c r="CI2" s="1648"/>
      <c r="CJ2" s="1648"/>
      <c r="CK2" s="1648"/>
      <c r="CL2" s="1648"/>
      <c r="CM2" s="1648"/>
      <c r="CN2" s="1648"/>
      <c r="CO2" s="1648"/>
      <c r="CP2" s="1648"/>
      <c r="CQ2" s="1648"/>
      <c r="CR2" s="1648"/>
      <c r="CS2" s="1648"/>
      <c r="CT2" s="1648"/>
      <c r="CU2" s="1648"/>
      <c r="CV2" s="1648"/>
      <c r="CW2" s="1648"/>
      <c r="CX2" s="1648"/>
      <c r="CY2" s="1648"/>
      <c r="CZ2" s="1648"/>
      <c r="DA2" s="1648"/>
      <c r="DB2" s="1648"/>
      <c r="DC2" s="1648"/>
      <c r="DD2" s="1648"/>
      <c r="DE2" s="1648"/>
      <c r="DF2" s="1648"/>
      <c r="DG2" s="1648"/>
      <c r="DH2" s="1648"/>
      <c r="DI2" s="1648"/>
      <c r="DJ2" s="1648"/>
      <c r="DK2" s="1648"/>
      <c r="DL2" s="1648"/>
      <c r="DM2" s="1648"/>
      <c r="DN2" s="1648"/>
      <c r="DO2" s="1648"/>
      <c r="DP2" s="1648"/>
      <c r="DQ2" s="1648"/>
      <c r="DR2" s="1648"/>
      <c r="DS2" s="1648"/>
      <c r="DT2" s="1648"/>
      <c r="DU2" s="1648"/>
      <c r="DV2" s="1648"/>
      <c r="DW2" s="1648"/>
      <c r="DX2" s="1648"/>
      <c r="DY2" s="1648"/>
      <c r="DZ2" s="1648"/>
      <c r="EA2" s="1648"/>
      <c r="EB2" s="1648"/>
      <c r="EC2" s="1648"/>
      <c r="ED2" s="1648"/>
      <c r="EE2" s="1648"/>
      <c r="EF2" s="1648"/>
      <c r="EG2" s="1648"/>
      <c r="EH2" s="1648"/>
      <c r="EI2" s="1648"/>
      <c r="EJ2" s="1648"/>
      <c r="EK2" s="1648"/>
      <c r="EL2" s="1648"/>
      <c r="EM2" s="1648"/>
      <c r="EN2" s="1648"/>
      <c r="EO2" s="1648"/>
      <c r="EP2" s="1648"/>
      <c r="EQ2" s="1648"/>
      <c r="ER2" s="1648"/>
      <c r="ES2" s="1648"/>
      <c r="ET2" s="1648"/>
      <c r="EU2" s="1648"/>
      <c r="EV2" s="1648"/>
      <c r="EW2" s="1648"/>
      <c r="EX2" s="1648"/>
      <c r="EY2" s="1648"/>
      <c r="EZ2" s="1648"/>
      <c r="FA2" s="1648"/>
      <c r="FB2" s="1648"/>
      <c r="FC2" s="1648"/>
      <c r="FD2" s="1648"/>
      <c r="FE2" s="1648"/>
      <c r="FF2" s="1648"/>
      <c r="FG2" s="1648"/>
      <c r="FH2" s="1648"/>
      <c r="FI2" s="1648"/>
      <c r="FJ2" s="1648"/>
      <c r="FK2" s="1648"/>
      <c r="FL2" s="1648"/>
      <c r="FM2" s="1648"/>
      <c r="FN2" s="1648"/>
      <c r="FO2" s="1648"/>
      <c r="FP2" s="1648"/>
      <c r="FQ2" s="1648"/>
      <c r="FR2" s="1648"/>
      <c r="FS2" s="1648"/>
      <c r="FT2" s="1648"/>
      <c r="FU2" s="1648"/>
      <c r="FV2" s="1648"/>
      <c r="FW2" s="1648"/>
      <c r="FX2" s="1648"/>
      <c r="FY2" s="1648"/>
      <c r="FZ2" s="1648"/>
      <c r="GA2" s="1648"/>
      <c r="GB2" s="1648"/>
      <c r="GC2" s="1648"/>
      <c r="GD2" s="1648"/>
      <c r="GE2" s="1648"/>
      <c r="GF2" s="1648"/>
      <c r="GG2" s="1648"/>
      <c r="GH2" s="1648"/>
      <c r="GI2" s="1648"/>
      <c r="GJ2" s="1648"/>
      <c r="GK2" s="1648"/>
      <c r="GL2" s="1648"/>
      <c r="GM2" s="1648"/>
      <c r="GN2" s="1648"/>
      <c r="GO2" s="1648"/>
      <c r="GP2" s="1648"/>
      <c r="GQ2" s="1648"/>
      <c r="GR2" s="1648"/>
      <c r="GS2" s="1648"/>
      <c r="GT2" s="1648"/>
      <c r="GU2" s="1648"/>
      <c r="GV2" s="1648"/>
      <c r="GW2" s="1648"/>
      <c r="GX2" s="1648"/>
      <c r="GY2" s="1648"/>
      <c r="GZ2" s="1648"/>
      <c r="HA2" s="1648"/>
      <c r="HB2" s="1648"/>
      <c r="HC2" s="1648"/>
      <c r="HD2" s="1648"/>
      <c r="HE2" s="1648"/>
      <c r="HF2" s="1648"/>
      <c r="HG2" s="1648"/>
      <c r="HH2" s="1648"/>
      <c r="HI2" s="1648"/>
      <c r="HJ2" s="1648"/>
      <c r="HK2" s="1648"/>
      <c r="HL2" s="1648"/>
      <c r="HM2" s="1648"/>
      <c r="HN2" s="1648"/>
      <c r="HO2" s="1648"/>
      <c r="HP2" s="1648"/>
      <c r="HQ2" s="1648"/>
      <c r="HR2" s="1648"/>
      <c r="HS2" s="1648"/>
      <c r="HT2" s="1648"/>
      <c r="HU2" s="1648"/>
      <c r="HV2" s="1648"/>
      <c r="HW2" s="1648"/>
      <c r="HX2" s="1648"/>
      <c r="HY2" s="1648"/>
      <c r="HZ2" s="1648"/>
      <c r="IA2" s="1648"/>
      <c r="IB2" s="1648"/>
      <c r="IC2" s="1648"/>
      <c r="ID2" s="1648"/>
      <c r="IE2" s="1648"/>
      <c r="IF2" s="1648"/>
      <c r="IG2" s="1648"/>
      <c r="IH2" s="1648"/>
      <c r="II2" s="1648"/>
      <c r="IJ2" s="1648"/>
      <c r="IK2" s="1648"/>
      <c r="IL2" s="1648"/>
      <c r="IM2" s="1648"/>
      <c r="IN2" s="1648"/>
      <c r="IO2" s="1648"/>
      <c r="IP2" s="1648"/>
      <c r="IQ2" s="1648"/>
      <c r="IR2" s="1648"/>
      <c r="IS2" s="1648"/>
      <c r="IT2" s="1648"/>
      <c r="IU2" s="1648"/>
      <c r="IV2" s="1648"/>
    </row>
    <row r="3" spans="1:11" s="1104" customFormat="1" ht="16.5" customHeight="1" thickBot="1">
      <c r="A3" s="538"/>
      <c r="B3" s="1151"/>
      <c r="C3" s="512"/>
      <c r="D3" s="512"/>
      <c r="E3" s="512"/>
      <c r="F3" s="512"/>
      <c r="G3" s="512"/>
      <c r="H3" s="512"/>
      <c r="I3" s="1649" t="s">
        <v>1</v>
      </c>
      <c r="J3" s="1649"/>
      <c r="K3" s="1649"/>
    </row>
    <row r="4" spans="1:11" s="1104" customFormat="1" ht="13.5" thickTop="1">
      <c r="A4" s="1039"/>
      <c r="B4" s="1154">
        <v>2015</v>
      </c>
      <c r="C4" s="1154">
        <v>2015</v>
      </c>
      <c r="D4" s="1154">
        <v>2016</v>
      </c>
      <c r="E4" s="1155">
        <v>2016</v>
      </c>
      <c r="F4" s="1664" t="s">
        <v>762</v>
      </c>
      <c r="G4" s="1665"/>
      <c r="H4" s="1665"/>
      <c r="I4" s="1665"/>
      <c r="J4" s="1665"/>
      <c r="K4" s="1666"/>
    </row>
    <row r="5" spans="1:11" s="1104" customFormat="1" ht="12.75">
      <c r="A5" s="1108" t="s">
        <v>802</v>
      </c>
      <c r="B5" s="1135" t="s">
        <v>764</v>
      </c>
      <c r="C5" s="1135" t="s">
        <v>322</v>
      </c>
      <c r="D5" s="1135" t="s">
        <v>765</v>
      </c>
      <c r="E5" s="1136" t="s">
        <v>766</v>
      </c>
      <c r="F5" s="1652" t="s">
        <v>19</v>
      </c>
      <c r="G5" s="1653"/>
      <c r="H5" s="1654"/>
      <c r="I5" s="1653" t="s">
        <v>41</v>
      </c>
      <c r="J5" s="1653"/>
      <c r="K5" s="1655"/>
    </row>
    <row r="6" spans="1:11" s="1104" customFormat="1" ht="12.75">
      <c r="A6" s="1108"/>
      <c r="B6" s="1135"/>
      <c r="C6" s="1135"/>
      <c r="D6" s="1135"/>
      <c r="E6" s="1136"/>
      <c r="F6" s="1113" t="s">
        <v>13</v>
      </c>
      <c r="G6" s="1114" t="s">
        <v>122</v>
      </c>
      <c r="H6" s="1115" t="s">
        <v>767</v>
      </c>
      <c r="I6" s="1110" t="s">
        <v>13</v>
      </c>
      <c r="J6" s="1114" t="s">
        <v>122</v>
      </c>
      <c r="K6" s="1116" t="s">
        <v>767</v>
      </c>
    </row>
    <row r="7" spans="1:11" s="1104" customFormat="1" ht="16.5" customHeight="1">
      <c r="A7" s="1054" t="s">
        <v>848</v>
      </c>
      <c r="B7" s="1055">
        <v>230725.30529552922</v>
      </c>
      <c r="C7" s="1055">
        <v>238767.06198748262</v>
      </c>
      <c r="D7" s="1055">
        <v>268895.3912011067</v>
      </c>
      <c r="E7" s="1056">
        <v>282106.36999592476</v>
      </c>
      <c r="F7" s="1057">
        <v>8041.7566919534</v>
      </c>
      <c r="G7" s="1117"/>
      <c r="H7" s="1056">
        <v>3.4854246618735436</v>
      </c>
      <c r="I7" s="1055">
        <v>13210.978794818046</v>
      </c>
      <c r="J7" s="1118"/>
      <c r="K7" s="1060">
        <v>4.913055123707034</v>
      </c>
    </row>
    <row r="8" spans="1:11" s="1104" customFormat="1" ht="16.5" customHeight="1">
      <c r="A8" s="1061" t="s">
        <v>849</v>
      </c>
      <c r="B8" s="1062">
        <v>5539.380841598802</v>
      </c>
      <c r="C8" s="1062">
        <v>4824.424845436379</v>
      </c>
      <c r="D8" s="1062">
        <v>7238.34461965747</v>
      </c>
      <c r="E8" s="1063">
        <v>7176.5301247753</v>
      </c>
      <c r="F8" s="1064">
        <v>-714.9559961624236</v>
      </c>
      <c r="G8" s="1119"/>
      <c r="H8" s="1063">
        <v>-12.906785371992399</v>
      </c>
      <c r="I8" s="1062">
        <v>-61.81449488217004</v>
      </c>
      <c r="J8" s="1063"/>
      <c r="K8" s="1066">
        <v>-0.8539866244320266</v>
      </c>
    </row>
    <row r="9" spans="1:11" s="1104" customFormat="1" ht="16.5" customHeight="1">
      <c r="A9" s="1061" t="s">
        <v>850</v>
      </c>
      <c r="B9" s="1062">
        <v>5502.783634638802</v>
      </c>
      <c r="C9" s="1062">
        <v>4774.195450407379</v>
      </c>
      <c r="D9" s="1062">
        <v>7185.50541030747</v>
      </c>
      <c r="E9" s="1063">
        <v>7063.2617425753</v>
      </c>
      <c r="F9" s="1064">
        <v>-728.5881842314229</v>
      </c>
      <c r="G9" s="1119"/>
      <c r="H9" s="1063">
        <v>-13.240356746813047</v>
      </c>
      <c r="I9" s="1062">
        <v>-122.24366773217025</v>
      </c>
      <c r="J9" s="1063"/>
      <c r="K9" s="1066">
        <v>-1.7012535758001663</v>
      </c>
    </row>
    <row r="10" spans="1:11" s="1104" customFormat="1" ht="16.5" customHeight="1">
      <c r="A10" s="1061" t="s">
        <v>851</v>
      </c>
      <c r="B10" s="1062">
        <v>36.59720696</v>
      </c>
      <c r="C10" s="1062">
        <v>50.22939502899999</v>
      </c>
      <c r="D10" s="1062">
        <v>52.839209350000004</v>
      </c>
      <c r="E10" s="1063">
        <v>113.2683822</v>
      </c>
      <c r="F10" s="1064">
        <v>13.632188068999987</v>
      </c>
      <c r="G10" s="1119"/>
      <c r="H10" s="1063">
        <v>37.24925807562225</v>
      </c>
      <c r="I10" s="1062">
        <v>60.42917285</v>
      </c>
      <c r="J10" s="1063"/>
      <c r="K10" s="1066">
        <v>114.36426394975949</v>
      </c>
    </row>
    <row r="11" spans="1:11" s="1104" customFormat="1" ht="16.5" customHeight="1">
      <c r="A11" s="1061" t="s">
        <v>852</v>
      </c>
      <c r="B11" s="1062">
        <v>120640.84178132276</v>
      </c>
      <c r="C11" s="1062">
        <v>128211.65517875935</v>
      </c>
      <c r="D11" s="1062">
        <v>143419.26116404336</v>
      </c>
      <c r="E11" s="1063">
        <v>155766.21221283652</v>
      </c>
      <c r="F11" s="1064">
        <v>7570.813397436592</v>
      </c>
      <c r="G11" s="1119"/>
      <c r="H11" s="1063">
        <v>6.275497821177074</v>
      </c>
      <c r="I11" s="1062">
        <v>12346.951048793155</v>
      </c>
      <c r="J11" s="1063"/>
      <c r="K11" s="1066">
        <v>8.608990834690381</v>
      </c>
    </row>
    <row r="12" spans="1:11" s="1104" customFormat="1" ht="16.5" customHeight="1">
      <c r="A12" s="1061" t="s">
        <v>850</v>
      </c>
      <c r="B12" s="1062">
        <v>120543.67779757036</v>
      </c>
      <c r="C12" s="1062">
        <v>128036.09502870445</v>
      </c>
      <c r="D12" s="1062">
        <v>143392.19525063335</v>
      </c>
      <c r="E12" s="1063">
        <v>155735.1476577765</v>
      </c>
      <c r="F12" s="1064">
        <v>7492.417231134095</v>
      </c>
      <c r="G12" s="1119"/>
      <c r="H12" s="1063">
        <v>6.21552068762673</v>
      </c>
      <c r="I12" s="1062">
        <v>12342.952407143166</v>
      </c>
      <c r="J12" s="1063"/>
      <c r="K12" s="1066">
        <v>8.607827215120796</v>
      </c>
    </row>
    <row r="13" spans="1:11" s="1104" customFormat="1" ht="16.5" customHeight="1">
      <c r="A13" s="1061" t="s">
        <v>851</v>
      </c>
      <c r="B13" s="1062">
        <v>97.16398375240001</v>
      </c>
      <c r="C13" s="1062">
        <v>175.56015005489994</v>
      </c>
      <c r="D13" s="1062">
        <v>27.065913409999993</v>
      </c>
      <c r="E13" s="1063">
        <v>31.06455506</v>
      </c>
      <c r="F13" s="1064">
        <v>78.39616630249992</v>
      </c>
      <c r="G13" s="1119"/>
      <c r="H13" s="1063">
        <v>80.68438867458796</v>
      </c>
      <c r="I13" s="1062">
        <v>3.998641650000007</v>
      </c>
      <c r="J13" s="1063"/>
      <c r="K13" s="1066">
        <v>14.773717736504086</v>
      </c>
    </row>
    <row r="14" spans="1:11" s="1104" customFormat="1" ht="16.5" customHeight="1">
      <c r="A14" s="1061" t="s">
        <v>853</v>
      </c>
      <c r="B14" s="1062">
        <v>62212.660399759996</v>
      </c>
      <c r="C14" s="1062">
        <v>63994.70858883923</v>
      </c>
      <c r="D14" s="1062">
        <v>68222.08407312</v>
      </c>
      <c r="E14" s="1063">
        <v>71641.26148800002</v>
      </c>
      <c r="F14" s="1064">
        <v>1782.0481890792362</v>
      </c>
      <c r="G14" s="1119"/>
      <c r="H14" s="1063">
        <v>2.864446203760338</v>
      </c>
      <c r="I14" s="1062">
        <v>3419.1774148800177</v>
      </c>
      <c r="J14" s="1063"/>
      <c r="K14" s="1066">
        <v>5.011833721197032</v>
      </c>
    </row>
    <row r="15" spans="1:11" s="1104" customFormat="1" ht="16.5" customHeight="1">
      <c r="A15" s="1061" t="s">
        <v>850</v>
      </c>
      <c r="B15" s="1062">
        <v>62182.04449976</v>
      </c>
      <c r="C15" s="1062">
        <v>63962.77178883923</v>
      </c>
      <c r="D15" s="1062">
        <v>68221.01707312</v>
      </c>
      <c r="E15" s="1063">
        <v>71640.19698800003</v>
      </c>
      <c r="F15" s="1064">
        <v>1780.72728907923</v>
      </c>
      <c r="G15" s="1119"/>
      <c r="H15" s="1063">
        <v>2.863732293469545</v>
      </c>
      <c r="I15" s="1062">
        <v>3419.17991488002</v>
      </c>
      <c r="J15" s="1063"/>
      <c r="K15" s="1066">
        <v>5.011915772547494</v>
      </c>
    </row>
    <row r="16" spans="1:11" s="1104" customFormat="1" ht="16.5" customHeight="1">
      <c r="A16" s="1061" t="s">
        <v>851</v>
      </c>
      <c r="B16" s="1062">
        <v>30.615900000000003</v>
      </c>
      <c r="C16" s="1062">
        <v>31.936799999999998</v>
      </c>
      <c r="D16" s="1062">
        <v>1.067</v>
      </c>
      <c r="E16" s="1063">
        <v>1.0645</v>
      </c>
      <c r="F16" s="1064">
        <v>1.3208999999999946</v>
      </c>
      <c r="G16" s="1119"/>
      <c r="H16" s="1063">
        <v>4.314424857671976</v>
      </c>
      <c r="I16" s="1062">
        <v>-0.0024999999999999467</v>
      </c>
      <c r="J16" s="1063"/>
      <c r="K16" s="1066">
        <v>-0.23430178069352828</v>
      </c>
    </row>
    <row r="17" spans="1:11" s="1104" customFormat="1" ht="16.5" customHeight="1">
      <c r="A17" s="1061" t="s">
        <v>854</v>
      </c>
      <c r="B17" s="1062">
        <v>41997.04531858469</v>
      </c>
      <c r="C17" s="1062">
        <v>41397.88988451768</v>
      </c>
      <c r="D17" s="1062">
        <v>49807.39395663588</v>
      </c>
      <c r="E17" s="1063">
        <v>47277.33624649336</v>
      </c>
      <c r="F17" s="1064">
        <v>-599.1554340670118</v>
      </c>
      <c r="G17" s="1119"/>
      <c r="H17" s="1063">
        <v>-1.4266609222670035</v>
      </c>
      <c r="I17" s="1062">
        <v>-2530.0577101425224</v>
      </c>
      <c r="J17" s="1063"/>
      <c r="K17" s="1066">
        <v>-5.079682973064767</v>
      </c>
    </row>
    <row r="18" spans="1:11" s="1104" customFormat="1" ht="16.5" customHeight="1">
      <c r="A18" s="1061" t="s">
        <v>850</v>
      </c>
      <c r="B18" s="1062">
        <v>41472.60886178549</v>
      </c>
      <c r="C18" s="1062">
        <v>40853.47789324528</v>
      </c>
      <c r="D18" s="1062">
        <v>49586.51979690588</v>
      </c>
      <c r="E18" s="1063">
        <v>47056.63784302336</v>
      </c>
      <c r="F18" s="1064">
        <v>-619.1309685402084</v>
      </c>
      <c r="G18" s="1119"/>
      <c r="H18" s="1063">
        <v>-1.4928671851909956</v>
      </c>
      <c r="I18" s="1062">
        <v>-2529.881953882519</v>
      </c>
      <c r="J18" s="1063"/>
      <c r="K18" s="1066">
        <v>-5.1019550560198415</v>
      </c>
    </row>
    <row r="19" spans="1:11" s="1104" customFormat="1" ht="16.5" customHeight="1">
      <c r="A19" s="1061" t="s">
        <v>851</v>
      </c>
      <c r="B19" s="1062">
        <v>524.4364567992001</v>
      </c>
      <c r="C19" s="1062">
        <v>544.4119912724001</v>
      </c>
      <c r="D19" s="1062">
        <v>220.87415972999997</v>
      </c>
      <c r="E19" s="1063">
        <v>220.69840347000002</v>
      </c>
      <c r="F19" s="1064">
        <v>19.975534473200014</v>
      </c>
      <c r="G19" s="1119"/>
      <c r="H19" s="1063">
        <v>3.8089522980757207</v>
      </c>
      <c r="I19" s="1062">
        <v>-0.17575625999995736</v>
      </c>
      <c r="J19" s="1063"/>
      <c r="K19" s="1066">
        <v>-0.07957302937328864</v>
      </c>
    </row>
    <row r="20" spans="1:11" s="1104" customFormat="1" ht="16.5" customHeight="1">
      <c r="A20" s="1061" t="s">
        <v>855</v>
      </c>
      <c r="B20" s="1062">
        <v>335.3769542630001</v>
      </c>
      <c r="C20" s="1062">
        <v>338.38348993000005</v>
      </c>
      <c r="D20" s="1062">
        <v>208.30738765</v>
      </c>
      <c r="E20" s="1063">
        <v>245.02992381960001</v>
      </c>
      <c r="F20" s="1064">
        <v>3.00653566699998</v>
      </c>
      <c r="G20" s="1119"/>
      <c r="H20" s="1063">
        <v>0.8964645986504718</v>
      </c>
      <c r="I20" s="1062">
        <v>36.722536169600005</v>
      </c>
      <c r="J20" s="1063"/>
      <c r="K20" s="1066">
        <v>17.62901286597744</v>
      </c>
    </row>
    <row r="21" spans="1:11" s="1104" customFormat="1" ht="16.5" customHeight="1">
      <c r="A21" s="1054" t="s">
        <v>856</v>
      </c>
      <c r="B21" s="1055">
        <v>0</v>
      </c>
      <c r="C21" s="1055">
        <v>0</v>
      </c>
      <c r="D21" s="1055">
        <v>5</v>
      </c>
      <c r="E21" s="1056">
        <v>5</v>
      </c>
      <c r="F21" s="1057">
        <v>0</v>
      </c>
      <c r="G21" s="1117"/>
      <c r="H21" s="1307" t="s">
        <v>3</v>
      </c>
      <c r="I21" s="1055">
        <v>0</v>
      </c>
      <c r="J21" s="1056"/>
      <c r="K21" s="1060">
        <v>0</v>
      </c>
    </row>
    <row r="22" spans="1:11" s="1104" customFormat="1" ht="16.5" customHeight="1">
      <c r="A22" s="1054" t="s">
        <v>857</v>
      </c>
      <c r="B22" s="1055">
        <v>0</v>
      </c>
      <c r="C22" s="1055">
        <v>0</v>
      </c>
      <c r="D22" s="1055">
        <v>0</v>
      </c>
      <c r="E22" s="1056">
        <v>0</v>
      </c>
      <c r="F22" s="1057">
        <v>0</v>
      </c>
      <c r="G22" s="1117"/>
      <c r="H22" s="1307" t="s">
        <v>3</v>
      </c>
      <c r="I22" s="1055">
        <v>0</v>
      </c>
      <c r="J22" s="1056"/>
      <c r="K22" s="1306" t="s">
        <v>3</v>
      </c>
    </row>
    <row r="23" spans="1:11" s="1104" customFormat="1" ht="16.5" customHeight="1">
      <c r="A23" s="1139" t="s">
        <v>858</v>
      </c>
      <c r="B23" s="1055">
        <v>57998.07882860672</v>
      </c>
      <c r="C23" s="1055">
        <v>58521.04819411245</v>
      </c>
      <c r="D23" s="1055">
        <v>62786.0734132239</v>
      </c>
      <c r="E23" s="1056">
        <v>70397.32766604307</v>
      </c>
      <c r="F23" s="1057">
        <v>522.9693655057345</v>
      </c>
      <c r="G23" s="1117"/>
      <c r="H23" s="1056">
        <v>0.901701187467243</v>
      </c>
      <c r="I23" s="1055">
        <v>7611.25425281917</v>
      </c>
      <c r="J23" s="1056"/>
      <c r="K23" s="1060">
        <v>12.122519914131308</v>
      </c>
    </row>
    <row r="24" spans="1:11" s="1104" customFormat="1" ht="16.5" customHeight="1">
      <c r="A24" s="1140" t="s">
        <v>859</v>
      </c>
      <c r="B24" s="1062">
        <v>27534.729094000002</v>
      </c>
      <c r="C24" s="1062">
        <v>28024.6052295</v>
      </c>
      <c r="D24" s="1062">
        <v>29278.22021075</v>
      </c>
      <c r="E24" s="1063">
        <v>30922.07049657</v>
      </c>
      <c r="F24" s="1064">
        <v>489.8761354999988</v>
      </c>
      <c r="G24" s="1119"/>
      <c r="H24" s="1063">
        <v>1.7791209560392807</v>
      </c>
      <c r="I24" s="1062">
        <v>1643.8502858199972</v>
      </c>
      <c r="J24" s="1063"/>
      <c r="K24" s="1066">
        <v>5.614584062785447</v>
      </c>
    </row>
    <row r="25" spans="1:11" s="1104" customFormat="1" ht="16.5" customHeight="1">
      <c r="A25" s="1140" t="s">
        <v>860</v>
      </c>
      <c r="B25" s="1062">
        <v>11783.224564359436</v>
      </c>
      <c r="C25" s="1062">
        <v>17782.615221336062</v>
      </c>
      <c r="D25" s="1062">
        <v>12137.73240106091</v>
      </c>
      <c r="E25" s="1063">
        <v>21641.33861243826</v>
      </c>
      <c r="F25" s="1064">
        <v>5999.390656976626</v>
      </c>
      <c r="G25" s="1119"/>
      <c r="H25" s="1063">
        <v>50.914676404648205</v>
      </c>
      <c r="I25" s="1062">
        <v>9503.60621137735</v>
      </c>
      <c r="J25" s="1063"/>
      <c r="K25" s="1066">
        <v>78.29803704147142</v>
      </c>
    </row>
    <row r="26" spans="1:11" s="1104" customFormat="1" ht="16.5" customHeight="1">
      <c r="A26" s="1140" t="s">
        <v>861</v>
      </c>
      <c r="B26" s="1062">
        <v>18680.12517024728</v>
      </c>
      <c r="C26" s="1062">
        <v>12713.827743276393</v>
      </c>
      <c r="D26" s="1062">
        <v>21370.12080141299</v>
      </c>
      <c r="E26" s="1063">
        <v>17833.918557034813</v>
      </c>
      <c r="F26" s="1064">
        <v>-5966.297426970887</v>
      </c>
      <c r="G26" s="1119"/>
      <c r="H26" s="1063">
        <v>-31.93927970286672</v>
      </c>
      <c r="I26" s="1062">
        <v>-3536.202244378179</v>
      </c>
      <c r="J26" s="1063"/>
      <c r="K26" s="1066">
        <v>-16.54741345282599</v>
      </c>
    </row>
    <row r="27" spans="1:11" s="1104" customFormat="1" ht="16.5" customHeight="1">
      <c r="A27" s="1141" t="s">
        <v>862</v>
      </c>
      <c r="B27" s="1142">
        <v>288723.38412413595</v>
      </c>
      <c r="C27" s="1142">
        <v>297288.1101815951</v>
      </c>
      <c r="D27" s="1142">
        <v>331686.4646143306</v>
      </c>
      <c r="E27" s="1143">
        <v>352508.69766196783</v>
      </c>
      <c r="F27" s="1144">
        <v>8564.726057459135</v>
      </c>
      <c r="G27" s="1145"/>
      <c r="H27" s="1143">
        <v>2.966412326954699</v>
      </c>
      <c r="I27" s="1142">
        <v>20822.233047637215</v>
      </c>
      <c r="J27" s="1143"/>
      <c r="K27" s="1146">
        <v>6.277685485854337</v>
      </c>
    </row>
    <row r="28" spans="1:11" s="1104" customFormat="1" ht="16.5" customHeight="1">
      <c r="A28" s="1054" t="s">
        <v>863</v>
      </c>
      <c r="B28" s="1055">
        <v>18683.720312650003</v>
      </c>
      <c r="C28" s="1055">
        <v>21836.532245141003</v>
      </c>
      <c r="D28" s="1055">
        <v>21923.102081426</v>
      </c>
      <c r="E28" s="1056">
        <v>22769.379033928002</v>
      </c>
      <c r="F28" s="1057">
        <v>3152.8119324910003</v>
      </c>
      <c r="G28" s="1117"/>
      <c r="H28" s="1056">
        <v>16.874647445650087</v>
      </c>
      <c r="I28" s="1055">
        <v>846.2769525020012</v>
      </c>
      <c r="J28" s="1056"/>
      <c r="K28" s="1060">
        <v>3.860206230663844</v>
      </c>
    </row>
    <row r="29" spans="1:11" s="1104" customFormat="1" ht="16.5" customHeight="1">
      <c r="A29" s="1061" t="s">
        <v>864</v>
      </c>
      <c r="B29" s="1062">
        <v>6894.109523590002</v>
      </c>
      <c r="C29" s="1062">
        <v>7192.356017249002</v>
      </c>
      <c r="D29" s="1062">
        <v>7819.680767149999</v>
      </c>
      <c r="E29" s="1063">
        <v>9133.752634560004</v>
      </c>
      <c r="F29" s="1064">
        <v>298.2464936590004</v>
      </c>
      <c r="G29" s="1119"/>
      <c r="H29" s="1063">
        <v>4.32610611477047</v>
      </c>
      <c r="I29" s="1062">
        <v>1314.0718674100044</v>
      </c>
      <c r="J29" s="1063"/>
      <c r="K29" s="1066">
        <v>16.804674085038613</v>
      </c>
    </row>
    <row r="30" spans="1:11" s="1104" customFormat="1" ht="16.5" customHeight="1">
      <c r="A30" s="1061" t="s">
        <v>865</v>
      </c>
      <c r="B30" s="1062">
        <v>11483.83710593</v>
      </c>
      <c r="C30" s="1062">
        <v>14127.07710258</v>
      </c>
      <c r="D30" s="1062">
        <v>13738.88305825</v>
      </c>
      <c r="E30" s="1063">
        <v>13211.25217766</v>
      </c>
      <c r="F30" s="1064">
        <v>2643.2399966499997</v>
      </c>
      <c r="G30" s="1119"/>
      <c r="H30" s="1063">
        <v>23.017045367920524</v>
      </c>
      <c r="I30" s="1062">
        <v>-527.6308805899989</v>
      </c>
      <c r="J30" s="1063"/>
      <c r="K30" s="1066">
        <v>-3.840420493812736</v>
      </c>
    </row>
    <row r="31" spans="1:11" s="1104" customFormat="1" ht="16.5" customHeight="1">
      <c r="A31" s="1061" t="s">
        <v>866</v>
      </c>
      <c r="B31" s="1062">
        <v>84.49011687999999</v>
      </c>
      <c r="C31" s="1062">
        <v>213.28247879999998</v>
      </c>
      <c r="D31" s="1062">
        <v>71.68099706999998</v>
      </c>
      <c r="E31" s="1063">
        <v>150.01639610000004</v>
      </c>
      <c r="F31" s="1064">
        <v>128.79236192</v>
      </c>
      <c r="G31" s="1119"/>
      <c r="H31" s="1063">
        <v>152.43482513217705</v>
      </c>
      <c r="I31" s="1062">
        <v>78.33539903000006</v>
      </c>
      <c r="J31" s="1063"/>
      <c r="K31" s="1066">
        <v>109.28335574559844</v>
      </c>
    </row>
    <row r="32" spans="1:11" s="1104" customFormat="1" ht="16.5" customHeight="1">
      <c r="A32" s="1061" t="s">
        <v>867</v>
      </c>
      <c r="B32" s="1062">
        <v>220.86995025000002</v>
      </c>
      <c r="C32" s="1062">
        <v>290.34349471200005</v>
      </c>
      <c r="D32" s="1062">
        <v>292.59525895600007</v>
      </c>
      <c r="E32" s="1063">
        <v>274.095825608</v>
      </c>
      <c r="F32" s="1064">
        <v>69.47354446200004</v>
      </c>
      <c r="G32" s="1119"/>
      <c r="H32" s="1063">
        <v>31.454502698698384</v>
      </c>
      <c r="I32" s="1062">
        <v>-18.499433348000082</v>
      </c>
      <c r="J32" s="1063"/>
      <c r="K32" s="1066">
        <v>-6.322533527715837</v>
      </c>
    </row>
    <row r="33" spans="1:11" s="1104" customFormat="1" ht="16.5" customHeight="1">
      <c r="A33" s="1061" t="s">
        <v>868</v>
      </c>
      <c r="B33" s="1062">
        <v>0.413616</v>
      </c>
      <c r="C33" s="1062">
        <v>13.4731518</v>
      </c>
      <c r="D33" s="1062">
        <v>0.262</v>
      </c>
      <c r="E33" s="1063">
        <v>0.262</v>
      </c>
      <c r="F33" s="1064">
        <v>13.0595358</v>
      </c>
      <c r="G33" s="1119"/>
      <c r="H33" s="1063">
        <v>3157.4058547058144</v>
      </c>
      <c r="I33" s="1062">
        <v>0</v>
      </c>
      <c r="J33" s="1063"/>
      <c r="K33" s="1066">
        <v>0</v>
      </c>
    </row>
    <row r="34" spans="1:11" s="1104" customFormat="1" ht="16.5" customHeight="1">
      <c r="A34" s="1120" t="s">
        <v>869</v>
      </c>
      <c r="B34" s="1055">
        <v>253591.78598665103</v>
      </c>
      <c r="C34" s="1055">
        <v>260830.90213088866</v>
      </c>
      <c r="D34" s="1055">
        <v>294699.9861287151</v>
      </c>
      <c r="E34" s="1056">
        <v>311700.1729104887</v>
      </c>
      <c r="F34" s="1057">
        <v>7239.116144237632</v>
      </c>
      <c r="G34" s="1117"/>
      <c r="H34" s="1056">
        <v>2.8546335268992884</v>
      </c>
      <c r="I34" s="1055">
        <v>17000.186781773577</v>
      </c>
      <c r="J34" s="1056"/>
      <c r="K34" s="1060">
        <v>5.768641866969231</v>
      </c>
    </row>
    <row r="35" spans="1:11" s="1104" customFormat="1" ht="16.5" customHeight="1">
      <c r="A35" s="1061" t="s">
        <v>870</v>
      </c>
      <c r="B35" s="1062">
        <v>3087.8</v>
      </c>
      <c r="C35" s="1062">
        <v>3605.6000000000004</v>
      </c>
      <c r="D35" s="1062">
        <v>5561.099999999999</v>
      </c>
      <c r="E35" s="1063">
        <v>6051.099999999999</v>
      </c>
      <c r="F35" s="1064">
        <v>517.8000000000002</v>
      </c>
      <c r="G35" s="1119"/>
      <c r="H35" s="1063">
        <v>16.769220804456253</v>
      </c>
      <c r="I35" s="1062">
        <v>490</v>
      </c>
      <c r="J35" s="1063"/>
      <c r="K35" s="1066">
        <v>8.811206415996836</v>
      </c>
    </row>
    <row r="36" spans="1:11" s="1104" customFormat="1" ht="16.5" customHeight="1">
      <c r="A36" s="1061" t="s">
        <v>871</v>
      </c>
      <c r="B36" s="1062">
        <v>195.92159383</v>
      </c>
      <c r="C36" s="1062">
        <v>209.298672</v>
      </c>
      <c r="D36" s="1062">
        <v>188.23284962165576</v>
      </c>
      <c r="E36" s="1063">
        <v>224.32206405999997</v>
      </c>
      <c r="F36" s="1064">
        <v>13.377078170000004</v>
      </c>
      <c r="G36" s="1119"/>
      <c r="H36" s="1063">
        <v>6.827771206070943</v>
      </c>
      <c r="I36" s="1062">
        <v>36.089214438344214</v>
      </c>
      <c r="J36" s="1063"/>
      <c r="K36" s="1066">
        <v>19.172644153707928</v>
      </c>
    </row>
    <row r="37" spans="1:11" s="1104" customFormat="1" ht="16.5" customHeight="1">
      <c r="A37" s="1067" t="s">
        <v>872</v>
      </c>
      <c r="B37" s="1062">
        <v>54041.7393191083</v>
      </c>
      <c r="C37" s="1062">
        <v>53429.010886818316</v>
      </c>
      <c r="D37" s="1062">
        <v>54167.32747020741</v>
      </c>
      <c r="E37" s="1063">
        <v>51612.69090297437</v>
      </c>
      <c r="F37" s="1064">
        <v>-612.7284322899868</v>
      </c>
      <c r="G37" s="1119"/>
      <c r="H37" s="1063">
        <v>-1.1338059063419814</v>
      </c>
      <c r="I37" s="1062">
        <v>-2554.636567233043</v>
      </c>
      <c r="J37" s="1063"/>
      <c r="K37" s="1066">
        <v>-4.716194589142541</v>
      </c>
    </row>
    <row r="38" spans="1:11" s="1104" customFormat="1" ht="16.5" customHeight="1">
      <c r="A38" s="1147" t="s">
        <v>873</v>
      </c>
      <c r="B38" s="1062">
        <v>0</v>
      </c>
      <c r="C38" s="1062">
        <v>0</v>
      </c>
      <c r="D38" s="1062">
        <v>0</v>
      </c>
      <c r="E38" s="1063">
        <v>0</v>
      </c>
      <c r="F38" s="1064">
        <v>0</v>
      </c>
      <c r="G38" s="1119"/>
      <c r="H38" s="1304" t="s">
        <v>3</v>
      </c>
      <c r="I38" s="1062">
        <v>0</v>
      </c>
      <c r="J38" s="1063"/>
      <c r="K38" s="1305" t="s">
        <v>3</v>
      </c>
    </row>
    <row r="39" spans="1:11" s="1104" customFormat="1" ht="16.5" customHeight="1">
      <c r="A39" s="1147" t="s">
        <v>874</v>
      </c>
      <c r="B39" s="1062">
        <v>54041.7393191083</v>
      </c>
      <c r="C39" s="1062">
        <v>53429.010886818316</v>
      </c>
      <c r="D39" s="1062">
        <v>54167.32747020741</v>
      </c>
      <c r="E39" s="1063">
        <v>51612.69090297437</v>
      </c>
      <c r="F39" s="1064">
        <v>-612.7284322899868</v>
      </c>
      <c r="G39" s="1119"/>
      <c r="H39" s="1063">
        <v>-1.1338059063419814</v>
      </c>
      <c r="I39" s="1062">
        <v>-2554.636567233043</v>
      </c>
      <c r="J39" s="1063"/>
      <c r="K39" s="1066">
        <v>-4.716194589142541</v>
      </c>
    </row>
    <row r="40" spans="1:11" s="1104" customFormat="1" ht="16.5" customHeight="1">
      <c r="A40" s="1061" t="s">
        <v>875</v>
      </c>
      <c r="B40" s="1062">
        <v>196266.32507371274</v>
      </c>
      <c r="C40" s="1062">
        <v>203586.99257207033</v>
      </c>
      <c r="D40" s="1062">
        <v>234783.325808886</v>
      </c>
      <c r="E40" s="1063">
        <v>253812.05994345428</v>
      </c>
      <c r="F40" s="1064">
        <v>7320.667498357594</v>
      </c>
      <c r="G40" s="1119"/>
      <c r="H40" s="1063">
        <v>3.729966154717644</v>
      </c>
      <c r="I40" s="1062">
        <v>19028.73413456828</v>
      </c>
      <c r="J40" s="1063"/>
      <c r="K40" s="1066">
        <v>8.104806450377017</v>
      </c>
    </row>
    <row r="41" spans="1:11" s="1104" customFormat="1" ht="16.5" customHeight="1">
      <c r="A41" s="1067" t="s">
        <v>876</v>
      </c>
      <c r="B41" s="1062">
        <v>193415.79534573623</v>
      </c>
      <c r="C41" s="1062">
        <v>199845.30351897783</v>
      </c>
      <c r="D41" s="1062">
        <v>232698.82148765077</v>
      </c>
      <c r="E41" s="1063">
        <v>250938.6031109687</v>
      </c>
      <c r="F41" s="1064">
        <v>6429.5081732416</v>
      </c>
      <c r="G41" s="1119"/>
      <c r="H41" s="1063">
        <v>3.32418981694265</v>
      </c>
      <c r="I41" s="1062">
        <v>18239.78162331792</v>
      </c>
      <c r="J41" s="1063"/>
      <c r="K41" s="1066">
        <v>7.838364417451893</v>
      </c>
    </row>
    <row r="42" spans="1:11" s="1104" customFormat="1" ht="16.5" customHeight="1">
      <c r="A42" s="1067" t="s">
        <v>877</v>
      </c>
      <c r="B42" s="1062">
        <v>2850.5297279765</v>
      </c>
      <c r="C42" s="1062">
        <v>3741.689053092501</v>
      </c>
      <c r="D42" s="1062">
        <v>2084.5043212352234</v>
      </c>
      <c r="E42" s="1063">
        <v>2873.4568324855927</v>
      </c>
      <c r="F42" s="1064">
        <v>891.1593251160011</v>
      </c>
      <c r="G42" s="1119"/>
      <c r="H42" s="1063">
        <v>31.262937424217167</v>
      </c>
      <c r="I42" s="1062">
        <v>788.9525112503693</v>
      </c>
      <c r="J42" s="1063"/>
      <c r="K42" s="1066">
        <v>37.84844690477093</v>
      </c>
    </row>
    <row r="43" spans="1:11" s="1104" customFormat="1" ht="16.5" customHeight="1">
      <c r="A43" s="1078" t="s">
        <v>878</v>
      </c>
      <c r="B43" s="1079">
        <v>0</v>
      </c>
      <c r="C43" s="1079">
        <v>0</v>
      </c>
      <c r="D43" s="1079">
        <v>0</v>
      </c>
      <c r="E43" s="1080">
        <v>0</v>
      </c>
      <c r="F43" s="1081">
        <v>0</v>
      </c>
      <c r="G43" s="1152"/>
      <c r="H43" s="1308" t="s">
        <v>3</v>
      </c>
      <c r="I43" s="1079">
        <v>0</v>
      </c>
      <c r="J43" s="1080"/>
      <c r="K43" s="1309" t="s">
        <v>3</v>
      </c>
    </row>
    <row r="44" spans="1:11" s="1104" customFormat="1" ht="16.5" customHeight="1">
      <c r="A44" s="1148" t="s">
        <v>879</v>
      </c>
      <c r="B44" s="1079">
        <v>0</v>
      </c>
      <c r="C44" s="1079">
        <v>0</v>
      </c>
      <c r="D44" s="1079">
        <v>60</v>
      </c>
      <c r="E44" s="1080">
        <v>60</v>
      </c>
      <c r="F44" s="1081">
        <v>0</v>
      </c>
      <c r="G44" s="1117"/>
      <c r="H44" s="1149"/>
      <c r="I44" s="1079">
        <v>0</v>
      </c>
      <c r="J44" s="1056"/>
      <c r="K44" s="1060"/>
    </row>
    <row r="45" spans="1:11" s="1104" customFormat="1" ht="16.5" customHeight="1" thickBot="1">
      <c r="A45" s="1150" t="s">
        <v>880</v>
      </c>
      <c r="B45" s="1084">
        <v>16447.873697629497</v>
      </c>
      <c r="C45" s="1084">
        <v>14620.679868288988</v>
      </c>
      <c r="D45" s="1084">
        <v>15003.376400557077</v>
      </c>
      <c r="E45" s="1085">
        <v>17979.145737448172</v>
      </c>
      <c r="F45" s="1086">
        <v>-1827.1938293405092</v>
      </c>
      <c r="G45" s="1128"/>
      <c r="H45" s="1085">
        <v>-11.108997204932624</v>
      </c>
      <c r="I45" s="1084">
        <v>2975.769336891095</v>
      </c>
      <c r="J45" s="1085"/>
      <c r="K45" s="1087">
        <v>19.833997744538383</v>
      </c>
    </row>
    <row r="46" spans="1:11" s="1104" customFormat="1" ht="16.5" customHeight="1" thickTop="1">
      <c r="A46" s="1094" t="s">
        <v>797</v>
      </c>
      <c r="B46" s="1151"/>
      <c r="C46" s="512"/>
      <c r="D46" s="1089"/>
      <c r="E46" s="1089"/>
      <c r="F46" s="1062"/>
      <c r="G46" s="1062"/>
      <c r="H46" s="1062"/>
      <c r="I46" s="1062"/>
      <c r="J46" s="1062"/>
      <c r="K46" s="1062"/>
    </row>
  </sheetData>
  <sheetProtection/>
  <mergeCells count="52">
    <mergeCell ref="A1:K1"/>
    <mergeCell ref="A2:K2"/>
    <mergeCell ref="I3:K3"/>
    <mergeCell ref="F4:K4"/>
    <mergeCell ref="F5:H5"/>
    <mergeCell ref="I5:K5"/>
    <mergeCell ref="L1:V1"/>
    <mergeCell ref="W1:AG1"/>
    <mergeCell ref="AH1:AR1"/>
    <mergeCell ref="AS1:BC1"/>
    <mergeCell ref="BD1:BN1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IV1"/>
    <mergeCell ref="L2:V2"/>
    <mergeCell ref="W2:AG2"/>
    <mergeCell ref="AH2:AR2"/>
    <mergeCell ref="AS2:BC2"/>
    <mergeCell ref="BD2:BN2"/>
    <mergeCell ref="BO2:BY2"/>
    <mergeCell ref="BZ2:CJ2"/>
    <mergeCell ref="CK2:CU2"/>
    <mergeCell ref="CV2:DF2"/>
    <mergeCell ref="DG2:DQ2"/>
    <mergeCell ref="DR2:EB2"/>
    <mergeCell ref="EC2:EM2"/>
    <mergeCell ref="EN2:EX2"/>
    <mergeCell ref="EY2:FI2"/>
    <mergeCell ref="FJ2:FT2"/>
    <mergeCell ref="FU2:GE2"/>
    <mergeCell ref="GF2:GP2"/>
    <mergeCell ref="GQ2:HA2"/>
    <mergeCell ref="HB2:HL2"/>
    <mergeCell ref="HM2:HW2"/>
    <mergeCell ref="HX2:IH2"/>
    <mergeCell ref="II2:IS2"/>
    <mergeCell ref="IT2:IV2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10.8515625" style="210" bestFit="1" customWidth="1"/>
    <col min="2" max="2" width="12.00390625" style="210" customWidth="1"/>
    <col min="3" max="3" width="12.7109375" style="210" customWidth="1"/>
    <col min="4" max="4" width="12.7109375" style="235" customWidth="1"/>
    <col min="5" max="5" width="13.7109375" style="210" bestFit="1" customWidth="1"/>
    <col min="6" max="6" width="12.7109375" style="210" customWidth="1"/>
    <col min="7" max="7" width="13.7109375" style="210" bestFit="1" customWidth="1"/>
    <col min="8" max="16384" width="9.140625" style="210" customWidth="1"/>
  </cols>
  <sheetData>
    <row r="1" spans="1:7" ht="15">
      <c r="A1" s="1429" t="s">
        <v>221</v>
      </c>
      <c r="B1" s="1429"/>
      <c r="C1" s="1429"/>
      <c r="D1" s="1429"/>
      <c r="E1" s="1429"/>
      <c r="F1" s="1429"/>
      <c r="G1" s="1429"/>
    </row>
    <row r="2" spans="1:7" ht="15.75">
      <c r="A2" s="1430" t="s">
        <v>89</v>
      </c>
      <c r="B2" s="1430"/>
      <c r="C2" s="1430"/>
      <c r="D2" s="1430"/>
      <c r="E2" s="1430"/>
      <c r="F2" s="1430"/>
      <c r="G2" s="1430"/>
    </row>
    <row r="3" spans="1:7" ht="15">
      <c r="A3" s="1431" t="s">
        <v>222</v>
      </c>
      <c r="B3" s="1431"/>
      <c r="C3" s="1431"/>
      <c r="D3" s="1431"/>
      <c r="E3" s="1431"/>
      <c r="F3" s="1431"/>
      <c r="G3" s="1431"/>
    </row>
    <row r="4" spans="1:7" ht="15.75" thickBot="1">
      <c r="A4" s="1432" t="s">
        <v>223</v>
      </c>
      <c r="B4" s="1432"/>
      <c r="C4" s="1432"/>
      <c r="D4" s="1432"/>
      <c r="E4" s="1432"/>
      <c r="F4" s="1432"/>
      <c r="G4" s="1432"/>
    </row>
    <row r="5" spans="1:7" ht="16.5" thickTop="1">
      <c r="A5" s="1433" t="s">
        <v>224</v>
      </c>
      <c r="B5" s="1435" t="s">
        <v>17</v>
      </c>
      <c r="C5" s="1435"/>
      <c r="D5" s="1436" t="s">
        <v>19</v>
      </c>
      <c r="E5" s="1437"/>
      <c r="F5" s="1435" t="s">
        <v>71</v>
      </c>
      <c r="G5" s="1438"/>
    </row>
    <row r="6" spans="1:12" ht="15">
      <c r="A6" s="1434"/>
      <c r="B6" s="211" t="s">
        <v>225</v>
      </c>
      <c r="C6" s="211" t="s">
        <v>184</v>
      </c>
      <c r="D6" s="212" t="s">
        <v>225</v>
      </c>
      <c r="E6" s="212" t="s">
        <v>184</v>
      </c>
      <c r="F6" s="212" t="s">
        <v>225</v>
      </c>
      <c r="G6" s="213" t="s">
        <v>184</v>
      </c>
      <c r="I6" s="1369"/>
      <c r="J6" s="1369"/>
      <c r="K6" s="1369"/>
      <c r="L6" s="1369"/>
    </row>
    <row r="7" spans="1:12" ht="15">
      <c r="A7" s="214" t="s">
        <v>226</v>
      </c>
      <c r="B7" s="215">
        <v>99.64</v>
      </c>
      <c r="C7" s="216">
        <v>7.5</v>
      </c>
      <c r="D7" s="216">
        <v>106.52</v>
      </c>
      <c r="E7" s="217">
        <v>6.9</v>
      </c>
      <c r="F7" s="218">
        <v>115.7</v>
      </c>
      <c r="G7" s="219">
        <v>8.61</v>
      </c>
      <c r="I7" s="1369"/>
      <c r="J7" s="1369"/>
      <c r="K7" s="1369"/>
      <c r="L7" s="1369"/>
    </row>
    <row r="8" spans="1:12" ht="15">
      <c r="A8" s="214" t="s">
        <v>227</v>
      </c>
      <c r="B8" s="220">
        <v>99.87</v>
      </c>
      <c r="C8" s="221">
        <v>7.6</v>
      </c>
      <c r="D8" s="222">
        <v>107.05</v>
      </c>
      <c r="E8" s="221">
        <v>7.2</v>
      </c>
      <c r="F8" s="223">
        <v>115.5</v>
      </c>
      <c r="G8" s="224">
        <v>7.9</v>
      </c>
      <c r="I8" s="1369"/>
      <c r="J8" s="1369"/>
      <c r="K8" s="1369"/>
      <c r="L8" s="1369"/>
    </row>
    <row r="9" spans="1:12" ht="15">
      <c r="A9" s="214" t="s">
        <v>228</v>
      </c>
      <c r="B9" s="225">
        <v>100.17</v>
      </c>
      <c r="C9" s="216">
        <v>7.5</v>
      </c>
      <c r="D9" s="226">
        <v>108.37</v>
      </c>
      <c r="E9" s="216">
        <v>8.2</v>
      </c>
      <c r="F9" s="227">
        <v>115.66</v>
      </c>
      <c r="G9" s="219">
        <v>6.73</v>
      </c>
      <c r="I9" s="1369"/>
      <c r="J9" s="1369"/>
      <c r="K9" s="1369"/>
      <c r="L9" s="1369"/>
    </row>
    <row r="10" spans="1:12" ht="15">
      <c r="A10" s="214" t="s">
        <v>229</v>
      </c>
      <c r="B10" s="225">
        <v>100.37</v>
      </c>
      <c r="C10" s="216">
        <v>7.2</v>
      </c>
      <c r="D10" s="226">
        <v>110.85</v>
      </c>
      <c r="E10" s="216">
        <v>10.44</v>
      </c>
      <c r="F10" s="227"/>
      <c r="G10" s="219"/>
      <c r="I10" s="1369"/>
      <c r="J10" s="1369"/>
      <c r="K10" s="1369"/>
      <c r="L10" s="1369"/>
    </row>
    <row r="11" spans="1:12" ht="15">
      <c r="A11" s="214" t="s">
        <v>230</v>
      </c>
      <c r="B11" s="225">
        <v>99.38</v>
      </c>
      <c r="C11" s="216">
        <v>7</v>
      </c>
      <c r="D11" s="226">
        <v>110.88</v>
      </c>
      <c r="E11" s="216">
        <v>11.58</v>
      </c>
      <c r="F11" s="227"/>
      <c r="G11" s="219"/>
      <c r="I11" s="1369"/>
      <c r="J11" s="1369"/>
      <c r="K11" s="1369"/>
      <c r="L11" s="1369"/>
    </row>
    <row r="12" spans="1:12" ht="15">
      <c r="A12" s="214" t="s">
        <v>231</v>
      </c>
      <c r="B12" s="225">
        <v>98.58</v>
      </c>
      <c r="C12" s="216">
        <v>6.8</v>
      </c>
      <c r="D12" s="226">
        <v>110.5</v>
      </c>
      <c r="E12" s="216">
        <v>12.1</v>
      </c>
      <c r="F12" s="227"/>
      <c r="G12" s="219"/>
      <c r="I12" s="1369"/>
      <c r="J12" s="1369"/>
      <c r="K12" s="1369"/>
      <c r="L12" s="1369"/>
    </row>
    <row r="13" spans="1:12" ht="15">
      <c r="A13" s="214" t="s">
        <v>232</v>
      </c>
      <c r="B13" s="225">
        <v>98.67</v>
      </c>
      <c r="C13" s="226">
        <v>7</v>
      </c>
      <c r="D13" s="226">
        <v>109.8</v>
      </c>
      <c r="E13" s="226">
        <v>11.3</v>
      </c>
      <c r="F13" s="227"/>
      <c r="G13" s="228"/>
      <c r="I13" s="1369"/>
      <c r="J13" s="1369"/>
      <c r="K13" s="1369"/>
      <c r="L13" s="1369"/>
    </row>
    <row r="14" spans="1:12" ht="15">
      <c r="A14" s="214" t="s">
        <v>233</v>
      </c>
      <c r="B14" s="225">
        <v>99.05</v>
      </c>
      <c r="C14" s="216">
        <v>7</v>
      </c>
      <c r="D14" s="226">
        <v>109.18</v>
      </c>
      <c r="E14" s="216">
        <v>10.24</v>
      </c>
      <c r="F14" s="227"/>
      <c r="G14" s="219"/>
      <c r="I14" s="1369"/>
      <c r="J14" s="1369"/>
      <c r="K14" s="1369"/>
      <c r="L14" s="1369"/>
    </row>
    <row r="15" spans="1:12" ht="15">
      <c r="A15" s="214" t="s">
        <v>234</v>
      </c>
      <c r="B15" s="225">
        <v>99.68</v>
      </c>
      <c r="C15" s="216">
        <v>6.9</v>
      </c>
      <c r="D15" s="226">
        <v>109.35</v>
      </c>
      <c r="E15" s="216">
        <v>9.71</v>
      </c>
      <c r="F15" s="227"/>
      <c r="G15" s="219"/>
      <c r="I15" s="1369"/>
      <c r="J15" s="1369"/>
      <c r="K15" s="1369"/>
      <c r="L15" s="1369"/>
    </row>
    <row r="16" spans="1:12" ht="15">
      <c r="A16" s="214" t="s">
        <v>235</v>
      </c>
      <c r="B16" s="225">
        <v>101.29</v>
      </c>
      <c r="C16" s="216">
        <v>7.1</v>
      </c>
      <c r="D16" s="226">
        <v>111.48</v>
      </c>
      <c r="E16" s="216">
        <v>10.04</v>
      </c>
      <c r="F16" s="227"/>
      <c r="G16" s="219"/>
      <c r="I16" s="1369"/>
      <c r="J16" s="1369"/>
      <c r="K16" s="1369"/>
      <c r="L16" s="1369"/>
    </row>
    <row r="17" spans="1:12" ht="15">
      <c r="A17" s="214" t="s">
        <v>236</v>
      </c>
      <c r="B17" s="225">
        <v>101.17</v>
      </c>
      <c r="C17" s="216">
        <v>7.4</v>
      </c>
      <c r="D17" s="226">
        <v>112.44</v>
      </c>
      <c r="E17" s="216">
        <v>11.12</v>
      </c>
      <c r="F17" s="227"/>
      <c r="G17" s="219"/>
      <c r="I17" s="1369"/>
      <c r="J17" s="1369"/>
      <c r="K17" s="1369"/>
      <c r="L17" s="1369"/>
    </row>
    <row r="18" spans="1:12" ht="15">
      <c r="A18" s="214" t="s">
        <v>237</v>
      </c>
      <c r="B18" s="225">
        <v>102.2</v>
      </c>
      <c r="C18" s="216">
        <v>7.6</v>
      </c>
      <c r="D18" s="226">
        <v>112.88</v>
      </c>
      <c r="E18" s="229">
        <v>10.44</v>
      </c>
      <c r="F18" s="227"/>
      <c r="G18" s="219"/>
      <c r="I18" s="1369"/>
      <c r="J18" s="1369"/>
      <c r="K18" s="1369"/>
      <c r="L18" s="1369"/>
    </row>
    <row r="19" spans="1:12" ht="15.75" thickBot="1">
      <c r="A19" s="230" t="s">
        <v>238</v>
      </c>
      <c r="B19" s="231" t="s">
        <v>239</v>
      </c>
      <c r="C19" s="232">
        <f>AVERAGE(C7:C18)</f>
        <v>7.216666666666666</v>
      </c>
      <c r="D19" s="231">
        <f>AVERAGE(D7:D18)</f>
        <v>109.94166666666665</v>
      </c>
      <c r="E19" s="232">
        <f>AVERAGE(E7:E18)</f>
        <v>9.939166666666665</v>
      </c>
      <c r="F19" s="231">
        <f>AVERAGE(F7:F18)</f>
        <v>115.62</v>
      </c>
      <c r="G19" s="233">
        <f>AVERAGE(G7:G18)</f>
        <v>7.746666666666666</v>
      </c>
      <c r="I19" s="1369"/>
      <c r="J19" s="1369"/>
      <c r="K19" s="1369"/>
      <c r="L19" s="1369"/>
    </row>
    <row r="20" spans="1:12" ht="15.75" thickTop="1">
      <c r="A20" s="234" t="s">
        <v>86</v>
      </c>
      <c r="I20" s="1369"/>
      <c r="J20" s="1369"/>
      <c r="K20" s="1369"/>
      <c r="L20" s="1369"/>
    </row>
    <row r="21" spans="1:12" ht="15">
      <c r="A21" s="236"/>
      <c r="G21" s="237"/>
      <c r="I21" s="1369"/>
      <c r="J21" s="1369"/>
      <c r="K21" s="1369"/>
      <c r="L21" s="1369"/>
    </row>
    <row r="22" spans="9:12" ht="15">
      <c r="I22" s="1369"/>
      <c r="J22" s="1369"/>
      <c r="K22" s="1369"/>
      <c r="L22" s="1369"/>
    </row>
    <row r="23" spans="9:12" ht="15">
      <c r="I23" s="1369"/>
      <c r="J23" s="1369"/>
      <c r="K23" s="1369"/>
      <c r="L23" s="1369"/>
    </row>
    <row r="24" spans="9:12" ht="15">
      <c r="I24" s="1369"/>
      <c r="J24" s="1369"/>
      <c r="K24" s="1369"/>
      <c r="L24" s="1369"/>
    </row>
    <row r="25" spans="9:12" ht="15">
      <c r="I25" s="1369"/>
      <c r="J25" s="1369"/>
      <c r="K25" s="1369"/>
      <c r="L25" s="1369"/>
    </row>
    <row r="26" spans="9:12" ht="15">
      <c r="I26" s="1369"/>
      <c r="J26" s="1369"/>
      <c r="K26" s="1369"/>
      <c r="L26" s="1369"/>
    </row>
    <row r="27" spans="9:12" ht="15">
      <c r="I27" s="1369"/>
      <c r="J27" s="1369"/>
      <c r="K27" s="1369"/>
      <c r="L27" s="1369"/>
    </row>
    <row r="28" spans="9:12" ht="15">
      <c r="I28" s="1369"/>
      <c r="J28" s="1369"/>
      <c r="K28" s="1369"/>
      <c r="L28" s="1369"/>
    </row>
    <row r="29" spans="9:12" ht="15">
      <c r="I29" s="1369"/>
      <c r="J29" s="1369"/>
      <c r="K29" s="1369"/>
      <c r="L29" s="1369"/>
    </row>
    <row r="30" spans="9:12" ht="15">
      <c r="I30" s="1369"/>
      <c r="J30" s="1369"/>
      <c r="K30" s="1369"/>
      <c r="L30" s="1369"/>
    </row>
    <row r="31" spans="9:12" ht="15">
      <c r="I31" s="1369"/>
      <c r="J31" s="1369"/>
      <c r="K31" s="1369"/>
      <c r="L31" s="1369"/>
    </row>
    <row r="32" spans="9:12" ht="15">
      <c r="I32" s="1369"/>
      <c r="J32" s="1369"/>
      <c r="K32" s="1369"/>
      <c r="L32" s="1369"/>
    </row>
    <row r="33" spans="9:12" ht="15">
      <c r="I33" s="1369"/>
      <c r="J33" s="1369"/>
      <c r="K33" s="1369"/>
      <c r="L33" s="1369"/>
    </row>
    <row r="34" spans="9:12" ht="15">
      <c r="I34" s="1369"/>
      <c r="J34" s="1369"/>
      <c r="K34" s="1369"/>
      <c r="L34" s="1369"/>
    </row>
    <row r="35" spans="9:12" ht="15">
      <c r="I35" s="1369"/>
      <c r="J35" s="1369"/>
      <c r="K35" s="1369"/>
      <c r="L35" s="1369"/>
    </row>
    <row r="36" spans="9:12" ht="15">
      <c r="I36" s="1369"/>
      <c r="J36" s="1369"/>
      <c r="K36" s="1369"/>
      <c r="L36" s="1369"/>
    </row>
    <row r="37" spans="9:12" ht="15">
      <c r="I37" s="1369"/>
      <c r="J37" s="1369"/>
      <c r="K37" s="1369"/>
      <c r="L37" s="1369"/>
    </row>
    <row r="38" spans="9:12" ht="15">
      <c r="I38" s="1369"/>
      <c r="J38" s="1369"/>
      <c r="K38" s="1369"/>
      <c r="L38" s="1369"/>
    </row>
    <row r="39" spans="9:12" ht="15">
      <c r="I39" s="1369"/>
      <c r="J39" s="1369"/>
      <c r="K39" s="1369"/>
      <c r="L39" s="1369"/>
    </row>
    <row r="40" spans="9:12" ht="15">
      <c r="I40" s="1369"/>
      <c r="J40" s="1369"/>
      <c r="K40" s="1369"/>
      <c r="L40" s="1369"/>
    </row>
    <row r="41" spans="9:12" ht="15">
      <c r="I41" s="1369"/>
      <c r="J41" s="1369"/>
      <c r="K41" s="1369"/>
      <c r="L41" s="1369"/>
    </row>
    <row r="42" spans="9:12" ht="15">
      <c r="I42" s="1369"/>
      <c r="J42" s="1369"/>
      <c r="K42" s="1369"/>
      <c r="L42" s="1369"/>
    </row>
    <row r="43" spans="9:12" ht="15">
      <c r="I43" s="1369"/>
      <c r="J43" s="1369"/>
      <c r="K43" s="1369"/>
      <c r="L43" s="1369"/>
    </row>
    <row r="44" spans="9:12" ht="15">
      <c r="I44" s="1369"/>
      <c r="J44" s="1369"/>
      <c r="K44" s="1369"/>
      <c r="L44" s="1369"/>
    </row>
    <row r="45" spans="9:12" ht="15">
      <c r="I45" s="1369"/>
      <c r="J45" s="1369"/>
      <c r="K45" s="1369"/>
      <c r="L45" s="1369"/>
    </row>
    <row r="46" spans="9:12" ht="15">
      <c r="I46" s="1369"/>
      <c r="J46" s="1369"/>
      <c r="K46" s="1369"/>
      <c r="L46" s="1369"/>
    </row>
    <row r="47" spans="9:12" ht="15">
      <c r="I47" s="1369"/>
      <c r="J47" s="1369"/>
      <c r="K47" s="1369"/>
      <c r="L47" s="1369"/>
    </row>
    <row r="48" spans="9:12" ht="15">
      <c r="I48" s="1369"/>
      <c r="J48" s="1369"/>
      <c r="K48" s="1369"/>
      <c r="L48" s="1369"/>
    </row>
    <row r="49" spans="9:12" ht="15">
      <c r="I49" s="1369"/>
      <c r="J49" s="1369"/>
      <c r="K49" s="1369"/>
      <c r="L49" s="1369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zoomScalePageLayoutView="0" workbookViewId="0" topLeftCell="A31">
      <selection activeCell="M30" sqref="M30"/>
    </sheetView>
  </sheetViews>
  <sheetFormatPr defaultColWidth="11.00390625" defaultRowHeight="16.5" customHeight="1"/>
  <cols>
    <col min="1" max="1" width="41.7109375" style="1104" customWidth="1"/>
    <col min="2" max="2" width="12.7109375" style="1104" bestFit="1" customWidth="1"/>
    <col min="3" max="3" width="13.28125" style="1104" bestFit="1" customWidth="1"/>
    <col min="4" max="4" width="12.00390625" style="1104" customWidth="1"/>
    <col min="5" max="5" width="12.140625" style="1104" bestFit="1" customWidth="1"/>
    <col min="6" max="6" width="10.7109375" style="1104" bestFit="1" customWidth="1"/>
    <col min="7" max="7" width="2.421875" style="1104" bestFit="1" customWidth="1"/>
    <col min="8" max="8" width="8.140625" style="1104" bestFit="1" customWidth="1"/>
    <col min="9" max="9" width="10.7109375" style="1104" customWidth="1"/>
    <col min="10" max="10" width="2.140625" style="1104" customWidth="1"/>
    <col min="11" max="11" width="8.421875" style="1104" bestFit="1" customWidth="1"/>
    <col min="12" max="16384" width="11.00390625" style="126" customWidth="1"/>
  </cols>
  <sheetData>
    <row r="1" spans="1:256" s="1104" customFormat="1" ht="12.75">
      <c r="A1" s="1647" t="s">
        <v>1085</v>
      </c>
      <c r="B1" s="1647"/>
      <c r="C1" s="1647"/>
      <c r="D1" s="1647"/>
      <c r="E1" s="1647"/>
      <c r="F1" s="1647"/>
      <c r="G1" s="1647"/>
      <c r="H1" s="1647"/>
      <c r="I1" s="1647"/>
      <c r="J1" s="1647"/>
      <c r="K1" s="1647"/>
      <c r="L1" s="1647"/>
      <c r="M1" s="1647"/>
      <c r="N1" s="1647"/>
      <c r="O1" s="1647"/>
      <c r="P1" s="1647"/>
      <c r="Q1" s="1647"/>
      <c r="R1" s="1647"/>
      <c r="S1" s="1647"/>
      <c r="T1" s="1647"/>
      <c r="U1" s="1647"/>
      <c r="V1" s="1647"/>
      <c r="W1" s="1647"/>
      <c r="X1" s="1647"/>
      <c r="Y1" s="1647"/>
      <c r="Z1" s="1647"/>
      <c r="AA1" s="1647"/>
      <c r="AB1" s="1647"/>
      <c r="AC1" s="1647"/>
      <c r="AD1" s="1647"/>
      <c r="AE1" s="1647"/>
      <c r="AF1" s="1647"/>
      <c r="AG1" s="1647"/>
      <c r="AH1" s="1647"/>
      <c r="AI1" s="1647"/>
      <c r="AJ1" s="1647"/>
      <c r="AK1" s="1647"/>
      <c r="AL1" s="1647"/>
      <c r="AM1" s="1647"/>
      <c r="AN1" s="1647"/>
      <c r="AO1" s="1647"/>
      <c r="AP1" s="1647"/>
      <c r="AQ1" s="1647"/>
      <c r="AR1" s="1647"/>
      <c r="AS1" s="1647"/>
      <c r="AT1" s="1647"/>
      <c r="AU1" s="1647"/>
      <c r="AV1" s="1647"/>
      <c r="AW1" s="1647"/>
      <c r="AX1" s="1647"/>
      <c r="AY1" s="1647"/>
      <c r="AZ1" s="1647"/>
      <c r="BA1" s="1647"/>
      <c r="BB1" s="1647"/>
      <c r="BC1" s="1647"/>
      <c r="BD1" s="1647"/>
      <c r="BE1" s="1647"/>
      <c r="BF1" s="1647"/>
      <c r="BG1" s="1647"/>
      <c r="BH1" s="1647"/>
      <c r="BI1" s="1647"/>
      <c r="BJ1" s="1647"/>
      <c r="BK1" s="1647"/>
      <c r="BL1" s="1647"/>
      <c r="BM1" s="1647"/>
      <c r="BN1" s="1647"/>
      <c r="BO1" s="1647"/>
      <c r="BP1" s="1647"/>
      <c r="BQ1" s="1647"/>
      <c r="BR1" s="1647"/>
      <c r="BS1" s="1647"/>
      <c r="BT1" s="1647"/>
      <c r="BU1" s="1647"/>
      <c r="BV1" s="1647"/>
      <c r="BW1" s="1647"/>
      <c r="BX1" s="1647"/>
      <c r="BY1" s="1647"/>
      <c r="BZ1" s="1647"/>
      <c r="CA1" s="1647"/>
      <c r="CB1" s="1647"/>
      <c r="CC1" s="1647"/>
      <c r="CD1" s="1647"/>
      <c r="CE1" s="1647"/>
      <c r="CF1" s="1647"/>
      <c r="CG1" s="1647"/>
      <c r="CH1" s="1647"/>
      <c r="CI1" s="1647"/>
      <c r="CJ1" s="1647"/>
      <c r="CK1" s="1647"/>
      <c r="CL1" s="1647"/>
      <c r="CM1" s="1647"/>
      <c r="CN1" s="1647"/>
      <c r="CO1" s="1647"/>
      <c r="CP1" s="1647"/>
      <c r="CQ1" s="1647"/>
      <c r="CR1" s="1647"/>
      <c r="CS1" s="1647"/>
      <c r="CT1" s="1647"/>
      <c r="CU1" s="1647"/>
      <c r="CV1" s="1647"/>
      <c r="CW1" s="1647"/>
      <c r="CX1" s="1647"/>
      <c r="CY1" s="1647"/>
      <c r="CZ1" s="1647"/>
      <c r="DA1" s="1647"/>
      <c r="DB1" s="1647"/>
      <c r="DC1" s="1647"/>
      <c r="DD1" s="1647"/>
      <c r="DE1" s="1647"/>
      <c r="DF1" s="1647"/>
      <c r="DG1" s="1647"/>
      <c r="DH1" s="1647"/>
      <c r="DI1" s="1647"/>
      <c r="DJ1" s="1647"/>
      <c r="DK1" s="1647"/>
      <c r="DL1" s="1647"/>
      <c r="DM1" s="1647"/>
      <c r="DN1" s="1647"/>
      <c r="DO1" s="1647"/>
      <c r="DP1" s="1647"/>
      <c r="DQ1" s="1647"/>
      <c r="DR1" s="1647"/>
      <c r="DS1" s="1647"/>
      <c r="DT1" s="1647"/>
      <c r="DU1" s="1647"/>
      <c r="DV1" s="1647"/>
      <c r="DW1" s="1647"/>
      <c r="DX1" s="1647"/>
      <c r="DY1" s="1647"/>
      <c r="DZ1" s="1647"/>
      <c r="EA1" s="1647"/>
      <c r="EB1" s="1647"/>
      <c r="EC1" s="1647"/>
      <c r="ED1" s="1647"/>
      <c r="EE1" s="1647"/>
      <c r="EF1" s="1647"/>
      <c r="EG1" s="1647"/>
      <c r="EH1" s="1647"/>
      <c r="EI1" s="1647"/>
      <c r="EJ1" s="1647"/>
      <c r="EK1" s="1647"/>
      <c r="EL1" s="1647"/>
      <c r="EM1" s="1647"/>
      <c r="EN1" s="1647"/>
      <c r="EO1" s="1647"/>
      <c r="EP1" s="1647"/>
      <c r="EQ1" s="1647"/>
      <c r="ER1" s="1647"/>
      <c r="ES1" s="1647"/>
      <c r="ET1" s="1647"/>
      <c r="EU1" s="1647"/>
      <c r="EV1" s="1647"/>
      <c r="EW1" s="1647"/>
      <c r="EX1" s="1647"/>
      <c r="EY1" s="1647"/>
      <c r="EZ1" s="1647"/>
      <c r="FA1" s="1647"/>
      <c r="FB1" s="1647"/>
      <c r="FC1" s="1647"/>
      <c r="FD1" s="1647"/>
      <c r="FE1" s="1647"/>
      <c r="FF1" s="1647"/>
      <c r="FG1" s="1647"/>
      <c r="FH1" s="1647"/>
      <c r="FI1" s="1647"/>
      <c r="FJ1" s="1647"/>
      <c r="FK1" s="1647"/>
      <c r="FL1" s="1647"/>
      <c r="FM1" s="1647"/>
      <c r="FN1" s="1647"/>
      <c r="FO1" s="1647"/>
      <c r="FP1" s="1647"/>
      <c r="FQ1" s="1647"/>
      <c r="FR1" s="1647"/>
      <c r="FS1" s="1647"/>
      <c r="FT1" s="1647"/>
      <c r="FU1" s="1647"/>
      <c r="FV1" s="1647"/>
      <c r="FW1" s="1647"/>
      <c r="FX1" s="1647"/>
      <c r="FY1" s="1647"/>
      <c r="FZ1" s="1647"/>
      <c r="GA1" s="1647"/>
      <c r="GB1" s="1647"/>
      <c r="GC1" s="1647"/>
      <c r="GD1" s="1647"/>
      <c r="GE1" s="1647"/>
      <c r="GF1" s="1647"/>
      <c r="GG1" s="1647"/>
      <c r="GH1" s="1647"/>
      <c r="GI1" s="1647"/>
      <c r="GJ1" s="1647"/>
      <c r="GK1" s="1647"/>
      <c r="GL1" s="1647"/>
      <c r="GM1" s="1647"/>
      <c r="GN1" s="1647"/>
      <c r="GO1" s="1647"/>
      <c r="GP1" s="1647"/>
      <c r="GQ1" s="1647"/>
      <c r="GR1" s="1647"/>
      <c r="GS1" s="1647"/>
      <c r="GT1" s="1647"/>
      <c r="GU1" s="1647"/>
      <c r="GV1" s="1647"/>
      <c r="GW1" s="1647"/>
      <c r="GX1" s="1647"/>
      <c r="GY1" s="1647"/>
      <c r="GZ1" s="1647"/>
      <c r="HA1" s="1647"/>
      <c r="HB1" s="1647"/>
      <c r="HC1" s="1647"/>
      <c r="HD1" s="1647"/>
      <c r="HE1" s="1647"/>
      <c r="HF1" s="1647"/>
      <c r="HG1" s="1647"/>
      <c r="HH1" s="1647"/>
      <c r="HI1" s="1647"/>
      <c r="HJ1" s="1647"/>
      <c r="HK1" s="1647"/>
      <c r="HL1" s="1647"/>
      <c r="HM1" s="1647"/>
      <c r="HN1" s="1647"/>
      <c r="HO1" s="1647"/>
      <c r="HP1" s="1647"/>
      <c r="HQ1" s="1647"/>
      <c r="HR1" s="1647"/>
      <c r="HS1" s="1647"/>
      <c r="HT1" s="1647"/>
      <c r="HU1" s="1647"/>
      <c r="HV1" s="1647"/>
      <c r="HW1" s="1647"/>
      <c r="HX1" s="1647"/>
      <c r="HY1" s="1647"/>
      <c r="HZ1" s="1647"/>
      <c r="IA1" s="1647"/>
      <c r="IB1" s="1647"/>
      <c r="IC1" s="1647"/>
      <c r="ID1" s="1647"/>
      <c r="IE1" s="1647"/>
      <c r="IF1" s="1647"/>
      <c r="IG1" s="1647"/>
      <c r="IH1" s="1647"/>
      <c r="II1" s="1647"/>
      <c r="IJ1" s="1647"/>
      <c r="IK1" s="1647"/>
      <c r="IL1" s="1647"/>
      <c r="IM1" s="1647"/>
      <c r="IN1" s="1647"/>
      <c r="IO1" s="1647"/>
      <c r="IP1" s="1647"/>
      <c r="IQ1" s="1647"/>
      <c r="IR1" s="1647"/>
      <c r="IS1" s="1647"/>
      <c r="IT1" s="1647"/>
      <c r="IU1" s="1647"/>
      <c r="IV1" s="1647"/>
    </row>
    <row r="2" spans="1:256" s="1104" customFormat="1" ht="15.75">
      <c r="A2" s="1648" t="s">
        <v>121</v>
      </c>
      <c r="B2" s="1648"/>
      <c r="C2" s="1648"/>
      <c r="D2" s="1648"/>
      <c r="E2" s="1648"/>
      <c r="F2" s="1648"/>
      <c r="G2" s="1648"/>
      <c r="H2" s="1648"/>
      <c r="I2" s="1648"/>
      <c r="J2" s="1648"/>
      <c r="K2" s="1648"/>
      <c r="L2" s="1648"/>
      <c r="M2" s="1648"/>
      <c r="N2" s="1648"/>
      <c r="O2" s="1648"/>
      <c r="P2" s="1648"/>
      <c r="Q2" s="1648"/>
      <c r="R2" s="1648"/>
      <c r="S2" s="1648"/>
      <c r="T2" s="1648"/>
      <c r="U2" s="1648"/>
      <c r="V2" s="1648"/>
      <c r="W2" s="1648"/>
      <c r="X2" s="1648"/>
      <c r="Y2" s="1648"/>
      <c r="Z2" s="1648"/>
      <c r="AA2" s="1648"/>
      <c r="AB2" s="1648"/>
      <c r="AC2" s="1648"/>
      <c r="AD2" s="1648"/>
      <c r="AE2" s="1648"/>
      <c r="AF2" s="1648"/>
      <c r="AG2" s="1648"/>
      <c r="AH2" s="1648"/>
      <c r="AI2" s="1648"/>
      <c r="AJ2" s="1648"/>
      <c r="AK2" s="1648"/>
      <c r="AL2" s="1648"/>
      <c r="AM2" s="1648"/>
      <c r="AN2" s="1648"/>
      <c r="AO2" s="1648"/>
      <c r="AP2" s="1648"/>
      <c r="AQ2" s="1648"/>
      <c r="AR2" s="1648"/>
      <c r="AS2" s="1648"/>
      <c r="AT2" s="1648"/>
      <c r="AU2" s="1648"/>
      <c r="AV2" s="1648"/>
      <c r="AW2" s="1648"/>
      <c r="AX2" s="1648"/>
      <c r="AY2" s="1648"/>
      <c r="AZ2" s="1648"/>
      <c r="BA2" s="1648"/>
      <c r="BB2" s="1648"/>
      <c r="BC2" s="1648"/>
      <c r="BD2" s="1648"/>
      <c r="BE2" s="1648"/>
      <c r="BF2" s="1648"/>
      <c r="BG2" s="1648"/>
      <c r="BH2" s="1648"/>
      <c r="BI2" s="1648"/>
      <c r="BJ2" s="1648"/>
      <c r="BK2" s="1648"/>
      <c r="BL2" s="1648"/>
      <c r="BM2" s="1648"/>
      <c r="BN2" s="1648"/>
      <c r="BO2" s="1648"/>
      <c r="BP2" s="1648"/>
      <c r="BQ2" s="1648"/>
      <c r="BR2" s="1648"/>
      <c r="BS2" s="1648"/>
      <c r="BT2" s="1648"/>
      <c r="BU2" s="1648"/>
      <c r="BV2" s="1648"/>
      <c r="BW2" s="1648"/>
      <c r="BX2" s="1648"/>
      <c r="BY2" s="1648"/>
      <c r="BZ2" s="1648"/>
      <c r="CA2" s="1648"/>
      <c r="CB2" s="1648"/>
      <c r="CC2" s="1648"/>
      <c r="CD2" s="1648"/>
      <c r="CE2" s="1648"/>
      <c r="CF2" s="1648"/>
      <c r="CG2" s="1648"/>
      <c r="CH2" s="1648"/>
      <c r="CI2" s="1648"/>
      <c r="CJ2" s="1648"/>
      <c r="CK2" s="1648"/>
      <c r="CL2" s="1648"/>
      <c r="CM2" s="1648"/>
      <c r="CN2" s="1648"/>
      <c r="CO2" s="1648"/>
      <c r="CP2" s="1648"/>
      <c r="CQ2" s="1648"/>
      <c r="CR2" s="1648"/>
      <c r="CS2" s="1648"/>
      <c r="CT2" s="1648"/>
      <c r="CU2" s="1648"/>
      <c r="CV2" s="1648"/>
      <c r="CW2" s="1648"/>
      <c r="CX2" s="1648"/>
      <c r="CY2" s="1648"/>
      <c r="CZ2" s="1648"/>
      <c r="DA2" s="1648"/>
      <c r="DB2" s="1648"/>
      <c r="DC2" s="1648"/>
      <c r="DD2" s="1648"/>
      <c r="DE2" s="1648"/>
      <c r="DF2" s="1648"/>
      <c r="DG2" s="1648"/>
      <c r="DH2" s="1648"/>
      <c r="DI2" s="1648"/>
      <c r="DJ2" s="1648"/>
      <c r="DK2" s="1648"/>
      <c r="DL2" s="1648"/>
      <c r="DM2" s="1648"/>
      <c r="DN2" s="1648"/>
      <c r="DO2" s="1648"/>
      <c r="DP2" s="1648"/>
      <c r="DQ2" s="1648"/>
      <c r="DR2" s="1648"/>
      <c r="DS2" s="1648"/>
      <c r="DT2" s="1648"/>
      <c r="DU2" s="1648"/>
      <c r="DV2" s="1648"/>
      <c r="DW2" s="1648"/>
      <c r="DX2" s="1648"/>
      <c r="DY2" s="1648"/>
      <c r="DZ2" s="1648"/>
      <c r="EA2" s="1648"/>
      <c r="EB2" s="1648"/>
      <c r="EC2" s="1648"/>
      <c r="ED2" s="1648"/>
      <c r="EE2" s="1648"/>
      <c r="EF2" s="1648"/>
      <c r="EG2" s="1648"/>
      <c r="EH2" s="1648"/>
      <c r="EI2" s="1648"/>
      <c r="EJ2" s="1648"/>
      <c r="EK2" s="1648"/>
      <c r="EL2" s="1648"/>
      <c r="EM2" s="1648"/>
      <c r="EN2" s="1648"/>
      <c r="EO2" s="1648"/>
      <c r="EP2" s="1648"/>
      <c r="EQ2" s="1648"/>
      <c r="ER2" s="1648"/>
      <c r="ES2" s="1648"/>
      <c r="ET2" s="1648"/>
      <c r="EU2" s="1648"/>
      <c r="EV2" s="1648"/>
      <c r="EW2" s="1648"/>
      <c r="EX2" s="1648"/>
      <c r="EY2" s="1648"/>
      <c r="EZ2" s="1648"/>
      <c r="FA2" s="1648"/>
      <c r="FB2" s="1648"/>
      <c r="FC2" s="1648"/>
      <c r="FD2" s="1648"/>
      <c r="FE2" s="1648"/>
      <c r="FF2" s="1648"/>
      <c r="FG2" s="1648"/>
      <c r="FH2" s="1648"/>
      <c r="FI2" s="1648"/>
      <c r="FJ2" s="1648"/>
      <c r="FK2" s="1648"/>
      <c r="FL2" s="1648"/>
      <c r="FM2" s="1648"/>
      <c r="FN2" s="1648"/>
      <c r="FO2" s="1648"/>
      <c r="FP2" s="1648"/>
      <c r="FQ2" s="1648"/>
      <c r="FR2" s="1648"/>
      <c r="FS2" s="1648"/>
      <c r="FT2" s="1648"/>
      <c r="FU2" s="1648"/>
      <c r="FV2" s="1648"/>
      <c r="FW2" s="1648"/>
      <c r="FX2" s="1648"/>
      <c r="FY2" s="1648"/>
      <c r="FZ2" s="1648"/>
      <c r="GA2" s="1648"/>
      <c r="GB2" s="1648"/>
      <c r="GC2" s="1648"/>
      <c r="GD2" s="1648"/>
      <c r="GE2" s="1648"/>
      <c r="GF2" s="1648"/>
      <c r="GG2" s="1648"/>
      <c r="GH2" s="1648"/>
      <c r="GI2" s="1648"/>
      <c r="GJ2" s="1648"/>
      <c r="GK2" s="1648"/>
      <c r="GL2" s="1648"/>
      <c r="GM2" s="1648"/>
      <c r="GN2" s="1648"/>
      <c r="GO2" s="1648"/>
      <c r="GP2" s="1648"/>
      <c r="GQ2" s="1648"/>
      <c r="GR2" s="1648"/>
      <c r="GS2" s="1648"/>
      <c r="GT2" s="1648"/>
      <c r="GU2" s="1648"/>
      <c r="GV2" s="1648"/>
      <c r="GW2" s="1648"/>
      <c r="GX2" s="1648"/>
      <c r="GY2" s="1648"/>
      <c r="GZ2" s="1648"/>
      <c r="HA2" s="1648"/>
      <c r="HB2" s="1648"/>
      <c r="HC2" s="1648"/>
      <c r="HD2" s="1648"/>
      <c r="HE2" s="1648"/>
      <c r="HF2" s="1648"/>
      <c r="HG2" s="1648"/>
      <c r="HH2" s="1648"/>
      <c r="HI2" s="1648"/>
      <c r="HJ2" s="1648"/>
      <c r="HK2" s="1648"/>
      <c r="HL2" s="1648"/>
      <c r="HM2" s="1648"/>
      <c r="HN2" s="1648"/>
      <c r="HO2" s="1648"/>
      <c r="HP2" s="1648"/>
      <c r="HQ2" s="1648"/>
      <c r="HR2" s="1648"/>
      <c r="HS2" s="1648"/>
      <c r="HT2" s="1648"/>
      <c r="HU2" s="1648"/>
      <c r="HV2" s="1648"/>
      <c r="HW2" s="1648"/>
      <c r="HX2" s="1648"/>
      <c r="HY2" s="1648"/>
      <c r="HZ2" s="1648"/>
      <c r="IA2" s="1648"/>
      <c r="IB2" s="1648"/>
      <c r="IC2" s="1648"/>
      <c r="ID2" s="1648"/>
      <c r="IE2" s="1648"/>
      <c r="IF2" s="1648"/>
      <c r="IG2" s="1648"/>
      <c r="IH2" s="1648"/>
      <c r="II2" s="1648"/>
      <c r="IJ2" s="1648"/>
      <c r="IK2" s="1648"/>
      <c r="IL2" s="1648"/>
      <c r="IM2" s="1648"/>
      <c r="IN2" s="1648"/>
      <c r="IO2" s="1648"/>
      <c r="IP2" s="1648"/>
      <c r="IQ2" s="1648"/>
      <c r="IR2" s="1648"/>
      <c r="IS2" s="1648"/>
      <c r="IT2" s="1648"/>
      <c r="IU2" s="1648"/>
      <c r="IV2" s="1648"/>
    </row>
    <row r="3" spans="1:11" s="1104" customFormat="1" ht="16.5" customHeight="1" thickBot="1">
      <c r="A3" s="538"/>
      <c r="B3" s="1151"/>
      <c r="C3" s="512"/>
      <c r="D3" s="512"/>
      <c r="E3" s="512"/>
      <c r="F3" s="512"/>
      <c r="G3" s="512"/>
      <c r="H3" s="512"/>
      <c r="I3" s="1649" t="s">
        <v>1</v>
      </c>
      <c r="J3" s="1649"/>
      <c r="K3" s="1649"/>
    </row>
    <row r="4" spans="1:11" s="1104" customFormat="1" ht="13.5" thickTop="1">
      <c r="A4" s="1039"/>
      <c r="B4" s="1154">
        <v>2015</v>
      </c>
      <c r="C4" s="1154">
        <v>2015</v>
      </c>
      <c r="D4" s="1154">
        <v>2016</v>
      </c>
      <c r="E4" s="1155">
        <v>2016</v>
      </c>
      <c r="F4" s="1664" t="s">
        <v>762</v>
      </c>
      <c r="G4" s="1665"/>
      <c r="H4" s="1665"/>
      <c r="I4" s="1665"/>
      <c r="J4" s="1665"/>
      <c r="K4" s="1666"/>
    </row>
    <row r="5" spans="1:11" s="1104" customFormat="1" ht="12.75">
      <c r="A5" s="1108" t="s">
        <v>802</v>
      </c>
      <c r="B5" s="1135" t="s">
        <v>764</v>
      </c>
      <c r="C5" s="1135" t="s">
        <v>322</v>
      </c>
      <c r="D5" s="1135" t="s">
        <v>765</v>
      </c>
      <c r="E5" s="1136" t="s">
        <v>766</v>
      </c>
      <c r="F5" s="1652" t="s">
        <v>19</v>
      </c>
      <c r="G5" s="1653"/>
      <c r="H5" s="1654"/>
      <c r="I5" s="1653" t="s">
        <v>41</v>
      </c>
      <c r="J5" s="1653"/>
      <c r="K5" s="1655"/>
    </row>
    <row r="6" spans="1:11" s="1104" customFormat="1" ht="12.75">
      <c r="A6" s="1108"/>
      <c r="B6" s="1135"/>
      <c r="C6" s="1135"/>
      <c r="D6" s="1135"/>
      <c r="E6" s="1136"/>
      <c r="F6" s="1113" t="s">
        <v>13</v>
      </c>
      <c r="G6" s="1114" t="s">
        <v>122</v>
      </c>
      <c r="H6" s="1115" t="s">
        <v>767</v>
      </c>
      <c r="I6" s="1110" t="s">
        <v>13</v>
      </c>
      <c r="J6" s="1114" t="s">
        <v>122</v>
      </c>
      <c r="K6" s="1116" t="s">
        <v>767</v>
      </c>
    </row>
    <row r="7" spans="1:11" s="1104" customFormat="1" ht="16.5" customHeight="1">
      <c r="A7" s="1054" t="s">
        <v>848</v>
      </c>
      <c r="B7" s="1055">
        <v>71636.1858845489</v>
      </c>
      <c r="C7" s="1055">
        <v>74349.77567027479</v>
      </c>
      <c r="D7" s="1055">
        <v>63027.913511750005</v>
      </c>
      <c r="E7" s="1056">
        <v>55536.523880908986</v>
      </c>
      <c r="F7" s="1057">
        <v>2713.5897857258824</v>
      </c>
      <c r="G7" s="1117"/>
      <c r="H7" s="1056">
        <v>3.788015445293511</v>
      </c>
      <c r="I7" s="1055">
        <v>-7491.3896308410185</v>
      </c>
      <c r="J7" s="1118"/>
      <c r="K7" s="1060">
        <v>-11.885828378952182</v>
      </c>
    </row>
    <row r="8" spans="1:11" s="1104" customFormat="1" ht="16.5" customHeight="1">
      <c r="A8" s="1061" t="s">
        <v>849</v>
      </c>
      <c r="B8" s="1062">
        <v>5426.4155424100045</v>
      </c>
      <c r="C8" s="1062">
        <v>5480.39521587</v>
      </c>
      <c r="D8" s="1062">
        <v>4542.40820213</v>
      </c>
      <c r="E8" s="1063">
        <v>4211.25851976</v>
      </c>
      <c r="F8" s="1064">
        <v>53.979673459995865</v>
      </c>
      <c r="G8" s="1119"/>
      <c r="H8" s="1063">
        <v>0.9947574607605919</v>
      </c>
      <c r="I8" s="1062">
        <v>-331.14968236999994</v>
      </c>
      <c r="J8" s="1063"/>
      <c r="K8" s="1066">
        <v>-7.290178857433357</v>
      </c>
    </row>
    <row r="9" spans="1:11" s="1104" customFormat="1" ht="16.5" customHeight="1">
      <c r="A9" s="1061" t="s">
        <v>850</v>
      </c>
      <c r="B9" s="1062">
        <v>5426.4155424100045</v>
      </c>
      <c r="C9" s="1062">
        <v>5480.39521587</v>
      </c>
      <c r="D9" s="1062">
        <v>4542.40820213</v>
      </c>
      <c r="E9" s="1063">
        <v>4211.25851976</v>
      </c>
      <c r="F9" s="1064">
        <v>53.979673459995865</v>
      </c>
      <c r="G9" s="1119"/>
      <c r="H9" s="1063">
        <v>0.9947574607605919</v>
      </c>
      <c r="I9" s="1062">
        <v>-331.14968236999994</v>
      </c>
      <c r="J9" s="1063"/>
      <c r="K9" s="1066">
        <v>-7.290178857433357</v>
      </c>
    </row>
    <row r="10" spans="1:11" s="1104" customFormat="1" ht="16.5" customHeight="1">
      <c r="A10" s="1061" t="s">
        <v>851</v>
      </c>
      <c r="B10" s="1062">
        <v>0</v>
      </c>
      <c r="C10" s="1062">
        <v>0</v>
      </c>
      <c r="D10" s="1062">
        <v>0</v>
      </c>
      <c r="E10" s="1063">
        <v>0</v>
      </c>
      <c r="F10" s="1064">
        <v>0</v>
      </c>
      <c r="G10" s="1119"/>
      <c r="H10" s="1304" t="s">
        <v>3</v>
      </c>
      <c r="I10" s="1062">
        <v>0</v>
      </c>
      <c r="J10" s="1063"/>
      <c r="K10" s="1305" t="s">
        <v>3</v>
      </c>
    </row>
    <row r="11" spans="1:11" s="1104" customFormat="1" ht="16.5" customHeight="1">
      <c r="A11" s="1061" t="s">
        <v>852</v>
      </c>
      <c r="B11" s="1062">
        <v>33755.022394038904</v>
      </c>
      <c r="C11" s="1062">
        <v>35678.873599174796</v>
      </c>
      <c r="D11" s="1062">
        <v>32046.948797760004</v>
      </c>
      <c r="E11" s="1063">
        <v>29411.932851948997</v>
      </c>
      <c r="F11" s="1064">
        <v>1923.851205135892</v>
      </c>
      <c r="G11" s="1119"/>
      <c r="H11" s="1063">
        <v>5.699451722110668</v>
      </c>
      <c r="I11" s="1062">
        <v>-2635.0159458110065</v>
      </c>
      <c r="J11" s="1063"/>
      <c r="K11" s="1066">
        <v>-8.22236139371617</v>
      </c>
    </row>
    <row r="12" spans="1:11" s="1104" customFormat="1" ht="16.5" customHeight="1">
      <c r="A12" s="1061" t="s">
        <v>850</v>
      </c>
      <c r="B12" s="1062">
        <v>33755.022394038904</v>
      </c>
      <c r="C12" s="1062">
        <v>35678.873599174796</v>
      </c>
      <c r="D12" s="1062">
        <v>32046.948797760004</v>
      </c>
      <c r="E12" s="1063">
        <v>29411.932851948997</v>
      </c>
      <c r="F12" s="1064">
        <v>1923.851205135892</v>
      </c>
      <c r="G12" s="1119"/>
      <c r="H12" s="1063">
        <v>5.699451722110668</v>
      </c>
      <c r="I12" s="1062">
        <v>-2635.0159458110065</v>
      </c>
      <c r="J12" s="1063"/>
      <c r="K12" s="1066">
        <v>-8.22236139371617</v>
      </c>
    </row>
    <row r="13" spans="1:11" s="1104" customFormat="1" ht="16.5" customHeight="1">
      <c r="A13" s="1061" t="s">
        <v>851</v>
      </c>
      <c r="B13" s="1062">
        <v>0</v>
      </c>
      <c r="C13" s="1062">
        <v>0</v>
      </c>
      <c r="D13" s="1062">
        <v>0</v>
      </c>
      <c r="E13" s="1063">
        <v>0</v>
      </c>
      <c r="F13" s="1064">
        <v>0</v>
      </c>
      <c r="G13" s="1119"/>
      <c r="H13" s="1304" t="s">
        <v>3</v>
      </c>
      <c r="I13" s="1062">
        <v>0</v>
      </c>
      <c r="J13" s="1063"/>
      <c r="K13" s="1305" t="s">
        <v>3</v>
      </c>
    </row>
    <row r="14" spans="1:11" s="1104" customFormat="1" ht="16.5" customHeight="1">
      <c r="A14" s="1061" t="s">
        <v>853</v>
      </c>
      <c r="B14" s="1062">
        <v>31550.038098329987</v>
      </c>
      <c r="C14" s="1062">
        <v>32285.66161724</v>
      </c>
      <c r="D14" s="1062">
        <v>24985.848013699997</v>
      </c>
      <c r="E14" s="1063">
        <v>21052.930680169997</v>
      </c>
      <c r="F14" s="1064">
        <v>735.6235189100116</v>
      </c>
      <c r="G14" s="1119"/>
      <c r="H14" s="1063">
        <v>2.331608971809609</v>
      </c>
      <c r="I14" s="1062">
        <v>-3932.91733353</v>
      </c>
      <c r="J14" s="1063"/>
      <c r="K14" s="1066">
        <v>-15.740579752880675</v>
      </c>
    </row>
    <row r="15" spans="1:11" s="1104" customFormat="1" ht="16.5" customHeight="1">
      <c r="A15" s="1061" t="s">
        <v>850</v>
      </c>
      <c r="B15" s="1062">
        <v>31550.038098329987</v>
      </c>
      <c r="C15" s="1062">
        <v>32285.66161724</v>
      </c>
      <c r="D15" s="1062">
        <v>24985.848013699997</v>
      </c>
      <c r="E15" s="1063">
        <v>21052.930680169997</v>
      </c>
      <c r="F15" s="1064">
        <v>735.6235189100116</v>
      </c>
      <c r="G15" s="1119"/>
      <c r="H15" s="1063">
        <v>2.331608971809609</v>
      </c>
      <c r="I15" s="1062">
        <v>-3932.91733353</v>
      </c>
      <c r="J15" s="1063"/>
      <c r="K15" s="1066">
        <v>-15.740579752880675</v>
      </c>
    </row>
    <row r="16" spans="1:11" s="1104" customFormat="1" ht="16.5" customHeight="1">
      <c r="A16" s="1061" t="s">
        <v>851</v>
      </c>
      <c r="B16" s="1062">
        <v>0</v>
      </c>
      <c r="C16" s="1062">
        <v>0</v>
      </c>
      <c r="D16" s="1062">
        <v>0</v>
      </c>
      <c r="E16" s="1063">
        <v>0</v>
      </c>
      <c r="F16" s="1064">
        <v>0</v>
      </c>
      <c r="G16" s="1119"/>
      <c r="H16" s="1304" t="s">
        <v>3</v>
      </c>
      <c r="I16" s="1062">
        <v>0</v>
      </c>
      <c r="J16" s="1063"/>
      <c r="K16" s="1305" t="s">
        <v>3</v>
      </c>
    </row>
    <row r="17" spans="1:11" s="1104" customFormat="1" ht="16.5" customHeight="1">
      <c r="A17" s="1061" t="s">
        <v>854</v>
      </c>
      <c r="B17" s="1062">
        <v>890.77474628</v>
      </c>
      <c r="C17" s="1062">
        <v>887.37470579</v>
      </c>
      <c r="D17" s="1062">
        <v>1437.9474594300002</v>
      </c>
      <c r="E17" s="1063">
        <v>847.7033147</v>
      </c>
      <c r="F17" s="1064">
        <v>-3.4000404900000376</v>
      </c>
      <c r="G17" s="1119"/>
      <c r="H17" s="1063">
        <v>-0.381694755514689</v>
      </c>
      <c r="I17" s="1062">
        <v>-590.2441447300002</v>
      </c>
      <c r="J17" s="1063"/>
      <c r="K17" s="1066">
        <v>-41.04768507772683</v>
      </c>
    </row>
    <row r="18" spans="1:11" s="1104" customFormat="1" ht="16.5" customHeight="1">
      <c r="A18" s="1061" t="s">
        <v>850</v>
      </c>
      <c r="B18" s="1062">
        <v>890.77474628</v>
      </c>
      <c r="C18" s="1062">
        <v>887.37470579</v>
      </c>
      <c r="D18" s="1062">
        <v>1437.9474594300002</v>
      </c>
      <c r="E18" s="1063">
        <v>847.7033147</v>
      </c>
      <c r="F18" s="1064">
        <v>-3.4000404900000376</v>
      </c>
      <c r="G18" s="1119"/>
      <c r="H18" s="1063">
        <v>-0.381694755514689</v>
      </c>
      <c r="I18" s="1062">
        <v>-590.2441447300002</v>
      </c>
      <c r="J18" s="1063"/>
      <c r="K18" s="1066">
        <v>-41.04768507772683</v>
      </c>
    </row>
    <row r="19" spans="1:11" s="1104" customFormat="1" ht="16.5" customHeight="1">
      <c r="A19" s="1061" t="s">
        <v>851</v>
      </c>
      <c r="B19" s="1062">
        <v>0</v>
      </c>
      <c r="C19" s="1062">
        <v>0</v>
      </c>
      <c r="D19" s="1062">
        <v>0</v>
      </c>
      <c r="E19" s="1063">
        <v>0</v>
      </c>
      <c r="F19" s="1064">
        <v>0</v>
      </c>
      <c r="G19" s="1119"/>
      <c r="H19" s="1304" t="s">
        <v>3</v>
      </c>
      <c r="I19" s="1062">
        <v>0</v>
      </c>
      <c r="J19" s="1063"/>
      <c r="K19" s="1305" t="s">
        <v>3</v>
      </c>
    </row>
    <row r="20" spans="1:11" s="1104" customFormat="1" ht="16.5" customHeight="1">
      <c r="A20" s="1061" t="s">
        <v>855</v>
      </c>
      <c r="B20" s="1062">
        <v>13.935103490000001</v>
      </c>
      <c r="C20" s="1062">
        <v>17.4705322</v>
      </c>
      <c r="D20" s="1062">
        <v>14.76103873</v>
      </c>
      <c r="E20" s="1063">
        <v>12.69851433</v>
      </c>
      <c r="F20" s="1064">
        <v>3.5354287099999997</v>
      </c>
      <c r="G20" s="1119"/>
      <c r="H20" s="1063">
        <v>25.370667053438577</v>
      </c>
      <c r="I20" s="1062">
        <v>-2.062524399999999</v>
      </c>
      <c r="J20" s="1063"/>
      <c r="K20" s="1066">
        <v>-13.972759219228736</v>
      </c>
    </row>
    <row r="21" spans="1:11" s="1104" customFormat="1" ht="16.5" customHeight="1">
      <c r="A21" s="1054" t="s">
        <v>856</v>
      </c>
      <c r="B21" s="1055">
        <v>0</v>
      </c>
      <c r="C21" s="1055">
        <v>0</v>
      </c>
      <c r="D21" s="1055">
        <v>188.9</v>
      </c>
      <c r="E21" s="1056">
        <v>40.1</v>
      </c>
      <c r="F21" s="1057">
        <v>0</v>
      </c>
      <c r="G21" s="1117"/>
      <c r="H21" s="1307" t="s">
        <v>3</v>
      </c>
      <c r="I21" s="1055">
        <v>-148.8</v>
      </c>
      <c r="J21" s="1056"/>
      <c r="K21" s="1060">
        <v>-78.77183695076761</v>
      </c>
    </row>
    <row r="22" spans="1:11" s="1104" customFormat="1" ht="16.5" customHeight="1">
      <c r="A22" s="1054" t="s">
        <v>857</v>
      </c>
      <c r="B22" s="1055">
        <v>0</v>
      </c>
      <c r="C22" s="1055">
        <v>0</v>
      </c>
      <c r="D22" s="1055">
        <v>0</v>
      </c>
      <c r="E22" s="1056">
        <v>0</v>
      </c>
      <c r="F22" s="1057">
        <v>0</v>
      </c>
      <c r="G22" s="1117"/>
      <c r="H22" s="1307" t="s">
        <v>3</v>
      </c>
      <c r="I22" s="1055">
        <v>0</v>
      </c>
      <c r="J22" s="1056"/>
      <c r="K22" s="1306" t="s">
        <v>3</v>
      </c>
    </row>
    <row r="23" spans="1:11" s="1104" customFormat="1" ht="16.5" customHeight="1">
      <c r="A23" s="1139" t="s">
        <v>858</v>
      </c>
      <c r="B23" s="1055">
        <v>33399.74685941983</v>
      </c>
      <c r="C23" s="1055">
        <v>35544.47929500565</v>
      </c>
      <c r="D23" s="1055">
        <v>35739.53347863429</v>
      </c>
      <c r="E23" s="1056">
        <v>36121.52156974717</v>
      </c>
      <c r="F23" s="1057">
        <v>2144.732435585822</v>
      </c>
      <c r="G23" s="1117"/>
      <c r="H23" s="1056">
        <v>6.421403265758395</v>
      </c>
      <c r="I23" s="1055">
        <v>381.98809111288574</v>
      </c>
      <c r="J23" s="1056"/>
      <c r="K23" s="1060">
        <v>1.0688110725934485</v>
      </c>
    </row>
    <row r="24" spans="1:11" s="1104" customFormat="1" ht="16.5" customHeight="1">
      <c r="A24" s="1140" t="s">
        <v>859</v>
      </c>
      <c r="B24" s="1062">
        <v>15763.766387999998</v>
      </c>
      <c r="C24" s="1062">
        <v>16026.701621</v>
      </c>
      <c r="D24" s="1062">
        <v>13164.230377000002</v>
      </c>
      <c r="E24" s="1063">
        <v>12645.005689500002</v>
      </c>
      <c r="F24" s="1064">
        <v>262.935233000002</v>
      </c>
      <c r="G24" s="1119"/>
      <c r="H24" s="1063">
        <v>1.6679721490934976</v>
      </c>
      <c r="I24" s="1062">
        <v>-519.2246875000001</v>
      </c>
      <c r="J24" s="1063"/>
      <c r="K24" s="1066">
        <v>-3.944208454503865</v>
      </c>
    </row>
    <row r="25" spans="1:11" s="1104" customFormat="1" ht="16.5" customHeight="1">
      <c r="A25" s="1140" t="s">
        <v>860</v>
      </c>
      <c r="B25" s="1062">
        <v>5518.502981794702</v>
      </c>
      <c r="C25" s="1062">
        <v>8258.249282500572</v>
      </c>
      <c r="D25" s="1062">
        <v>7513.280638892893</v>
      </c>
      <c r="E25" s="1063">
        <v>9267.956207465602</v>
      </c>
      <c r="F25" s="1064">
        <v>2739.7463007058705</v>
      </c>
      <c r="G25" s="1119"/>
      <c r="H25" s="1063">
        <v>49.64654924975438</v>
      </c>
      <c r="I25" s="1062">
        <v>1754.6755685727094</v>
      </c>
      <c r="J25" s="1063"/>
      <c r="K25" s="1066">
        <v>23.35431954304407</v>
      </c>
    </row>
    <row r="26" spans="1:11" s="1104" customFormat="1" ht="16.5" customHeight="1">
      <c r="A26" s="1140" t="s">
        <v>861</v>
      </c>
      <c r="B26" s="1062">
        <v>12117.477489625131</v>
      </c>
      <c r="C26" s="1062">
        <v>11259.52839150508</v>
      </c>
      <c r="D26" s="1062">
        <v>15062.022462741392</v>
      </c>
      <c r="E26" s="1063">
        <v>14208.55967278157</v>
      </c>
      <c r="F26" s="1064">
        <v>-857.9490981200506</v>
      </c>
      <c r="G26" s="1119"/>
      <c r="H26" s="1063">
        <v>-7.080261538382213</v>
      </c>
      <c r="I26" s="1062">
        <v>-853.4627899598217</v>
      </c>
      <c r="J26" s="1063"/>
      <c r="K26" s="1066">
        <v>-5.666322647380288</v>
      </c>
    </row>
    <row r="27" spans="1:11" s="1104" customFormat="1" ht="16.5" customHeight="1">
      <c r="A27" s="1141" t="s">
        <v>862</v>
      </c>
      <c r="B27" s="1142">
        <v>105035.93274396873</v>
      </c>
      <c r="C27" s="1142">
        <v>109894.25496528044</v>
      </c>
      <c r="D27" s="1142">
        <v>98956.34699038429</v>
      </c>
      <c r="E27" s="1143">
        <v>91698.14545065616</v>
      </c>
      <c r="F27" s="1144">
        <v>4858.3222213117115</v>
      </c>
      <c r="G27" s="1145"/>
      <c r="H27" s="1143">
        <v>4.62539065859886</v>
      </c>
      <c r="I27" s="1142">
        <v>-7258.201539728136</v>
      </c>
      <c r="J27" s="1143"/>
      <c r="K27" s="1146">
        <v>-7.334750888119814</v>
      </c>
    </row>
    <row r="28" spans="1:11" s="1104" customFormat="1" ht="16.5" customHeight="1">
      <c r="A28" s="1054" t="s">
        <v>863</v>
      </c>
      <c r="B28" s="1055">
        <v>6830.778932000007</v>
      </c>
      <c r="C28" s="1055">
        <v>5248.6891080400055</v>
      </c>
      <c r="D28" s="1055">
        <v>6615.955224960006</v>
      </c>
      <c r="E28" s="1056">
        <v>4694.886182580011</v>
      </c>
      <c r="F28" s="1057">
        <v>-1582.089823960002</v>
      </c>
      <c r="G28" s="1117"/>
      <c r="H28" s="1056">
        <v>-23.161192006206186</v>
      </c>
      <c r="I28" s="1055">
        <v>-1921.0690423799942</v>
      </c>
      <c r="J28" s="1056"/>
      <c r="K28" s="1060">
        <v>-29.0369111799968</v>
      </c>
    </row>
    <row r="29" spans="1:11" s="1104" customFormat="1" ht="16.5" customHeight="1">
      <c r="A29" s="1061" t="s">
        <v>864</v>
      </c>
      <c r="B29" s="1062">
        <v>1014.4907457800068</v>
      </c>
      <c r="C29" s="1062">
        <v>1106.279556870006</v>
      </c>
      <c r="D29" s="1062">
        <v>1020.8205123900061</v>
      </c>
      <c r="E29" s="1063">
        <v>961.9928639800114</v>
      </c>
      <c r="F29" s="1064">
        <v>91.78881108999917</v>
      </c>
      <c r="G29" s="1119"/>
      <c r="H29" s="1063">
        <v>9.047772143000273</v>
      </c>
      <c r="I29" s="1062">
        <v>-58.82764840999471</v>
      </c>
      <c r="J29" s="1063"/>
      <c r="K29" s="1066">
        <v>-5.762780792116324</v>
      </c>
    </row>
    <row r="30" spans="1:11" s="1104" customFormat="1" ht="16.5" customHeight="1">
      <c r="A30" s="1061" t="s">
        <v>881</v>
      </c>
      <c r="B30" s="1062">
        <v>5815.50033796</v>
      </c>
      <c r="C30" s="1062">
        <v>4141.88450291</v>
      </c>
      <c r="D30" s="1062">
        <v>5551.38263457</v>
      </c>
      <c r="E30" s="1063">
        <v>3690.0302566</v>
      </c>
      <c r="F30" s="1064">
        <v>-1673.61583505</v>
      </c>
      <c r="G30" s="1119"/>
      <c r="H30" s="1063">
        <v>-28.77853559951958</v>
      </c>
      <c r="I30" s="1062">
        <v>-1861.35237797</v>
      </c>
      <c r="J30" s="1063"/>
      <c r="K30" s="1066">
        <v>-33.52952769601652</v>
      </c>
    </row>
    <row r="31" spans="1:11" s="1104" customFormat="1" ht="16.5" customHeight="1">
      <c r="A31" s="1061" t="s">
        <v>866</v>
      </c>
      <c r="B31" s="1062">
        <v>0.393062</v>
      </c>
      <c r="C31" s="1062">
        <v>0.130262</v>
      </c>
      <c r="D31" s="1062">
        <v>0.128822</v>
      </c>
      <c r="E31" s="1063">
        <v>0.064662</v>
      </c>
      <c r="F31" s="1064">
        <v>-0.26280000000000003</v>
      </c>
      <c r="G31" s="1119"/>
      <c r="H31" s="1063">
        <v>-66.85968116989179</v>
      </c>
      <c r="I31" s="1062">
        <v>-0.06416</v>
      </c>
      <c r="J31" s="1063"/>
      <c r="K31" s="1066">
        <v>-49.805157504153016</v>
      </c>
    </row>
    <row r="32" spans="1:11" s="1104" customFormat="1" ht="16.5" customHeight="1">
      <c r="A32" s="1061" t="s">
        <v>867</v>
      </c>
      <c r="B32" s="1062">
        <v>0.262</v>
      </c>
      <c r="C32" s="1062">
        <v>0.262</v>
      </c>
      <c r="D32" s="1062">
        <v>41.196</v>
      </c>
      <c r="E32" s="1063">
        <v>42.7984</v>
      </c>
      <c r="F32" s="1064">
        <v>0</v>
      </c>
      <c r="G32" s="1119"/>
      <c r="H32" s="1063">
        <v>0</v>
      </c>
      <c r="I32" s="1062">
        <v>1.602400000000003</v>
      </c>
      <c r="J32" s="1063"/>
      <c r="K32" s="1066">
        <v>3.8896980289348555</v>
      </c>
    </row>
    <row r="33" spans="1:11" s="1104" customFormat="1" ht="16.5" customHeight="1">
      <c r="A33" s="1061" t="s">
        <v>868</v>
      </c>
      <c r="B33" s="1062">
        <v>0.13278626</v>
      </c>
      <c r="C33" s="1062">
        <v>0.13278626</v>
      </c>
      <c r="D33" s="1062">
        <v>2.427256</v>
      </c>
      <c r="E33" s="1063">
        <v>0</v>
      </c>
      <c r="F33" s="1064">
        <v>0</v>
      </c>
      <c r="G33" s="1119"/>
      <c r="H33" s="1063">
        <v>0</v>
      </c>
      <c r="I33" s="1062">
        <v>-2.427256</v>
      </c>
      <c r="J33" s="1063"/>
      <c r="K33" s="1066">
        <v>-100</v>
      </c>
    </row>
    <row r="34" spans="1:11" s="1104" customFormat="1" ht="16.5" customHeight="1">
      <c r="A34" s="1120" t="s">
        <v>869</v>
      </c>
      <c r="B34" s="1055">
        <v>93715.72444481136</v>
      </c>
      <c r="C34" s="1055">
        <v>99429.52134678628</v>
      </c>
      <c r="D34" s="1055">
        <v>88264.07290303844</v>
      </c>
      <c r="E34" s="1056">
        <v>81829.63369677424</v>
      </c>
      <c r="F34" s="1057">
        <v>5713.796901974914</v>
      </c>
      <c r="G34" s="1117"/>
      <c r="H34" s="1056">
        <v>6.096945774921407</v>
      </c>
      <c r="I34" s="1055">
        <v>-6434.4392062642</v>
      </c>
      <c r="J34" s="1056"/>
      <c r="K34" s="1060">
        <v>-7.289986734843615</v>
      </c>
    </row>
    <row r="35" spans="1:11" s="1104" customFormat="1" ht="16.5" customHeight="1">
      <c r="A35" s="1061" t="s">
        <v>870</v>
      </c>
      <c r="B35" s="1062">
        <v>3047</v>
      </c>
      <c r="C35" s="1062">
        <v>4719.5</v>
      </c>
      <c r="D35" s="1062">
        <v>3845</v>
      </c>
      <c r="E35" s="1063">
        <v>3840</v>
      </c>
      <c r="F35" s="1064">
        <v>1672.5</v>
      </c>
      <c r="G35" s="1119"/>
      <c r="H35" s="1063">
        <v>54.89005579258287</v>
      </c>
      <c r="I35" s="1062">
        <v>-5</v>
      </c>
      <c r="J35" s="1063"/>
      <c r="K35" s="1066">
        <v>-0.13003901170351106</v>
      </c>
    </row>
    <row r="36" spans="1:11" s="1104" customFormat="1" ht="16.5" customHeight="1">
      <c r="A36" s="1061" t="s">
        <v>871</v>
      </c>
      <c r="B36" s="1062">
        <v>99.37747352000001</v>
      </c>
      <c r="C36" s="1062">
        <v>215.99279351999996</v>
      </c>
      <c r="D36" s="1062">
        <v>131.90519587</v>
      </c>
      <c r="E36" s="1063">
        <v>169.35812287000002</v>
      </c>
      <c r="F36" s="1064">
        <v>116.61531999999995</v>
      </c>
      <c r="G36" s="1119"/>
      <c r="H36" s="1063">
        <v>117.34582885781532</v>
      </c>
      <c r="I36" s="1062">
        <v>37.45292700000002</v>
      </c>
      <c r="J36" s="1063"/>
      <c r="K36" s="1066">
        <v>28.393822360805242</v>
      </c>
    </row>
    <row r="37" spans="1:11" s="1104" customFormat="1" ht="16.5" customHeight="1">
      <c r="A37" s="1067" t="s">
        <v>872</v>
      </c>
      <c r="B37" s="1062">
        <v>19401.27432216097</v>
      </c>
      <c r="C37" s="1062">
        <v>21243.26871502526</v>
      </c>
      <c r="D37" s="1062">
        <v>20714.633624811555</v>
      </c>
      <c r="E37" s="1063">
        <v>19277.807287553984</v>
      </c>
      <c r="F37" s="1064">
        <v>1841.9943928642897</v>
      </c>
      <c r="G37" s="1119"/>
      <c r="H37" s="1063">
        <v>9.49419281577955</v>
      </c>
      <c r="I37" s="1062">
        <v>-1436.8263372575711</v>
      </c>
      <c r="J37" s="1063"/>
      <c r="K37" s="1066">
        <v>-6.936286507797901</v>
      </c>
    </row>
    <row r="38" spans="1:11" s="1104" customFormat="1" ht="16.5" customHeight="1">
      <c r="A38" s="1147" t="s">
        <v>873</v>
      </c>
      <c r="B38" s="1062">
        <v>0</v>
      </c>
      <c r="C38" s="1062">
        <v>0</v>
      </c>
      <c r="D38" s="1062">
        <v>0</v>
      </c>
      <c r="E38" s="1063">
        <v>0</v>
      </c>
      <c r="F38" s="1064">
        <v>0</v>
      </c>
      <c r="G38" s="1119"/>
      <c r="H38" s="1304" t="s">
        <v>3</v>
      </c>
      <c r="I38" s="1062">
        <v>0</v>
      </c>
      <c r="J38" s="1063"/>
      <c r="K38" s="1305" t="s">
        <v>3</v>
      </c>
    </row>
    <row r="39" spans="1:11" s="1104" customFormat="1" ht="16.5" customHeight="1">
      <c r="A39" s="1147" t="s">
        <v>874</v>
      </c>
      <c r="B39" s="1062">
        <v>19401.27432216097</v>
      </c>
      <c r="C39" s="1062">
        <v>21243.26871502526</v>
      </c>
      <c r="D39" s="1062">
        <v>20714.633624811555</v>
      </c>
      <c r="E39" s="1063">
        <v>19277.807287553984</v>
      </c>
      <c r="F39" s="1064">
        <v>1841.9943928642897</v>
      </c>
      <c r="G39" s="1119"/>
      <c r="H39" s="1063">
        <v>9.49419281577955</v>
      </c>
      <c r="I39" s="1062">
        <v>-1436.8263372575711</v>
      </c>
      <c r="J39" s="1063"/>
      <c r="K39" s="1066">
        <v>-6.936286507797901</v>
      </c>
    </row>
    <row r="40" spans="1:11" s="1104" customFormat="1" ht="16.5" customHeight="1">
      <c r="A40" s="1061" t="s">
        <v>875</v>
      </c>
      <c r="B40" s="1062">
        <v>71168.0726491304</v>
      </c>
      <c r="C40" s="1062">
        <v>73250.75983824102</v>
      </c>
      <c r="D40" s="1062">
        <v>63572.53408235688</v>
      </c>
      <c r="E40" s="1063">
        <v>58542.46828635026</v>
      </c>
      <c r="F40" s="1064">
        <v>2082.6871891106275</v>
      </c>
      <c r="G40" s="1119"/>
      <c r="H40" s="1063">
        <v>2.926434722180264</v>
      </c>
      <c r="I40" s="1062">
        <v>-5030.065796006616</v>
      </c>
      <c r="J40" s="1063"/>
      <c r="K40" s="1066">
        <v>-7.912325454087251</v>
      </c>
    </row>
    <row r="41" spans="1:11" s="1104" customFormat="1" ht="16.5" customHeight="1">
      <c r="A41" s="1067" t="s">
        <v>876</v>
      </c>
      <c r="B41" s="1062">
        <v>64973.682273670114</v>
      </c>
      <c r="C41" s="1062">
        <v>66610.39963463598</v>
      </c>
      <c r="D41" s="1062">
        <v>56860.186832411586</v>
      </c>
      <c r="E41" s="1063">
        <v>52042.37030567541</v>
      </c>
      <c r="F41" s="1064">
        <v>1636.717360965864</v>
      </c>
      <c r="G41" s="1119"/>
      <c r="H41" s="1063">
        <v>2.5190466411800183</v>
      </c>
      <c r="I41" s="1062">
        <v>-4817.8165267361765</v>
      </c>
      <c r="J41" s="1063"/>
      <c r="K41" s="1066">
        <v>-8.47309302893446</v>
      </c>
    </row>
    <row r="42" spans="1:11" s="1104" customFormat="1" ht="16.5" customHeight="1">
      <c r="A42" s="1067" t="s">
        <v>877</v>
      </c>
      <c r="B42" s="1062">
        <v>6194.390375460282</v>
      </c>
      <c r="C42" s="1062">
        <v>6640.360203605046</v>
      </c>
      <c r="D42" s="1062">
        <v>6712.347249945293</v>
      </c>
      <c r="E42" s="1063">
        <v>6500.097980674852</v>
      </c>
      <c r="F42" s="1064">
        <v>445.9698281447645</v>
      </c>
      <c r="G42" s="1119"/>
      <c r="H42" s="1063">
        <v>7.199575763121422</v>
      </c>
      <c r="I42" s="1062">
        <v>-212.2492692704409</v>
      </c>
      <c r="J42" s="1063"/>
      <c r="K42" s="1066">
        <v>-3.1620722433895354</v>
      </c>
    </row>
    <row r="43" spans="1:11" s="1104" customFormat="1" ht="16.5" customHeight="1">
      <c r="A43" s="1078" t="s">
        <v>878</v>
      </c>
      <c r="B43" s="1079">
        <v>0</v>
      </c>
      <c r="C43" s="1079">
        <v>0</v>
      </c>
      <c r="D43" s="1079">
        <v>0</v>
      </c>
      <c r="E43" s="1080">
        <v>0</v>
      </c>
      <c r="F43" s="1081">
        <v>0</v>
      </c>
      <c r="G43" s="1152"/>
      <c r="H43" s="1308" t="s">
        <v>3</v>
      </c>
      <c r="I43" s="1079">
        <v>0</v>
      </c>
      <c r="J43" s="1080"/>
      <c r="K43" s="1309" t="s">
        <v>3</v>
      </c>
    </row>
    <row r="44" spans="1:11" s="1104" customFormat="1" ht="16.5" customHeight="1">
      <c r="A44" s="1148" t="s">
        <v>879</v>
      </c>
      <c r="B44" s="1079">
        <v>0</v>
      </c>
      <c r="C44" s="1079">
        <v>0</v>
      </c>
      <c r="D44" s="1079">
        <v>0</v>
      </c>
      <c r="E44" s="1080">
        <v>0</v>
      </c>
      <c r="F44" s="1081">
        <v>0</v>
      </c>
      <c r="G44" s="1117"/>
      <c r="H44" s="1149"/>
      <c r="I44" s="1079">
        <v>0</v>
      </c>
      <c r="J44" s="1056"/>
      <c r="K44" s="1060"/>
    </row>
    <row r="45" spans="1:11" s="1104" customFormat="1" ht="16.5" customHeight="1" thickBot="1">
      <c r="A45" s="1150" t="s">
        <v>880</v>
      </c>
      <c r="B45" s="1084">
        <v>4489.429351139573</v>
      </c>
      <c r="C45" s="1084">
        <v>5216.0445318906</v>
      </c>
      <c r="D45" s="1084">
        <v>4076.3188721838324</v>
      </c>
      <c r="E45" s="1085">
        <v>5173.625559250737</v>
      </c>
      <c r="F45" s="1086">
        <v>726.6151807510278</v>
      </c>
      <c r="G45" s="1128"/>
      <c r="H45" s="1085">
        <v>16.185023171521514</v>
      </c>
      <c r="I45" s="1084">
        <v>1097.3066870669045</v>
      </c>
      <c r="J45" s="1085"/>
      <c r="K45" s="1087">
        <v>26.919059118626738</v>
      </c>
    </row>
    <row r="46" spans="1:11" s="1104" customFormat="1" ht="16.5" customHeight="1" thickTop="1">
      <c r="A46" s="1094" t="s">
        <v>797</v>
      </c>
      <c r="B46" s="1151"/>
      <c r="C46" s="512"/>
      <c r="D46" s="1089"/>
      <c r="E46" s="1089"/>
      <c r="F46" s="1062"/>
      <c r="G46" s="1062"/>
      <c r="H46" s="1062"/>
      <c r="I46" s="1062"/>
      <c r="J46" s="1062"/>
      <c r="K46" s="1062"/>
    </row>
    <row r="47" spans="1:11" s="1104" customFormat="1" ht="16.5" customHeight="1">
      <c r="A47" s="538"/>
      <c r="B47" s="1151"/>
      <c r="C47" s="512"/>
      <c r="D47" s="512"/>
      <c r="E47" s="512"/>
      <c r="F47" s="512"/>
      <c r="G47" s="512"/>
      <c r="H47" s="512"/>
      <c r="I47" s="512"/>
      <c r="J47" s="512"/>
      <c r="K47" s="512"/>
    </row>
    <row r="48" spans="1:11" s="1104" customFormat="1" ht="16.5" customHeight="1">
      <c r="A48" s="538"/>
      <c r="B48" s="1151"/>
      <c r="C48" s="512"/>
      <c r="D48" s="512"/>
      <c r="E48" s="512"/>
      <c r="F48" s="512"/>
      <c r="G48" s="512"/>
      <c r="H48" s="512"/>
      <c r="I48" s="512"/>
      <c r="J48" s="512"/>
      <c r="K48" s="512"/>
    </row>
    <row r="49" spans="1:11" s="1104" customFormat="1" ht="16.5" customHeight="1">
      <c r="A49" s="538"/>
      <c r="B49" s="1151"/>
      <c r="C49" s="512"/>
      <c r="D49" s="512"/>
      <c r="E49" s="512"/>
      <c r="F49" s="512"/>
      <c r="G49" s="512"/>
      <c r="H49" s="512"/>
      <c r="I49" s="512"/>
      <c r="J49" s="512"/>
      <c r="K49" s="512"/>
    </row>
    <row r="50" spans="1:11" s="1104" customFormat="1" ht="16.5" customHeight="1">
      <c r="A50" s="538"/>
      <c r="B50" s="1151"/>
      <c r="C50" s="512"/>
      <c r="D50" s="512"/>
      <c r="E50" s="512"/>
      <c r="F50" s="512"/>
      <c r="G50" s="512"/>
      <c r="H50" s="512"/>
      <c r="I50" s="512"/>
      <c r="J50" s="512"/>
      <c r="K50" s="512"/>
    </row>
    <row r="51" spans="1:11" s="1104" customFormat="1" ht="16.5" customHeight="1">
      <c r="A51" s="538"/>
      <c r="B51" s="1151"/>
      <c r="C51" s="512"/>
      <c r="D51" s="512"/>
      <c r="E51" s="512"/>
      <c r="F51" s="512"/>
      <c r="G51" s="512"/>
      <c r="H51" s="512"/>
      <c r="I51" s="512"/>
      <c r="J51" s="512"/>
      <c r="K51" s="512"/>
    </row>
    <row r="52" spans="1:11" s="1104" customFormat="1" ht="16.5" customHeight="1">
      <c r="A52" s="538"/>
      <c r="B52" s="1151"/>
      <c r="C52" s="512"/>
      <c r="D52" s="512"/>
      <c r="E52" s="512"/>
      <c r="F52" s="512"/>
      <c r="G52" s="512"/>
      <c r="H52" s="512"/>
      <c r="I52" s="512"/>
      <c r="J52" s="512"/>
      <c r="K52" s="512"/>
    </row>
    <row r="53" spans="1:11" s="1104" customFormat="1" ht="16.5" customHeight="1">
      <c r="A53" s="538"/>
      <c r="B53" s="1151"/>
      <c r="C53" s="512"/>
      <c r="D53" s="512"/>
      <c r="E53" s="512"/>
      <c r="F53" s="512"/>
      <c r="G53" s="512"/>
      <c r="H53" s="512"/>
      <c r="I53" s="512"/>
      <c r="J53" s="512"/>
      <c r="K53" s="512"/>
    </row>
    <row r="54" spans="1:11" s="1104" customFormat="1" ht="16.5" customHeight="1">
      <c r="A54" s="538"/>
      <c r="B54" s="1151"/>
      <c r="C54" s="512"/>
      <c r="D54" s="512"/>
      <c r="E54" s="512"/>
      <c r="F54" s="512"/>
      <c r="G54" s="512"/>
      <c r="H54" s="512"/>
      <c r="I54" s="512"/>
      <c r="J54" s="512"/>
      <c r="K54" s="512"/>
    </row>
    <row r="55" spans="1:11" s="1104" customFormat="1" ht="16.5" customHeight="1">
      <c r="A55" s="538"/>
      <c r="B55" s="1151"/>
      <c r="C55" s="512"/>
      <c r="D55" s="512"/>
      <c r="E55" s="512"/>
      <c r="F55" s="512"/>
      <c r="G55" s="512"/>
      <c r="H55" s="512"/>
      <c r="I55" s="512"/>
      <c r="J55" s="512"/>
      <c r="K55" s="512"/>
    </row>
    <row r="56" spans="1:11" s="1104" customFormat="1" ht="16.5" customHeight="1">
      <c r="A56" s="538"/>
      <c r="B56" s="1151"/>
      <c r="C56" s="512"/>
      <c r="D56" s="512"/>
      <c r="E56" s="512"/>
      <c r="F56" s="512"/>
      <c r="G56" s="512"/>
      <c r="H56" s="512"/>
      <c r="I56" s="512"/>
      <c r="J56" s="512"/>
      <c r="K56" s="512"/>
    </row>
    <row r="57" spans="1:11" s="1104" customFormat="1" ht="16.5" customHeight="1">
      <c r="A57" s="538"/>
      <c r="B57" s="1151"/>
      <c r="C57" s="512"/>
      <c r="D57" s="512"/>
      <c r="E57" s="512"/>
      <c r="F57" s="512"/>
      <c r="G57" s="512"/>
      <c r="H57" s="512"/>
      <c r="I57" s="512"/>
      <c r="J57" s="512"/>
      <c r="K57" s="512"/>
    </row>
    <row r="58" spans="1:11" s="1104" customFormat="1" ht="16.5" customHeight="1">
      <c r="A58" s="538"/>
      <c r="B58" s="1151"/>
      <c r="C58" s="512"/>
      <c r="D58" s="512"/>
      <c r="E58" s="512"/>
      <c r="F58" s="512"/>
      <c r="G58" s="512"/>
      <c r="H58" s="512"/>
      <c r="I58" s="512"/>
      <c r="J58" s="512"/>
      <c r="K58" s="512"/>
    </row>
    <row r="59" spans="1:11" s="1104" customFormat="1" ht="16.5" customHeight="1">
      <c r="A59" s="538"/>
      <c r="B59" s="1151"/>
      <c r="C59" s="512"/>
      <c r="D59" s="512"/>
      <c r="E59" s="512"/>
      <c r="F59" s="512"/>
      <c r="G59" s="512"/>
      <c r="H59" s="512"/>
      <c r="I59" s="512"/>
      <c r="J59" s="512"/>
      <c r="K59" s="512"/>
    </row>
    <row r="60" spans="1:11" s="1104" customFormat="1" ht="16.5" customHeight="1">
      <c r="A60" s="538"/>
      <c r="B60" s="1151"/>
      <c r="C60" s="512"/>
      <c r="D60" s="512"/>
      <c r="E60" s="512"/>
      <c r="F60" s="512"/>
      <c r="G60" s="512"/>
      <c r="H60" s="512"/>
      <c r="I60" s="512"/>
      <c r="J60" s="512"/>
      <c r="K60" s="512"/>
    </row>
    <row r="61" spans="1:11" s="1104" customFormat="1" ht="16.5" customHeight="1">
      <c r="A61" s="538"/>
      <c r="B61" s="1151"/>
      <c r="C61" s="512"/>
      <c r="D61" s="512"/>
      <c r="E61" s="512"/>
      <c r="F61" s="512"/>
      <c r="G61" s="512"/>
      <c r="H61" s="512"/>
      <c r="I61" s="512"/>
      <c r="J61" s="512"/>
      <c r="K61" s="512"/>
    </row>
    <row r="62" spans="1:11" s="1104" customFormat="1" ht="16.5" customHeight="1">
      <c r="A62" s="538"/>
      <c r="B62" s="1151"/>
      <c r="C62" s="512"/>
      <c r="D62" s="512"/>
      <c r="E62" s="512"/>
      <c r="F62" s="512"/>
      <c r="G62" s="512"/>
      <c r="H62" s="512"/>
      <c r="I62" s="512"/>
      <c r="J62" s="512"/>
      <c r="K62" s="512"/>
    </row>
    <row r="63" spans="1:11" s="1104" customFormat="1" ht="16.5" customHeight="1">
      <c r="A63" s="538"/>
      <c r="B63" s="1151"/>
      <c r="C63" s="512"/>
      <c r="D63" s="512"/>
      <c r="E63" s="512"/>
      <c r="F63" s="512"/>
      <c r="G63" s="512"/>
      <c r="H63" s="512"/>
      <c r="I63" s="512"/>
      <c r="J63" s="512"/>
      <c r="K63" s="512"/>
    </row>
    <row r="64" spans="1:11" s="1104" customFormat="1" ht="16.5" customHeight="1">
      <c r="A64" s="538"/>
      <c r="B64" s="1151"/>
      <c r="C64" s="512"/>
      <c r="D64" s="512"/>
      <c r="E64" s="512"/>
      <c r="F64" s="512"/>
      <c r="G64" s="512"/>
      <c r="H64" s="512"/>
      <c r="I64" s="512"/>
      <c r="J64" s="512"/>
      <c r="K64" s="512"/>
    </row>
    <row r="65" spans="1:11" s="1104" customFormat="1" ht="16.5" customHeight="1">
      <c r="A65" s="538"/>
      <c r="B65" s="1151"/>
      <c r="C65" s="512"/>
      <c r="D65" s="512"/>
      <c r="E65" s="512"/>
      <c r="F65" s="512"/>
      <c r="G65" s="512"/>
      <c r="H65" s="512"/>
      <c r="I65" s="512"/>
      <c r="J65" s="512"/>
      <c r="K65" s="512"/>
    </row>
    <row r="66" spans="1:11" s="1104" customFormat="1" ht="16.5" customHeight="1">
      <c r="A66" s="538"/>
      <c r="B66" s="1151"/>
      <c r="C66" s="512"/>
      <c r="D66" s="512"/>
      <c r="E66" s="512"/>
      <c r="F66" s="512"/>
      <c r="G66" s="512"/>
      <c r="H66" s="512"/>
      <c r="I66" s="512"/>
      <c r="J66" s="512"/>
      <c r="K66" s="512"/>
    </row>
    <row r="67" spans="1:11" s="1104" customFormat="1" ht="16.5" customHeight="1">
      <c r="A67" s="538"/>
      <c r="B67" s="1151"/>
      <c r="C67" s="512"/>
      <c r="D67" s="512"/>
      <c r="E67" s="512"/>
      <c r="F67" s="512"/>
      <c r="G67" s="512"/>
      <c r="H67" s="512"/>
      <c r="I67" s="512"/>
      <c r="J67" s="512"/>
      <c r="K67" s="512"/>
    </row>
    <row r="68" spans="1:11" s="1104" customFormat="1" ht="16.5" customHeight="1">
      <c r="A68" s="538"/>
      <c r="B68" s="1151"/>
      <c r="C68" s="512"/>
      <c r="D68" s="512"/>
      <c r="E68" s="512"/>
      <c r="F68" s="512"/>
      <c r="G68" s="512"/>
      <c r="H68" s="512"/>
      <c r="I68" s="512"/>
      <c r="J68" s="512"/>
      <c r="K68" s="512"/>
    </row>
    <row r="69" spans="1:11" s="1104" customFormat="1" ht="16.5" customHeight="1">
      <c r="A69" s="538"/>
      <c r="B69" s="1151"/>
      <c r="C69" s="512"/>
      <c r="D69" s="512"/>
      <c r="E69" s="512"/>
      <c r="F69" s="512"/>
      <c r="G69" s="512"/>
      <c r="H69" s="512"/>
      <c r="I69" s="512"/>
      <c r="J69" s="512"/>
      <c r="K69" s="512"/>
    </row>
    <row r="70" spans="1:11" s="1104" customFormat="1" ht="16.5" customHeight="1">
      <c r="A70" s="538"/>
      <c r="B70" s="1151"/>
      <c r="C70" s="512"/>
      <c r="D70" s="512"/>
      <c r="E70" s="512"/>
      <c r="F70" s="512"/>
      <c r="G70" s="512"/>
      <c r="H70" s="512"/>
      <c r="I70" s="512"/>
      <c r="J70" s="512"/>
      <c r="K70" s="512"/>
    </row>
    <row r="71" spans="1:11" s="1104" customFormat="1" ht="16.5" customHeight="1">
      <c r="A71" s="538"/>
      <c r="B71" s="1151"/>
      <c r="C71" s="512"/>
      <c r="D71" s="512"/>
      <c r="E71" s="512"/>
      <c r="F71" s="512"/>
      <c r="G71" s="512"/>
      <c r="H71" s="512"/>
      <c r="I71" s="512"/>
      <c r="J71" s="512"/>
      <c r="K71" s="512"/>
    </row>
    <row r="72" spans="1:11" s="1104" customFormat="1" ht="16.5" customHeight="1">
      <c r="A72" s="538"/>
      <c r="B72" s="1151"/>
      <c r="C72" s="512"/>
      <c r="D72" s="512"/>
      <c r="E72" s="512"/>
      <c r="F72" s="512"/>
      <c r="G72" s="512"/>
      <c r="H72" s="512"/>
      <c r="I72" s="512"/>
      <c r="J72" s="512"/>
      <c r="K72" s="512"/>
    </row>
    <row r="73" spans="1:11" s="1104" customFormat="1" ht="16.5" customHeight="1">
      <c r="A73" s="538"/>
      <c r="B73" s="1151"/>
      <c r="C73" s="512"/>
      <c r="D73" s="512"/>
      <c r="E73" s="512"/>
      <c r="F73" s="512"/>
      <c r="G73" s="512"/>
      <c r="H73" s="512"/>
      <c r="I73" s="512"/>
      <c r="J73" s="512"/>
      <c r="K73" s="512"/>
    </row>
    <row r="74" spans="1:11" s="1104" customFormat="1" ht="16.5" customHeight="1">
      <c r="A74" s="538"/>
      <c r="B74" s="512"/>
      <c r="C74" s="512"/>
      <c r="D74" s="512"/>
      <c r="E74" s="512"/>
      <c r="F74" s="512"/>
      <c r="G74" s="512"/>
      <c r="H74" s="512"/>
      <c r="I74" s="512"/>
      <c r="J74" s="512"/>
      <c r="K74" s="512"/>
    </row>
    <row r="75" spans="1:5" ht="16.5" customHeight="1">
      <c r="A75" s="1156"/>
      <c r="B75" s="1157"/>
      <c r="C75" s="1157"/>
      <c r="D75" s="1157"/>
      <c r="E75" s="1157"/>
    </row>
    <row r="76" spans="1:5" ht="16.5" customHeight="1">
      <c r="A76" s="1156"/>
      <c r="B76" s="1158"/>
      <c r="C76" s="1158"/>
      <c r="D76" s="1158"/>
      <c r="E76" s="1158"/>
    </row>
    <row r="78" spans="1:5" ht="16.5" customHeight="1">
      <c r="A78" s="1667" t="s">
        <v>888</v>
      </c>
      <c r="B78" s="1159">
        <v>2015</v>
      </c>
      <c r="C78" s="1159">
        <v>2015</v>
      </c>
      <c r="D78" s="1159">
        <v>2016</v>
      </c>
      <c r="E78" s="1159">
        <v>2016</v>
      </c>
    </row>
    <row r="79" spans="1:5" ht="16.5" customHeight="1">
      <c r="A79" s="1668"/>
      <c r="B79" s="1160" t="s">
        <v>764</v>
      </c>
      <c r="C79" s="1160" t="s">
        <v>322</v>
      </c>
      <c r="D79" s="1160" t="s">
        <v>765</v>
      </c>
      <c r="E79" s="1160" t="s">
        <v>766</v>
      </c>
    </row>
    <row r="80" spans="1:5" ht="16.5" customHeight="1">
      <c r="A80" s="1161" t="s">
        <v>889</v>
      </c>
      <c r="B80" s="1162">
        <v>3031.722673489997</v>
      </c>
      <c r="C80" s="1162">
        <v>8031.38759425639</v>
      </c>
      <c r="D80" s="1162">
        <v>19781.44286411251</v>
      </c>
      <c r="E80" s="1162">
        <v>-3994.2214604950095</v>
      </c>
    </row>
    <row r="81" spans="1:5" ht="16.5" customHeight="1">
      <c r="A81" s="1161" t="s">
        <v>890</v>
      </c>
      <c r="B81" s="990">
        <v>2881.7169577599966</v>
      </c>
      <c r="C81" s="990">
        <v>7997.356823850001</v>
      </c>
      <c r="D81" s="990">
        <v>19625.093799440012</v>
      </c>
      <c r="E81" s="990">
        <v>-4214.437966870008</v>
      </c>
    </row>
    <row r="82" spans="1:5" ht="16.5" customHeight="1">
      <c r="A82" s="1161" t="s">
        <v>891</v>
      </c>
      <c r="B82" s="990">
        <v>150.00571573000025</v>
      </c>
      <c r="C82" s="990">
        <v>34.030770406389365</v>
      </c>
      <c r="D82" s="990">
        <v>156.34906467249903</v>
      </c>
      <c r="E82" s="990">
        <v>220.21650637500056</v>
      </c>
    </row>
    <row r="83" spans="1:5" ht="16.5" customHeight="1">
      <c r="A83" s="1161" t="s">
        <v>892</v>
      </c>
      <c r="B83" s="990">
        <v>151.12935298000025</v>
      </c>
      <c r="C83" s="990">
        <v>33.91516180388953</v>
      </c>
      <c r="D83" s="990">
        <v>157.71917640999914</v>
      </c>
      <c r="E83" s="990">
        <v>219.8762323025005</v>
      </c>
    </row>
    <row r="84" spans="1:5" ht="16.5" customHeight="1">
      <c r="A84" s="1072" t="s">
        <v>893</v>
      </c>
      <c r="B84" s="990">
        <v>-1.1236372499999998</v>
      </c>
      <c r="C84" s="990">
        <v>0.11560860250000005</v>
      </c>
      <c r="D84" s="990">
        <v>-1.5427396474999995</v>
      </c>
      <c r="E84" s="990">
        <v>0.34027407250000063</v>
      </c>
    </row>
    <row r="85" spans="1:5" ht="16.5" customHeight="1">
      <c r="A85" s="1163" t="s">
        <v>894</v>
      </c>
      <c r="B85" s="1164">
        <v>0</v>
      </c>
      <c r="C85" s="1164">
        <v>0</v>
      </c>
      <c r="D85" s="1164">
        <v>0.17262791000000002</v>
      </c>
      <c r="E85" s="1164">
        <v>0</v>
      </c>
    </row>
  </sheetData>
  <sheetProtection/>
  <mergeCells count="53">
    <mergeCell ref="A1:K1"/>
    <mergeCell ref="A2:K2"/>
    <mergeCell ref="I3:K3"/>
    <mergeCell ref="F4:K4"/>
    <mergeCell ref="F5:H5"/>
    <mergeCell ref="I5:K5"/>
    <mergeCell ref="A78:A79"/>
    <mergeCell ref="L1:V1"/>
    <mergeCell ref="W1:AG1"/>
    <mergeCell ref="AH1:AR1"/>
    <mergeCell ref="AS1:BC1"/>
    <mergeCell ref="BD1:BN1"/>
    <mergeCell ref="L2:V2"/>
    <mergeCell ref="W2:AG2"/>
    <mergeCell ref="AH2:AR2"/>
    <mergeCell ref="AS2:BC2"/>
    <mergeCell ref="BO1:BY1"/>
    <mergeCell ref="BZ1:CJ1"/>
    <mergeCell ref="CK1:CU1"/>
    <mergeCell ref="CV1:DF1"/>
    <mergeCell ref="DG1:DQ1"/>
    <mergeCell ref="DR1:EB1"/>
    <mergeCell ref="EC1:EM1"/>
    <mergeCell ref="EN1:EX1"/>
    <mergeCell ref="EY1:FI1"/>
    <mergeCell ref="FJ1:FT1"/>
    <mergeCell ref="FU1:GE1"/>
    <mergeCell ref="GF1:GP1"/>
    <mergeCell ref="GQ1:HA1"/>
    <mergeCell ref="HB1:HL1"/>
    <mergeCell ref="HM1:HW1"/>
    <mergeCell ref="HX1:IH1"/>
    <mergeCell ref="II1:IS1"/>
    <mergeCell ref="IT1:IV1"/>
    <mergeCell ref="BD2:BN2"/>
    <mergeCell ref="BO2:BY2"/>
    <mergeCell ref="BZ2:CJ2"/>
    <mergeCell ref="CK2:CU2"/>
    <mergeCell ref="CV2:DF2"/>
    <mergeCell ref="DG2:DQ2"/>
    <mergeCell ref="DR2:EB2"/>
    <mergeCell ref="EC2:EM2"/>
    <mergeCell ref="EN2:EX2"/>
    <mergeCell ref="EY2:FI2"/>
    <mergeCell ref="FJ2:FT2"/>
    <mergeCell ref="FU2:GE2"/>
    <mergeCell ref="IT2:IV2"/>
    <mergeCell ref="GF2:GP2"/>
    <mergeCell ref="GQ2:HA2"/>
    <mergeCell ref="HB2:HL2"/>
    <mergeCell ref="HM2:HW2"/>
    <mergeCell ref="HX2:IH2"/>
    <mergeCell ref="II2:IS2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2.421875" style="1105" customWidth="1"/>
    <col min="2" max="5" width="9.421875" style="1105" bestFit="1" customWidth="1"/>
    <col min="6" max="6" width="8.421875" style="1105" bestFit="1" customWidth="1"/>
    <col min="7" max="7" width="7.140625" style="1166" bestFit="1" customWidth="1"/>
    <col min="8" max="8" width="8.8515625" style="1105" customWidth="1"/>
    <col min="9" max="9" width="7.140625" style="1166" bestFit="1" customWidth="1"/>
    <col min="10" max="16384" width="9.140625" style="1105" customWidth="1"/>
  </cols>
  <sheetData>
    <row r="1" spans="1:9" ht="12.75">
      <c r="A1" s="1669" t="s">
        <v>1086</v>
      </c>
      <c r="B1" s="1669"/>
      <c r="C1" s="1669"/>
      <c r="D1" s="1669"/>
      <c r="E1" s="1669"/>
      <c r="F1" s="1669"/>
      <c r="G1" s="1669"/>
      <c r="H1" s="1669"/>
      <c r="I1" s="1669"/>
    </row>
    <row r="2" spans="1:9" ht="15.75">
      <c r="A2" s="1670" t="s">
        <v>123</v>
      </c>
      <c r="B2" s="1670"/>
      <c r="C2" s="1670"/>
      <c r="D2" s="1670"/>
      <c r="E2" s="1670"/>
      <c r="F2" s="1670"/>
      <c r="G2" s="1670"/>
      <c r="H2" s="1670"/>
      <c r="I2" s="1670"/>
    </row>
    <row r="3" spans="8:9" ht="13.5" thickBot="1">
      <c r="H3" s="1671" t="s">
        <v>40</v>
      </c>
      <c r="I3" s="1672"/>
    </row>
    <row r="4" spans="1:9" ht="13.5" customHeight="1" thickTop="1">
      <c r="A4" s="1167"/>
      <c r="B4" s="1040">
        <v>2015</v>
      </c>
      <c r="C4" s="1041">
        <v>2015</v>
      </c>
      <c r="D4" s="1041">
        <v>2016</v>
      </c>
      <c r="E4" s="1042">
        <v>2016</v>
      </c>
      <c r="F4" s="1673" t="s">
        <v>762</v>
      </c>
      <c r="G4" s="1674"/>
      <c r="H4" s="1674"/>
      <c r="I4" s="1675"/>
    </row>
    <row r="5" spans="1:9" ht="12.75">
      <c r="A5" s="1168" t="s">
        <v>802</v>
      </c>
      <c r="B5" s="1044" t="s">
        <v>764</v>
      </c>
      <c r="C5" s="1044" t="s">
        <v>322</v>
      </c>
      <c r="D5" s="1044" t="s">
        <v>765</v>
      </c>
      <c r="E5" s="1045" t="s">
        <v>895</v>
      </c>
      <c r="F5" s="1676" t="s">
        <v>19</v>
      </c>
      <c r="G5" s="1677"/>
      <c r="H5" s="1676" t="s">
        <v>41</v>
      </c>
      <c r="I5" s="1678"/>
    </row>
    <row r="6" spans="1:13" s="1165" customFormat="1" ht="12.75">
      <c r="A6" s="1169"/>
      <c r="B6" s="1170"/>
      <c r="C6" s="1170"/>
      <c r="D6" s="1170"/>
      <c r="E6" s="1170"/>
      <c r="F6" s="1171" t="s">
        <v>13</v>
      </c>
      <c r="G6" s="1172" t="s">
        <v>767</v>
      </c>
      <c r="H6" s="1171" t="s">
        <v>13</v>
      </c>
      <c r="I6" s="1173" t="s">
        <v>767</v>
      </c>
      <c r="K6" s="1174"/>
      <c r="L6" s="1174"/>
      <c r="M6" s="1174"/>
    </row>
    <row r="7" spans="1:13" ht="12.75">
      <c r="A7" s="1175" t="s">
        <v>896</v>
      </c>
      <c r="B7" s="1176">
        <v>94395.6122650716</v>
      </c>
      <c r="C7" s="1176">
        <v>93486.38749979269</v>
      </c>
      <c r="D7" s="1176">
        <v>109383.430681777</v>
      </c>
      <c r="E7" s="1176">
        <v>107326.96447598899</v>
      </c>
      <c r="F7" s="1176">
        <v>-909.2247652789083</v>
      </c>
      <c r="G7" s="1176">
        <v>-0.9632065977025724</v>
      </c>
      <c r="H7" s="1176">
        <v>-2056.466205788005</v>
      </c>
      <c r="I7" s="1177">
        <v>-1.880052758420757</v>
      </c>
      <c r="K7" s="1178"/>
      <c r="L7" s="1179"/>
      <c r="M7" s="1179"/>
    </row>
    <row r="8" spans="1:13" ht="12.75">
      <c r="A8" s="1180" t="s">
        <v>897</v>
      </c>
      <c r="B8" s="1176">
        <v>2146.84971165</v>
      </c>
      <c r="C8" s="1176">
        <v>2996.6181339082655</v>
      </c>
      <c r="D8" s="1176">
        <v>1365.8296008016096</v>
      </c>
      <c r="E8" s="1176">
        <v>1322.937497872771</v>
      </c>
      <c r="F8" s="1176">
        <v>849.7684222582657</v>
      </c>
      <c r="G8" s="1176">
        <v>39.58211036603773</v>
      </c>
      <c r="H8" s="1176">
        <v>-42.89210292883854</v>
      </c>
      <c r="I8" s="1177">
        <v>-3.1403699922497674</v>
      </c>
      <c r="K8" s="1178"/>
      <c r="L8" s="1179"/>
      <c r="M8" s="1179"/>
    </row>
    <row r="9" spans="1:13" ht="12.75">
      <c r="A9" s="1175" t="s">
        <v>898</v>
      </c>
      <c r="B9" s="1181">
        <v>251425.78589190802</v>
      </c>
      <c r="C9" s="1181">
        <v>254608.47074207704</v>
      </c>
      <c r="D9" s="1181">
        <v>327757.4128042434</v>
      </c>
      <c r="E9" s="1181">
        <v>328324.9525125404</v>
      </c>
      <c r="F9" s="1181">
        <v>3182.6848501690256</v>
      </c>
      <c r="G9" s="1181">
        <v>1.2658545896073337</v>
      </c>
      <c r="H9" s="1181">
        <v>567.5397082970012</v>
      </c>
      <c r="I9" s="1182">
        <v>0.17315846602559387</v>
      </c>
      <c r="K9" s="1178"/>
      <c r="L9" s="1179"/>
      <c r="M9" s="1179"/>
    </row>
    <row r="10" spans="1:13" ht="12.75">
      <c r="A10" s="1183" t="s">
        <v>899</v>
      </c>
      <c r="B10" s="1184">
        <v>78180.47070972601</v>
      </c>
      <c r="C10" s="1184">
        <v>81624.07525939678</v>
      </c>
      <c r="D10" s="1184">
        <v>101505.83048099346</v>
      </c>
      <c r="E10" s="1184">
        <v>105887.55875515963</v>
      </c>
      <c r="F10" s="1184">
        <v>3443.6045496707666</v>
      </c>
      <c r="G10" s="1184">
        <v>4.40468638575537</v>
      </c>
      <c r="H10" s="1184">
        <v>4381.728274166162</v>
      </c>
      <c r="I10" s="1185">
        <v>4.316725702753224</v>
      </c>
      <c r="K10" s="1178"/>
      <c r="L10" s="1179"/>
      <c r="M10" s="1179"/>
    </row>
    <row r="11" spans="1:13" ht="12.75">
      <c r="A11" s="1183" t="s">
        <v>900</v>
      </c>
      <c r="B11" s="1184">
        <v>39627.09933845999</v>
      </c>
      <c r="C11" s="1184">
        <v>42225.83579039</v>
      </c>
      <c r="D11" s="1184">
        <v>54917.68042926249</v>
      </c>
      <c r="E11" s="1184">
        <v>56187.19815325975</v>
      </c>
      <c r="F11" s="1184">
        <v>2598.73645193001</v>
      </c>
      <c r="G11" s="1184">
        <v>6.557977988078003</v>
      </c>
      <c r="H11" s="1184">
        <v>1269.5177239972618</v>
      </c>
      <c r="I11" s="1185">
        <v>2.311673971067446</v>
      </c>
      <c r="K11" s="1178"/>
      <c r="L11" s="1179"/>
      <c r="M11" s="1179"/>
    </row>
    <row r="12" spans="1:13" ht="12.75">
      <c r="A12" s="1183" t="s">
        <v>901</v>
      </c>
      <c r="B12" s="1184">
        <v>39796.55675832</v>
      </c>
      <c r="C12" s="1184">
        <v>41517.23530102</v>
      </c>
      <c r="D12" s="1184">
        <v>48784.74305612899</v>
      </c>
      <c r="E12" s="1184">
        <v>47527.717998469576</v>
      </c>
      <c r="F12" s="1184">
        <v>1720.6785426999995</v>
      </c>
      <c r="G12" s="1184">
        <v>4.323686979126074</v>
      </c>
      <c r="H12" s="1184">
        <v>-1257.0250576594117</v>
      </c>
      <c r="I12" s="1185">
        <v>-2.5766765978723085</v>
      </c>
      <c r="K12" s="1178"/>
      <c r="L12" s="1179"/>
      <c r="M12" s="1179"/>
    </row>
    <row r="13" spans="1:13" ht="12.75">
      <c r="A13" s="1183" t="s">
        <v>902</v>
      </c>
      <c r="B13" s="1184">
        <v>93821.65908540199</v>
      </c>
      <c r="C13" s="1184">
        <v>89241.32439127023</v>
      </c>
      <c r="D13" s="1184">
        <v>122549.15883785849</v>
      </c>
      <c r="E13" s="1184">
        <v>118722.47760565147</v>
      </c>
      <c r="F13" s="1184">
        <v>-4580.334694131758</v>
      </c>
      <c r="G13" s="1184">
        <v>-4.88195874895206</v>
      </c>
      <c r="H13" s="1184">
        <v>-3826.681232207018</v>
      </c>
      <c r="I13" s="1185">
        <v>-3.122568337878188</v>
      </c>
      <c r="K13" s="1178"/>
      <c r="L13" s="1179"/>
      <c r="M13" s="1179"/>
    </row>
    <row r="14" spans="1:13" ht="12.75">
      <c r="A14" s="1175" t="s">
        <v>903</v>
      </c>
      <c r="B14" s="1181">
        <v>148608.08064223</v>
      </c>
      <c r="C14" s="1181">
        <v>150583.06180187</v>
      </c>
      <c r="D14" s="1181">
        <v>178604.28415670892</v>
      </c>
      <c r="E14" s="1181">
        <v>191710.0844437062</v>
      </c>
      <c r="F14" s="1181">
        <v>1974.9811596400104</v>
      </c>
      <c r="G14" s="1181">
        <v>1.328986385602224</v>
      </c>
      <c r="H14" s="1181">
        <v>13105.800286997284</v>
      </c>
      <c r="I14" s="1182">
        <v>7.337898051481309</v>
      </c>
      <c r="K14" s="1178"/>
      <c r="L14" s="1179"/>
      <c r="M14" s="1179"/>
    </row>
    <row r="15" spans="1:13" ht="12.75">
      <c r="A15" s="1175" t="s">
        <v>904</v>
      </c>
      <c r="B15" s="1181">
        <v>139723.045525048</v>
      </c>
      <c r="C15" s="1181">
        <v>135453.8336082019</v>
      </c>
      <c r="D15" s="1181">
        <v>164562.6836140436</v>
      </c>
      <c r="E15" s="1181">
        <v>166697.5973159013</v>
      </c>
      <c r="F15" s="1181">
        <v>-4269.211916846078</v>
      </c>
      <c r="G15" s="1181">
        <v>-3.0554815784349194</v>
      </c>
      <c r="H15" s="1181">
        <v>2134.913701857702</v>
      </c>
      <c r="I15" s="1182">
        <v>1.2973255266454047</v>
      </c>
      <c r="K15" s="1178"/>
      <c r="L15" s="1179"/>
      <c r="M15" s="1179"/>
    </row>
    <row r="16" spans="1:13" ht="12.75">
      <c r="A16" s="1175" t="s">
        <v>905</v>
      </c>
      <c r="B16" s="1181">
        <v>84073.62752155848</v>
      </c>
      <c r="C16" s="1181">
        <v>85671.92842357847</v>
      </c>
      <c r="D16" s="1181">
        <v>92254.71240509371</v>
      </c>
      <c r="E16" s="1181">
        <v>94340.51955271926</v>
      </c>
      <c r="F16" s="1181">
        <v>1598.300902019997</v>
      </c>
      <c r="G16" s="1181">
        <v>1.9010728442877698</v>
      </c>
      <c r="H16" s="1181">
        <v>2085.8071476255427</v>
      </c>
      <c r="I16" s="1182">
        <v>2.2609220637604825</v>
      </c>
      <c r="K16" s="1178"/>
      <c r="L16" s="1179"/>
      <c r="M16" s="1179"/>
    </row>
    <row r="17" spans="1:13" ht="12.75">
      <c r="A17" s="1175" t="s">
        <v>906</v>
      </c>
      <c r="B17" s="1181">
        <v>71957.19140573568</v>
      </c>
      <c r="C17" s="1181">
        <v>76594.01526655654</v>
      </c>
      <c r="D17" s="1181">
        <v>78096.0350711637</v>
      </c>
      <c r="E17" s="1181">
        <v>76404.67314825865</v>
      </c>
      <c r="F17" s="1181">
        <v>4636.823860820863</v>
      </c>
      <c r="G17" s="1181">
        <v>6.443864428609791</v>
      </c>
      <c r="H17" s="1181">
        <v>-1691.3619229050528</v>
      </c>
      <c r="I17" s="1182">
        <v>-2.165746214086064</v>
      </c>
      <c r="K17" s="1178"/>
      <c r="L17" s="1179"/>
      <c r="M17" s="1179"/>
    </row>
    <row r="18" spans="1:13" ht="12.75">
      <c r="A18" s="1175" t="s">
        <v>907</v>
      </c>
      <c r="B18" s="1181">
        <v>924921.4648661031</v>
      </c>
      <c r="C18" s="1181">
        <v>962026.1317623201</v>
      </c>
      <c r="D18" s="1181">
        <v>1097554.9779782174</v>
      </c>
      <c r="E18" s="1181">
        <v>1164587.9620512787</v>
      </c>
      <c r="F18" s="1181">
        <v>37104.66689621692</v>
      </c>
      <c r="G18" s="1181">
        <v>4.011655941143976</v>
      </c>
      <c r="H18" s="1181">
        <v>67032.98407306126</v>
      </c>
      <c r="I18" s="1182">
        <v>6.107483034384418</v>
      </c>
      <c r="K18" s="1178"/>
      <c r="L18" s="1179"/>
      <c r="M18" s="1179"/>
    </row>
    <row r="19" spans="1:13" ht="12.75">
      <c r="A19" s="1175" t="s">
        <v>908</v>
      </c>
      <c r="B19" s="1181">
        <v>55651.7866333227</v>
      </c>
      <c r="C19" s="1181">
        <v>55266.530151868</v>
      </c>
      <c r="D19" s="1181">
        <v>59491.5495035016</v>
      </c>
      <c r="E19" s="1181">
        <v>57492.8736179461</v>
      </c>
      <c r="F19" s="1181">
        <v>-385.2564814547004</v>
      </c>
      <c r="G19" s="1181">
        <v>-0.6922625575223129</v>
      </c>
      <c r="H19" s="1181">
        <v>-1998.6758855555017</v>
      </c>
      <c r="I19" s="1182">
        <v>-3.3595962825575123</v>
      </c>
      <c r="K19" s="1178"/>
      <c r="L19" s="1179"/>
      <c r="M19" s="1179"/>
    </row>
    <row r="20" spans="1:13" ht="13.5" thickBot="1">
      <c r="A20" s="1186" t="s">
        <v>292</v>
      </c>
      <c r="B20" s="1187">
        <v>1772903.4444626276</v>
      </c>
      <c r="C20" s="1187">
        <v>1816686.9773901731</v>
      </c>
      <c r="D20" s="1187">
        <v>2109070.915815551</v>
      </c>
      <c r="E20" s="1187">
        <v>2188208.5646162126</v>
      </c>
      <c r="F20" s="1187">
        <v>43783.532927545486</v>
      </c>
      <c r="G20" s="1187">
        <v>2.469594893297554</v>
      </c>
      <c r="H20" s="1187">
        <v>79137.64880066179</v>
      </c>
      <c r="I20" s="1188">
        <v>3.752251676661155</v>
      </c>
      <c r="K20" s="1189"/>
      <c r="L20" s="1179"/>
      <c r="M20" s="1179"/>
    </row>
    <row r="21" spans="1:13" ht="13.5" hidden="1" thickTop="1">
      <c r="A21" s="1190" t="s">
        <v>909</v>
      </c>
      <c r="B21" s="1191"/>
      <c r="C21" s="1191"/>
      <c r="D21" s="1191"/>
      <c r="E21" s="1191"/>
      <c r="F21" s="1191"/>
      <c r="G21" s="1192"/>
      <c r="H21" s="1191"/>
      <c r="I21" s="1193"/>
      <c r="K21" s="1179"/>
      <c r="L21" s="1179"/>
      <c r="M21" s="1179"/>
    </row>
    <row r="22" spans="1:13" ht="13.5" hidden="1" thickTop="1">
      <c r="A22" s="1194" t="s">
        <v>910</v>
      </c>
      <c r="B22" s="1191"/>
      <c r="C22" s="1191"/>
      <c r="D22" s="1191"/>
      <c r="E22" s="1191"/>
      <c r="F22" s="1191"/>
      <c r="G22" s="1192"/>
      <c r="H22" s="1191"/>
      <c r="I22" s="1193"/>
      <c r="K22" s="1179"/>
      <c r="L22" s="1179"/>
      <c r="M22" s="1179"/>
    </row>
    <row r="23" spans="1:13" ht="13.5" hidden="1" thickTop="1">
      <c r="A23" s="1195" t="s">
        <v>911</v>
      </c>
      <c r="I23" s="1193"/>
      <c r="K23" s="1179"/>
      <c r="L23" s="1179"/>
      <c r="M23" s="1179"/>
    </row>
    <row r="24" spans="1:13" ht="13.5" hidden="1" thickTop="1">
      <c r="A24" s="1105" t="s">
        <v>912</v>
      </c>
      <c r="I24" s="1193"/>
      <c r="K24" s="1179"/>
      <c r="L24" s="1179"/>
      <c r="M24" s="1179"/>
    </row>
    <row r="25" spans="1:13" ht="13.5" hidden="1" thickTop="1">
      <c r="A25" s="1195" t="s">
        <v>913</v>
      </c>
      <c r="I25" s="1193"/>
      <c r="K25" s="1179"/>
      <c r="L25" s="1179"/>
      <c r="M25" s="1179"/>
    </row>
    <row r="26" spans="1:13" ht="13.5" hidden="1" thickTop="1">
      <c r="A26" s="1105" t="s">
        <v>914</v>
      </c>
      <c r="I26" s="1193"/>
      <c r="K26" s="1179"/>
      <c r="L26" s="1179"/>
      <c r="M26" s="1179"/>
    </row>
    <row r="27" spans="9:13" ht="13.5" hidden="1" thickTop="1">
      <c r="I27" s="1193"/>
      <c r="K27" s="1179"/>
      <c r="L27" s="1179"/>
      <c r="M27" s="1179"/>
    </row>
    <row r="28" spans="1:13" s="1196" customFormat="1" ht="13.5" thickTop="1">
      <c r="A28" s="561" t="s">
        <v>915</v>
      </c>
      <c r="E28" s="1105"/>
      <c r="G28" s="1197"/>
      <c r="I28" s="1198"/>
      <c r="K28" s="1199"/>
      <c r="L28" s="1199"/>
      <c r="M28" s="1199"/>
    </row>
    <row r="29" spans="1:13" ht="12.75">
      <c r="A29" s="1105" t="s">
        <v>916</v>
      </c>
      <c r="I29" s="1193"/>
      <c r="K29" s="1179"/>
      <c r="L29" s="1179"/>
      <c r="M29" s="1179"/>
    </row>
    <row r="30" spans="9:13" ht="12.75">
      <c r="I30" s="1193"/>
      <c r="K30" s="1179"/>
      <c r="L30" s="1179"/>
      <c r="M30" s="1179"/>
    </row>
    <row r="31" spans="9:13" ht="12.75">
      <c r="I31" s="1193"/>
      <c r="K31" s="1179"/>
      <c r="L31" s="1179"/>
      <c r="M31" s="1179"/>
    </row>
    <row r="32" ht="12.75">
      <c r="I32" s="1193"/>
    </row>
    <row r="33" ht="12.75">
      <c r="I33" s="1193"/>
    </row>
    <row r="34" ht="12.75">
      <c r="I34" s="1193"/>
    </row>
    <row r="35" ht="12.75">
      <c r="I35" s="1193"/>
    </row>
    <row r="36" ht="12.75">
      <c r="I36" s="1193"/>
    </row>
    <row r="37" ht="12.75">
      <c r="I37" s="1193"/>
    </row>
    <row r="38" ht="12.75">
      <c r="I38" s="1193"/>
    </row>
    <row r="39" ht="12.75">
      <c r="I39" s="1193"/>
    </row>
    <row r="40" ht="12.75">
      <c r="I40" s="1193"/>
    </row>
    <row r="41" ht="12.75">
      <c r="I41" s="1193"/>
    </row>
    <row r="42" ht="12.75">
      <c r="I42" s="1193"/>
    </row>
    <row r="43" ht="12.75">
      <c r="I43" s="1193"/>
    </row>
    <row r="44" ht="12.75">
      <c r="I44" s="1193"/>
    </row>
    <row r="45" ht="12.75">
      <c r="I45" s="1193"/>
    </row>
    <row r="46" ht="12.75">
      <c r="I46" s="1193"/>
    </row>
    <row r="47" ht="12.75">
      <c r="I47" s="1193"/>
    </row>
    <row r="48" ht="12.75">
      <c r="I48" s="1193"/>
    </row>
    <row r="49" ht="12.75">
      <c r="I49" s="1193"/>
    </row>
    <row r="50" ht="12.75">
      <c r="I50" s="1193"/>
    </row>
    <row r="51" ht="12.75">
      <c r="I51" s="1193"/>
    </row>
    <row r="52" ht="12.75">
      <c r="I52" s="1193"/>
    </row>
    <row r="53" ht="12.75">
      <c r="I53" s="1193"/>
    </row>
    <row r="54" ht="12.75">
      <c r="I54" s="1193"/>
    </row>
    <row r="55" ht="12.75">
      <c r="I55" s="1193"/>
    </row>
    <row r="56" ht="12.75">
      <c r="I56" s="1193"/>
    </row>
    <row r="57" ht="12.75">
      <c r="I57" s="1193"/>
    </row>
    <row r="58" ht="12.75">
      <c r="I58" s="1193"/>
    </row>
    <row r="59" ht="12.75">
      <c r="I59" s="1193"/>
    </row>
    <row r="60" ht="12.75">
      <c r="I60" s="1193"/>
    </row>
    <row r="61" ht="12.75">
      <c r="I61" s="1193"/>
    </row>
    <row r="62" ht="12.75">
      <c r="I62" s="1193"/>
    </row>
    <row r="63" ht="12.75">
      <c r="I63" s="1193"/>
    </row>
    <row r="64" ht="12.75">
      <c r="I64" s="1193"/>
    </row>
    <row r="65" ht="12.75">
      <c r="I65" s="1193"/>
    </row>
    <row r="66" ht="12.75">
      <c r="I66" s="1193"/>
    </row>
    <row r="67" ht="12.75">
      <c r="I67" s="1193"/>
    </row>
    <row r="68" ht="12.75">
      <c r="I68" s="1193"/>
    </row>
    <row r="69" ht="12.75">
      <c r="I69" s="1193"/>
    </row>
    <row r="70" ht="12.75">
      <c r="I70" s="1193"/>
    </row>
    <row r="71" ht="12.75">
      <c r="I71" s="1193"/>
    </row>
    <row r="72" ht="12.75">
      <c r="I72" s="1193"/>
    </row>
    <row r="73" ht="12.75">
      <c r="I73" s="1193"/>
    </row>
    <row r="74" ht="12.75">
      <c r="I74" s="1193"/>
    </row>
    <row r="75" ht="12.75">
      <c r="I75" s="1193"/>
    </row>
    <row r="76" ht="12.75">
      <c r="I76" s="1193"/>
    </row>
    <row r="77" ht="12.75">
      <c r="I77" s="1193"/>
    </row>
    <row r="78" ht="12.75">
      <c r="I78" s="1193"/>
    </row>
    <row r="79" ht="12.75">
      <c r="I79" s="1193"/>
    </row>
    <row r="80" ht="12.75">
      <c r="I80" s="1193"/>
    </row>
    <row r="81" ht="12.75">
      <c r="I81" s="1193"/>
    </row>
    <row r="82" ht="12.75">
      <c r="I82" s="1193"/>
    </row>
    <row r="83" ht="12.75">
      <c r="I83" s="1193"/>
    </row>
    <row r="84" ht="12.75">
      <c r="I84" s="1193"/>
    </row>
    <row r="85" ht="12.75">
      <c r="I85" s="1193"/>
    </row>
    <row r="86" ht="12.75">
      <c r="I86" s="1193"/>
    </row>
    <row r="87" ht="12.75">
      <c r="I87" s="1193"/>
    </row>
    <row r="88" ht="12.75">
      <c r="I88" s="1193"/>
    </row>
    <row r="89" ht="12.75">
      <c r="I89" s="1193"/>
    </row>
    <row r="90" ht="12.75">
      <c r="I90" s="1193"/>
    </row>
    <row r="91" ht="12.75">
      <c r="I91" s="1193"/>
    </row>
    <row r="92" ht="12.75">
      <c r="I92" s="1193"/>
    </row>
    <row r="93" ht="12.75">
      <c r="I93" s="1193"/>
    </row>
    <row r="94" ht="12.75">
      <c r="I94" s="1193"/>
    </row>
    <row r="95" ht="12.75">
      <c r="I95" s="1193"/>
    </row>
    <row r="96" ht="12.75">
      <c r="I96" s="1193"/>
    </row>
    <row r="97" ht="12.75">
      <c r="I97" s="1193"/>
    </row>
    <row r="98" ht="12.75">
      <c r="I98" s="1193"/>
    </row>
    <row r="99" ht="12.75">
      <c r="I99" s="1193"/>
    </row>
    <row r="100" ht="12.75">
      <c r="I100" s="1193"/>
    </row>
    <row r="101" ht="12.75">
      <c r="I101" s="1193"/>
    </row>
    <row r="102" ht="12.75">
      <c r="I102" s="1193"/>
    </row>
    <row r="103" ht="12.75">
      <c r="I103" s="1193"/>
    </row>
    <row r="104" ht="12.75">
      <c r="I104" s="1193"/>
    </row>
    <row r="105" ht="12.75">
      <c r="I105" s="1193"/>
    </row>
    <row r="106" ht="12.75">
      <c r="I106" s="1193"/>
    </row>
    <row r="107" ht="12.75">
      <c r="I107" s="1193"/>
    </row>
    <row r="108" ht="12.75">
      <c r="I108" s="1193"/>
    </row>
    <row r="109" ht="12.75">
      <c r="I109" s="1193"/>
    </row>
    <row r="110" ht="12.75">
      <c r="I110" s="1193"/>
    </row>
    <row r="111" ht="12.75">
      <c r="I111" s="1193"/>
    </row>
    <row r="112" ht="12.75">
      <c r="I112" s="1193"/>
    </row>
    <row r="113" ht="12.75">
      <c r="I113" s="1193"/>
    </row>
    <row r="114" ht="12.75">
      <c r="I114" s="1193"/>
    </row>
    <row r="115" ht="12.75">
      <c r="I115" s="1193"/>
    </row>
    <row r="116" ht="12.75">
      <c r="I116" s="1193"/>
    </row>
    <row r="117" ht="12.75">
      <c r="I117" s="1193"/>
    </row>
    <row r="118" ht="12.75">
      <c r="I118" s="1193"/>
    </row>
    <row r="119" ht="12.75">
      <c r="I119" s="1193"/>
    </row>
    <row r="120" ht="12.75">
      <c r="I120" s="1193"/>
    </row>
    <row r="121" ht="12.75">
      <c r="I121" s="1193"/>
    </row>
    <row r="122" ht="12.75">
      <c r="I122" s="1193"/>
    </row>
    <row r="123" ht="12.75">
      <c r="I123" s="1193"/>
    </row>
    <row r="124" ht="12.75">
      <c r="I124" s="1193"/>
    </row>
    <row r="125" ht="12.75">
      <c r="I125" s="1193"/>
    </row>
    <row r="126" ht="12.75">
      <c r="I126" s="1193"/>
    </row>
    <row r="127" ht="12.75">
      <c r="I127" s="1193"/>
    </row>
    <row r="128" ht="12.75">
      <c r="I128" s="1193"/>
    </row>
    <row r="129" ht="12.75">
      <c r="I129" s="1193"/>
    </row>
    <row r="130" ht="12.75">
      <c r="I130" s="1193"/>
    </row>
    <row r="131" ht="12.75">
      <c r="I131" s="1193"/>
    </row>
    <row r="132" ht="12.75">
      <c r="I132" s="1193"/>
    </row>
    <row r="133" ht="12.75">
      <c r="I133" s="1193"/>
    </row>
    <row r="134" ht="12.75">
      <c r="I134" s="1193"/>
    </row>
    <row r="135" ht="12.75">
      <c r="I135" s="1193"/>
    </row>
    <row r="136" ht="12.75">
      <c r="I136" s="1193"/>
    </row>
    <row r="137" ht="12.75">
      <c r="I137" s="1193"/>
    </row>
    <row r="138" ht="12.75">
      <c r="I138" s="1193"/>
    </row>
    <row r="139" ht="12.75">
      <c r="I139" s="1193"/>
    </row>
    <row r="140" ht="12.75">
      <c r="I140" s="1193"/>
    </row>
    <row r="141" ht="12.75">
      <c r="I141" s="1193"/>
    </row>
    <row r="142" ht="12.75">
      <c r="I142" s="1193"/>
    </row>
    <row r="143" ht="12.75">
      <c r="I143" s="1193"/>
    </row>
    <row r="144" ht="12.75">
      <c r="I144" s="1193"/>
    </row>
    <row r="145" ht="12.75">
      <c r="I145" s="1193"/>
    </row>
    <row r="146" ht="12.75">
      <c r="I146" s="1193"/>
    </row>
    <row r="147" ht="12.75">
      <c r="I147" s="1193"/>
    </row>
    <row r="148" ht="12.75">
      <c r="I148" s="1193"/>
    </row>
    <row r="149" ht="12.75">
      <c r="I149" s="1193"/>
    </row>
    <row r="150" ht="12.75">
      <c r="I150" s="1193"/>
    </row>
    <row r="151" ht="12.75">
      <c r="I151" s="1193"/>
    </row>
    <row r="152" ht="12.75">
      <c r="I152" s="1193"/>
    </row>
    <row r="153" ht="12.75">
      <c r="I153" s="1193"/>
    </row>
    <row r="154" ht="12.75">
      <c r="I154" s="1193"/>
    </row>
    <row r="155" ht="12.75">
      <c r="I155" s="1193"/>
    </row>
    <row r="156" ht="12.75">
      <c r="I156" s="1193"/>
    </row>
    <row r="157" ht="12.75">
      <c r="I157" s="1193"/>
    </row>
    <row r="158" ht="12.75">
      <c r="I158" s="1193"/>
    </row>
    <row r="159" ht="12.75">
      <c r="I159" s="1193"/>
    </row>
    <row r="160" ht="12.75">
      <c r="I160" s="1193"/>
    </row>
    <row r="161" ht="12.75">
      <c r="I161" s="1193"/>
    </row>
    <row r="162" ht="12.75">
      <c r="I162" s="1193"/>
    </row>
    <row r="163" ht="12.75">
      <c r="I163" s="1193"/>
    </row>
    <row r="164" ht="12.75">
      <c r="I164" s="1193"/>
    </row>
    <row r="165" ht="12.75">
      <c r="I165" s="1193"/>
    </row>
    <row r="166" ht="12.75">
      <c r="I166" s="1193"/>
    </row>
    <row r="167" ht="12.75">
      <c r="I167" s="1193"/>
    </row>
    <row r="168" ht="12.75">
      <c r="I168" s="1193"/>
    </row>
    <row r="169" ht="12.75">
      <c r="I169" s="1193"/>
    </row>
    <row r="170" ht="12.75">
      <c r="I170" s="1193"/>
    </row>
    <row r="171" ht="12.75">
      <c r="I171" s="1193"/>
    </row>
    <row r="172" ht="12.75">
      <c r="I172" s="1193"/>
    </row>
    <row r="173" ht="12.75">
      <c r="I173" s="1193"/>
    </row>
    <row r="174" ht="12.75">
      <c r="I174" s="1193"/>
    </row>
    <row r="175" ht="12.75">
      <c r="I175" s="1193"/>
    </row>
    <row r="176" ht="12.75">
      <c r="I176" s="1193"/>
    </row>
    <row r="177" ht="12.75">
      <c r="I177" s="1193"/>
    </row>
    <row r="178" ht="12.75">
      <c r="I178" s="1193"/>
    </row>
    <row r="179" ht="12.75">
      <c r="I179" s="1193"/>
    </row>
    <row r="180" ht="12.75">
      <c r="I180" s="1193"/>
    </row>
    <row r="181" ht="12.75">
      <c r="I181" s="1193"/>
    </row>
    <row r="182" ht="12.75">
      <c r="I182" s="1193"/>
    </row>
    <row r="183" ht="12.75">
      <c r="I183" s="1193"/>
    </row>
    <row r="184" ht="12.75">
      <c r="I184" s="1193"/>
    </row>
    <row r="185" ht="12.75">
      <c r="I185" s="1193"/>
    </row>
    <row r="186" ht="12.75">
      <c r="I186" s="1193"/>
    </row>
    <row r="187" ht="12.75">
      <c r="I187" s="1193"/>
    </row>
    <row r="188" ht="12.75">
      <c r="I188" s="1193"/>
    </row>
    <row r="189" ht="12.75">
      <c r="I189" s="1193"/>
    </row>
    <row r="190" ht="12.75">
      <c r="I190" s="1193"/>
    </row>
    <row r="191" ht="12.75">
      <c r="I191" s="1193"/>
    </row>
    <row r="192" ht="12.75">
      <c r="I192" s="1193"/>
    </row>
    <row r="193" ht="12.75">
      <c r="I193" s="1193"/>
    </row>
    <row r="194" ht="12.75">
      <c r="I194" s="1193"/>
    </row>
    <row r="195" ht="12.75">
      <c r="I195" s="1193"/>
    </row>
    <row r="196" ht="12.75">
      <c r="I196" s="1193"/>
    </row>
    <row r="197" ht="12.75">
      <c r="I197" s="1193"/>
    </row>
    <row r="198" ht="12.75">
      <c r="I198" s="1193"/>
    </row>
    <row r="199" ht="12.75">
      <c r="I199" s="1193"/>
    </row>
    <row r="200" ht="12.75">
      <c r="I200" s="1193"/>
    </row>
    <row r="201" ht="12.75">
      <c r="I201" s="1193"/>
    </row>
    <row r="202" ht="12.75">
      <c r="I202" s="1193"/>
    </row>
    <row r="203" ht="12.75">
      <c r="I203" s="1193"/>
    </row>
    <row r="204" ht="12.75">
      <c r="I204" s="1193"/>
    </row>
    <row r="205" ht="12.75">
      <c r="I205" s="1193"/>
    </row>
    <row r="206" ht="12.75">
      <c r="I206" s="1193"/>
    </row>
    <row r="207" ht="12.75">
      <c r="I207" s="1193"/>
    </row>
    <row r="208" ht="12.75">
      <c r="I208" s="1193"/>
    </row>
    <row r="209" ht="12.75">
      <c r="I209" s="1193"/>
    </row>
    <row r="210" ht="12.75">
      <c r="I210" s="1193"/>
    </row>
    <row r="211" ht="12.75">
      <c r="I211" s="1193"/>
    </row>
    <row r="212" ht="12.75">
      <c r="I212" s="1193"/>
    </row>
    <row r="213" ht="12.75">
      <c r="I213" s="1193"/>
    </row>
    <row r="214" ht="12.75">
      <c r="I214" s="1193"/>
    </row>
    <row r="215" ht="12.75">
      <c r="I215" s="1193"/>
    </row>
    <row r="216" ht="12.75">
      <c r="I216" s="1193"/>
    </row>
    <row r="217" ht="12.75">
      <c r="I217" s="1193"/>
    </row>
    <row r="218" ht="12.75">
      <c r="I218" s="1193"/>
    </row>
    <row r="219" ht="12.75">
      <c r="I219" s="1193"/>
    </row>
    <row r="220" ht="12.75">
      <c r="I220" s="1193"/>
    </row>
    <row r="221" ht="12.75">
      <c r="I221" s="1193"/>
    </row>
    <row r="222" ht="12.75">
      <c r="I222" s="1193"/>
    </row>
    <row r="223" ht="12.75">
      <c r="I223" s="1193"/>
    </row>
    <row r="224" ht="12.75">
      <c r="I224" s="1193"/>
    </row>
    <row r="225" ht="12.75">
      <c r="I225" s="1193"/>
    </row>
    <row r="226" ht="12.75">
      <c r="I226" s="1193"/>
    </row>
    <row r="227" ht="12.75">
      <c r="I227" s="1193"/>
    </row>
    <row r="228" ht="12.75">
      <c r="I228" s="1193"/>
    </row>
    <row r="229" ht="12.75">
      <c r="I229" s="1193"/>
    </row>
    <row r="230" ht="12.75">
      <c r="I230" s="1193"/>
    </row>
    <row r="231" ht="12.75">
      <c r="I231" s="1193"/>
    </row>
    <row r="232" ht="12.75">
      <c r="I232" s="1193"/>
    </row>
    <row r="233" ht="12.75">
      <c r="I233" s="1193"/>
    </row>
    <row r="234" ht="12.75">
      <c r="I234" s="1193"/>
    </row>
    <row r="235" ht="12.75">
      <c r="I235" s="1193"/>
    </row>
    <row r="236" ht="12.75">
      <c r="I236" s="1193"/>
    </row>
    <row r="237" ht="12.75">
      <c r="I237" s="1193"/>
    </row>
    <row r="238" ht="12.75">
      <c r="I238" s="1193"/>
    </row>
    <row r="239" ht="12.75">
      <c r="I239" s="1193"/>
    </row>
    <row r="240" ht="12.75">
      <c r="I240" s="1193"/>
    </row>
    <row r="241" ht="12.75">
      <c r="I241" s="1193"/>
    </row>
    <row r="242" ht="12.75">
      <c r="I242" s="1193"/>
    </row>
    <row r="243" ht="12.75">
      <c r="I243" s="1193"/>
    </row>
    <row r="244" ht="12.75">
      <c r="I244" s="1193"/>
    </row>
    <row r="245" ht="12.75">
      <c r="I245" s="1193"/>
    </row>
    <row r="246" ht="12.75">
      <c r="I246" s="1193"/>
    </row>
    <row r="247" ht="12.75">
      <c r="I247" s="1193"/>
    </row>
    <row r="248" ht="12.75">
      <c r="I248" s="1193"/>
    </row>
    <row r="249" ht="12.75">
      <c r="I249" s="1193"/>
    </row>
    <row r="250" ht="12.75">
      <c r="I250" s="1193"/>
    </row>
    <row r="251" ht="12.75">
      <c r="I251" s="1193"/>
    </row>
    <row r="252" ht="12.75">
      <c r="I252" s="1193"/>
    </row>
    <row r="253" ht="12.75">
      <c r="I253" s="1193"/>
    </row>
    <row r="254" ht="12.75">
      <c r="I254" s="1193"/>
    </row>
    <row r="255" ht="12.75">
      <c r="I255" s="1193"/>
    </row>
    <row r="256" ht="12.75">
      <c r="I256" s="1193"/>
    </row>
    <row r="257" ht="12.75">
      <c r="I257" s="1193"/>
    </row>
    <row r="258" ht="12.75">
      <c r="I258" s="1193"/>
    </row>
    <row r="259" ht="12.75">
      <c r="I259" s="1193"/>
    </row>
    <row r="260" ht="12.75">
      <c r="I260" s="1193"/>
    </row>
    <row r="261" ht="12.75">
      <c r="I261" s="1193"/>
    </row>
    <row r="262" ht="12.75">
      <c r="I262" s="1193"/>
    </row>
    <row r="263" ht="12.75">
      <c r="I263" s="1193"/>
    </row>
    <row r="264" ht="12.75">
      <c r="I264" s="1193"/>
    </row>
    <row r="265" ht="12.75">
      <c r="I265" s="1193"/>
    </row>
    <row r="266" ht="12.75">
      <c r="I266" s="1193"/>
    </row>
    <row r="267" ht="12.75">
      <c r="I267" s="1193"/>
    </row>
    <row r="268" ht="12.75">
      <c r="I268" s="1193"/>
    </row>
    <row r="269" ht="12.75">
      <c r="I269" s="1193"/>
    </row>
    <row r="270" ht="12.75">
      <c r="I270" s="1193"/>
    </row>
    <row r="271" ht="12.75">
      <c r="I271" s="1193"/>
    </row>
    <row r="272" ht="12.75">
      <c r="I272" s="1193"/>
    </row>
    <row r="273" ht="12.75">
      <c r="I273" s="1193"/>
    </row>
    <row r="274" ht="12.75">
      <c r="I274" s="1193"/>
    </row>
    <row r="275" ht="12.75">
      <c r="I275" s="1193"/>
    </row>
    <row r="276" ht="12.75">
      <c r="I276" s="1193"/>
    </row>
    <row r="277" ht="12.75">
      <c r="I277" s="1193"/>
    </row>
    <row r="278" ht="12.75">
      <c r="I278" s="1193"/>
    </row>
    <row r="279" ht="12.75">
      <c r="I279" s="1193"/>
    </row>
    <row r="280" ht="12.75">
      <c r="I280" s="1193"/>
    </row>
    <row r="281" ht="12.75">
      <c r="I281" s="1193"/>
    </row>
    <row r="282" ht="12.75">
      <c r="I282" s="1193"/>
    </row>
    <row r="283" ht="12.75">
      <c r="I283" s="1193"/>
    </row>
    <row r="284" ht="12.75">
      <c r="I284" s="1193"/>
    </row>
    <row r="285" ht="12.75">
      <c r="I285" s="1193"/>
    </row>
    <row r="286" ht="12.75">
      <c r="I286" s="1193"/>
    </row>
    <row r="287" ht="12.75">
      <c r="I287" s="1193"/>
    </row>
    <row r="288" ht="12.75">
      <c r="I288" s="1193"/>
    </row>
    <row r="289" ht="12.75">
      <c r="I289" s="1193"/>
    </row>
    <row r="290" ht="12.75">
      <c r="I290" s="1193"/>
    </row>
    <row r="291" ht="12.75">
      <c r="I291" s="1193"/>
    </row>
    <row r="292" ht="12.75">
      <c r="I292" s="1193"/>
    </row>
    <row r="293" ht="12.75">
      <c r="I293" s="1193"/>
    </row>
    <row r="294" ht="12.75">
      <c r="I294" s="1193"/>
    </row>
    <row r="295" ht="12.75">
      <c r="I295" s="1193"/>
    </row>
    <row r="296" ht="12.75">
      <c r="I296" s="1193"/>
    </row>
    <row r="297" ht="12.75">
      <c r="I297" s="1193"/>
    </row>
    <row r="298" ht="12.75">
      <c r="I298" s="1193"/>
    </row>
    <row r="299" ht="12.75">
      <c r="I299" s="1193"/>
    </row>
    <row r="300" ht="12.75">
      <c r="I300" s="1193"/>
    </row>
    <row r="301" ht="12.75">
      <c r="I301" s="1193"/>
    </row>
    <row r="302" ht="12.75">
      <c r="I302" s="1193"/>
    </row>
    <row r="303" ht="12.75">
      <c r="I303" s="1193"/>
    </row>
    <row r="304" ht="12.75">
      <c r="I304" s="1193"/>
    </row>
    <row r="305" ht="12.75">
      <c r="I305" s="1193"/>
    </row>
    <row r="306" ht="12.75">
      <c r="I306" s="1193"/>
    </row>
    <row r="307" ht="12.75">
      <c r="I307" s="1193"/>
    </row>
    <row r="308" ht="12.75">
      <c r="I308" s="1193"/>
    </row>
    <row r="309" ht="12.75">
      <c r="I309" s="1193"/>
    </row>
    <row r="310" ht="12.75">
      <c r="I310" s="1193"/>
    </row>
    <row r="311" ht="12.75">
      <c r="I311" s="1193"/>
    </row>
    <row r="312" ht="12.75">
      <c r="I312" s="1193"/>
    </row>
    <row r="313" ht="12.75">
      <c r="I313" s="1193"/>
    </row>
    <row r="314" ht="12.75">
      <c r="I314" s="1193"/>
    </row>
    <row r="315" ht="12.75">
      <c r="I315" s="1193"/>
    </row>
    <row r="316" ht="12.75">
      <c r="I316" s="1193"/>
    </row>
    <row r="317" ht="12.75">
      <c r="I317" s="1193"/>
    </row>
    <row r="318" ht="12.75">
      <c r="I318" s="1193"/>
    </row>
    <row r="319" ht="12.75">
      <c r="I319" s="1193"/>
    </row>
    <row r="320" ht="12.75">
      <c r="I320" s="1193"/>
    </row>
    <row r="321" ht="12.75">
      <c r="I321" s="1193"/>
    </row>
    <row r="322" ht="12.75">
      <c r="I322" s="1193"/>
    </row>
    <row r="323" ht="12.75">
      <c r="I323" s="1193"/>
    </row>
    <row r="324" ht="12.75">
      <c r="I324" s="1193"/>
    </row>
    <row r="325" ht="12.75">
      <c r="I325" s="1193"/>
    </row>
    <row r="326" ht="12.75">
      <c r="I326" s="1193"/>
    </row>
    <row r="327" ht="12.75">
      <c r="I327" s="1193"/>
    </row>
    <row r="328" ht="12.75">
      <c r="I328" s="1193"/>
    </row>
    <row r="329" ht="12.75">
      <c r="I329" s="1193"/>
    </row>
    <row r="330" ht="12.75">
      <c r="I330" s="1193"/>
    </row>
    <row r="331" ht="12.75">
      <c r="I331" s="1200"/>
    </row>
    <row r="332" ht="12.75">
      <c r="I332" s="1200"/>
    </row>
    <row r="333" ht="12.75">
      <c r="I333" s="1200"/>
    </row>
    <row r="334" ht="12.75">
      <c r="I334" s="1200"/>
    </row>
    <row r="335" ht="12.75">
      <c r="I335" s="1200"/>
    </row>
    <row r="336" ht="12.75">
      <c r="I336" s="1200"/>
    </row>
    <row r="337" ht="12.75">
      <c r="I337" s="1200"/>
    </row>
    <row r="338" ht="12.75">
      <c r="I338" s="1200"/>
    </row>
    <row r="339" ht="12.75">
      <c r="I339" s="1200"/>
    </row>
    <row r="340" ht="12.75">
      <c r="I340" s="1200"/>
    </row>
    <row r="341" ht="12.75">
      <c r="I341" s="1200"/>
    </row>
    <row r="342" ht="12.75">
      <c r="I342" s="1200"/>
    </row>
    <row r="343" ht="12.75">
      <c r="I343" s="1200"/>
    </row>
    <row r="344" ht="12.75">
      <c r="I344" s="1200"/>
    </row>
    <row r="345" ht="12.75">
      <c r="I345" s="1200"/>
    </row>
    <row r="346" ht="12.75">
      <c r="I346" s="1200"/>
    </row>
    <row r="347" ht="12.75">
      <c r="I347" s="1200"/>
    </row>
    <row r="348" ht="12.75">
      <c r="I348" s="1200"/>
    </row>
    <row r="349" ht="12.75">
      <c r="I349" s="1200"/>
    </row>
    <row r="350" ht="12.75">
      <c r="I350" s="1200"/>
    </row>
    <row r="351" ht="12.75">
      <c r="I351" s="1200"/>
    </row>
    <row r="352" ht="12.75">
      <c r="I352" s="1200"/>
    </row>
    <row r="353" ht="12.75">
      <c r="I353" s="1200"/>
    </row>
    <row r="354" ht="12.75">
      <c r="I354" s="1200"/>
    </row>
    <row r="355" ht="12.75">
      <c r="I355" s="1200"/>
    </row>
    <row r="356" ht="12.75">
      <c r="I356" s="1200"/>
    </row>
    <row r="357" ht="12.75">
      <c r="I357" s="1200"/>
    </row>
    <row r="358" ht="12.75">
      <c r="I358" s="1200"/>
    </row>
    <row r="359" ht="12.75">
      <c r="I359" s="1200"/>
    </row>
    <row r="360" ht="12.75">
      <c r="I360" s="1200"/>
    </row>
    <row r="361" ht="12.75">
      <c r="I361" s="1200"/>
    </row>
    <row r="362" ht="12.75">
      <c r="I362" s="1200"/>
    </row>
    <row r="363" ht="12.75">
      <c r="I363" s="1200"/>
    </row>
    <row r="364" ht="12.75">
      <c r="I364" s="1200"/>
    </row>
    <row r="365" ht="12.75">
      <c r="I365" s="1200"/>
    </row>
    <row r="366" ht="12.75">
      <c r="I366" s="1200"/>
    </row>
    <row r="367" ht="12.75">
      <c r="I367" s="1200"/>
    </row>
    <row r="368" ht="12.75">
      <c r="I368" s="1200"/>
    </row>
    <row r="369" ht="12.75">
      <c r="I369" s="1200"/>
    </row>
    <row r="370" ht="12.75">
      <c r="I370" s="1200"/>
    </row>
    <row r="371" ht="12.75">
      <c r="I371" s="1200"/>
    </row>
    <row r="372" ht="12.75">
      <c r="I372" s="1200"/>
    </row>
    <row r="373" ht="12.75">
      <c r="I373" s="1200"/>
    </row>
    <row r="374" ht="12.75">
      <c r="I374" s="1200"/>
    </row>
    <row r="375" ht="12.75">
      <c r="I375" s="1200"/>
    </row>
    <row r="376" ht="12.75">
      <c r="I376" s="1200"/>
    </row>
    <row r="377" ht="12.75">
      <c r="I377" s="1200"/>
    </row>
    <row r="378" ht="12.75">
      <c r="I378" s="1200"/>
    </row>
    <row r="379" ht="12.75">
      <c r="I379" s="1200"/>
    </row>
    <row r="380" ht="12.75">
      <c r="I380" s="1200"/>
    </row>
    <row r="381" ht="12.75">
      <c r="I381" s="1200"/>
    </row>
    <row r="382" ht="12.75">
      <c r="I382" s="1200"/>
    </row>
    <row r="383" ht="12.75">
      <c r="I383" s="1200"/>
    </row>
    <row r="384" ht="12.75">
      <c r="I384" s="1200"/>
    </row>
    <row r="385" ht="12.75">
      <c r="I385" s="1200"/>
    </row>
    <row r="386" ht="12.75">
      <c r="I386" s="1200"/>
    </row>
    <row r="387" ht="12.75">
      <c r="I387" s="1200"/>
    </row>
    <row r="388" ht="12.75">
      <c r="I388" s="1200"/>
    </row>
    <row r="389" ht="12.75">
      <c r="I389" s="1200"/>
    </row>
    <row r="390" ht="12.75">
      <c r="I390" s="1200"/>
    </row>
    <row r="391" ht="12.75">
      <c r="I391" s="1200"/>
    </row>
    <row r="392" ht="12.75">
      <c r="I392" s="1200"/>
    </row>
    <row r="393" ht="12.75">
      <c r="I393" s="1200"/>
    </row>
    <row r="394" ht="12.75">
      <c r="I394" s="1200"/>
    </row>
    <row r="395" ht="12.75">
      <c r="I395" s="1200"/>
    </row>
    <row r="396" ht="12.75">
      <c r="I396" s="1200"/>
    </row>
    <row r="397" ht="12.75">
      <c r="I397" s="1200"/>
    </row>
    <row r="398" ht="12.75">
      <c r="I398" s="1200"/>
    </row>
    <row r="399" ht="12.75">
      <c r="I399" s="1200"/>
    </row>
    <row r="400" ht="12.75">
      <c r="I400" s="1200"/>
    </row>
    <row r="401" ht="12.75">
      <c r="I401" s="1200"/>
    </row>
    <row r="402" ht="12.75">
      <c r="I402" s="1200"/>
    </row>
    <row r="403" ht="12.75">
      <c r="I403" s="1200"/>
    </row>
    <row r="404" ht="12.75">
      <c r="I404" s="1200"/>
    </row>
    <row r="405" ht="12.75">
      <c r="I405" s="1200"/>
    </row>
    <row r="406" ht="12.75">
      <c r="I406" s="1200"/>
    </row>
    <row r="407" ht="12.75">
      <c r="I407" s="1200"/>
    </row>
    <row r="408" ht="12.75">
      <c r="I408" s="1200"/>
    </row>
    <row r="409" ht="12.75">
      <c r="I409" s="1200"/>
    </row>
    <row r="410" ht="12.75">
      <c r="I410" s="1200"/>
    </row>
    <row r="411" ht="12.75">
      <c r="I411" s="1200"/>
    </row>
    <row r="412" ht="12.75">
      <c r="I412" s="1200"/>
    </row>
    <row r="413" ht="12.75">
      <c r="I413" s="1200"/>
    </row>
    <row r="414" ht="12.75">
      <c r="I414" s="1200"/>
    </row>
    <row r="415" ht="12.75">
      <c r="I415" s="1200"/>
    </row>
    <row r="416" ht="12.75">
      <c r="I416" s="1200"/>
    </row>
    <row r="417" ht="12.75">
      <c r="I417" s="1200"/>
    </row>
    <row r="418" ht="12.75">
      <c r="I418" s="1200"/>
    </row>
    <row r="419" ht="12.75">
      <c r="I419" s="1200"/>
    </row>
    <row r="420" ht="12.75">
      <c r="I420" s="1200"/>
    </row>
    <row r="421" ht="12.75">
      <c r="I421" s="1200"/>
    </row>
    <row r="422" ht="12.75">
      <c r="I422" s="1200"/>
    </row>
    <row r="423" ht="12.75">
      <c r="I423" s="1200"/>
    </row>
    <row r="424" ht="12.75">
      <c r="I424" s="1200"/>
    </row>
    <row r="425" ht="12.75">
      <c r="I425" s="1200"/>
    </row>
    <row r="426" ht="12.75">
      <c r="I426" s="1200"/>
    </row>
    <row r="427" ht="12.75">
      <c r="I427" s="1200"/>
    </row>
    <row r="428" ht="12.75">
      <c r="I428" s="1200"/>
    </row>
    <row r="429" ht="12.75">
      <c r="I429" s="1200"/>
    </row>
    <row r="430" ht="12.75">
      <c r="I430" s="1200"/>
    </row>
    <row r="431" ht="12.75">
      <c r="I431" s="1200"/>
    </row>
    <row r="432" ht="12.75">
      <c r="I432" s="1200"/>
    </row>
    <row r="433" ht="12.75">
      <c r="I433" s="1200"/>
    </row>
    <row r="434" ht="12.75">
      <c r="I434" s="1200"/>
    </row>
    <row r="435" ht="12.75">
      <c r="I435" s="1200"/>
    </row>
    <row r="436" ht="12.75">
      <c r="I436" s="1200"/>
    </row>
    <row r="437" ht="12.75">
      <c r="I437" s="1200"/>
    </row>
    <row r="438" ht="12.75">
      <c r="I438" s="1200"/>
    </row>
    <row r="439" ht="12.75">
      <c r="I439" s="1200"/>
    </row>
    <row r="440" ht="12.75">
      <c r="I440" s="1200"/>
    </row>
    <row r="441" ht="12.75">
      <c r="I441" s="1200"/>
    </row>
    <row r="442" ht="12.75">
      <c r="I442" s="1200"/>
    </row>
    <row r="443" ht="12.75">
      <c r="I443" s="1200"/>
    </row>
    <row r="444" ht="12.75">
      <c r="I444" s="1200"/>
    </row>
    <row r="445" ht="12.75">
      <c r="I445" s="1200"/>
    </row>
    <row r="446" ht="12.75">
      <c r="I446" s="1200"/>
    </row>
    <row r="447" ht="12.75">
      <c r="I447" s="1200"/>
    </row>
    <row r="448" ht="12.75">
      <c r="I448" s="1200"/>
    </row>
    <row r="449" ht="12.75">
      <c r="I449" s="1200"/>
    </row>
    <row r="450" ht="12.75">
      <c r="I450" s="1200"/>
    </row>
    <row r="451" ht="12.75">
      <c r="I451" s="1200"/>
    </row>
    <row r="452" ht="12.75">
      <c r="I452" s="1200"/>
    </row>
    <row r="453" ht="12.75">
      <c r="I453" s="1200"/>
    </row>
    <row r="454" ht="12.75">
      <c r="I454" s="1200"/>
    </row>
    <row r="455" ht="12.75">
      <c r="I455" s="1200"/>
    </row>
    <row r="456" ht="12.75">
      <c r="I456" s="1200"/>
    </row>
    <row r="457" ht="12.75">
      <c r="I457" s="1200"/>
    </row>
    <row r="458" ht="12.75">
      <c r="I458" s="1200"/>
    </row>
    <row r="459" ht="12.75">
      <c r="I459" s="1200"/>
    </row>
    <row r="460" ht="12.75">
      <c r="I460" s="1200"/>
    </row>
    <row r="461" ht="12.75">
      <c r="I461" s="1200"/>
    </row>
    <row r="462" ht="12.75">
      <c r="I462" s="1200"/>
    </row>
    <row r="463" ht="12.75">
      <c r="I463" s="1200"/>
    </row>
    <row r="464" ht="12.75">
      <c r="I464" s="1200"/>
    </row>
    <row r="465" ht="12.75">
      <c r="I465" s="1200"/>
    </row>
    <row r="466" ht="12.75">
      <c r="I466" s="1200"/>
    </row>
    <row r="467" ht="12.75">
      <c r="I467" s="1200"/>
    </row>
    <row r="468" ht="12.75">
      <c r="I468" s="1200"/>
    </row>
    <row r="469" ht="12.75">
      <c r="I469" s="1200"/>
    </row>
    <row r="470" ht="12.75">
      <c r="I470" s="1200"/>
    </row>
    <row r="471" ht="12.75">
      <c r="I471" s="1200"/>
    </row>
    <row r="472" ht="12.75">
      <c r="I472" s="1200"/>
    </row>
    <row r="473" ht="12.75">
      <c r="I473" s="1200"/>
    </row>
    <row r="474" ht="12.75">
      <c r="I474" s="1200"/>
    </row>
    <row r="475" ht="12.75">
      <c r="I475" s="1200"/>
    </row>
    <row r="476" ht="12.75">
      <c r="I476" s="1200"/>
    </row>
    <row r="477" ht="12.75">
      <c r="I477" s="1200"/>
    </row>
    <row r="478" ht="12.75">
      <c r="I478" s="1200"/>
    </row>
    <row r="479" ht="12.75">
      <c r="I479" s="1200"/>
    </row>
    <row r="480" ht="12.75">
      <c r="I480" s="1200"/>
    </row>
    <row r="481" ht="12.75">
      <c r="I481" s="1200"/>
    </row>
    <row r="482" ht="12.75">
      <c r="I482" s="1200"/>
    </row>
    <row r="483" ht="12.75">
      <c r="I483" s="1200"/>
    </row>
    <row r="484" ht="12.75">
      <c r="I484" s="1200"/>
    </row>
    <row r="485" ht="12.75">
      <c r="I485" s="1200"/>
    </row>
    <row r="486" ht="12.75">
      <c r="I486" s="1200"/>
    </row>
    <row r="487" ht="12.75">
      <c r="I487" s="1200"/>
    </row>
    <row r="488" ht="12.75">
      <c r="I488" s="1200"/>
    </row>
    <row r="489" ht="12.75">
      <c r="I489" s="1200"/>
    </row>
    <row r="490" ht="12.75">
      <c r="I490" s="1200"/>
    </row>
    <row r="491" ht="12.75">
      <c r="I491" s="1200"/>
    </row>
    <row r="492" ht="12.75">
      <c r="I492" s="1200"/>
    </row>
    <row r="493" ht="12.75">
      <c r="I493" s="1200"/>
    </row>
    <row r="494" ht="12.75">
      <c r="I494" s="1200"/>
    </row>
    <row r="495" ht="12.75">
      <c r="I495" s="1200"/>
    </row>
    <row r="496" ht="12.75">
      <c r="I496" s="1200"/>
    </row>
    <row r="497" ht="12.75">
      <c r="I497" s="1200"/>
    </row>
    <row r="498" ht="12.75">
      <c r="I498" s="1200"/>
    </row>
    <row r="499" ht="12.75">
      <c r="I499" s="1200"/>
    </row>
    <row r="500" ht="12.75">
      <c r="I500" s="1200"/>
    </row>
    <row r="501" ht="12.75">
      <c r="I501" s="1200"/>
    </row>
    <row r="502" ht="12.75">
      <c r="I502" s="1200"/>
    </row>
    <row r="503" ht="12.75">
      <c r="I503" s="1200"/>
    </row>
    <row r="504" ht="12.75">
      <c r="I504" s="1200"/>
    </row>
    <row r="505" ht="12.75">
      <c r="I505" s="1200"/>
    </row>
    <row r="506" ht="12.75">
      <c r="I506" s="1200"/>
    </row>
    <row r="507" ht="12.75">
      <c r="I507" s="1200"/>
    </row>
    <row r="508" ht="12.75">
      <c r="I508" s="1200"/>
    </row>
    <row r="509" ht="12.75">
      <c r="I509" s="1200"/>
    </row>
    <row r="510" ht="12.75">
      <c r="I510" s="1200"/>
    </row>
    <row r="511" ht="12.75">
      <c r="I511" s="1200"/>
    </row>
    <row r="512" ht="12.75">
      <c r="I512" s="1200"/>
    </row>
    <row r="513" ht="12.75">
      <c r="I513" s="1200"/>
    </row>
    <row r="514" ht="12.75">
      <c r="I514" s="1200"/>
    </row>
    <row r="515" ht="12.75">
      <c r="I515" s="1200"/>
    </row>
    <row r="516" ht="12.75">
      <c r="I516" s="1200"/>
    </row>
    <row r="517" ht="12.75">
      <c r="I517" s="1200"/>
    </row>
    <row r="518" ht="12.75">
      <c r="I518" s="1200"/>
    </row>
    <row r="519" ht="12.75">
      <c r="I519" s="1200"/>
    </row>
    <row r="520" ht="12.75">
      <c r="I520" s="1200"/>
    </row>
    <row r="521" ht="12.75">
      <c r="I521" s="1200"/>
    </row>
    <row r="522" ht="12.75">
      <c r="I522" s="1200"/>
    </row>
    <row r="523" ht="12.75">
      <c r="I523" s="1200"/>
    </row>
    <row r="524" ht="12.75">
      <c r="I524" s="1200"/>
    </row>
    <row r="525" ht="12.75">
      <c r="I525" s="1200"/>
    </row>
    <row r="526" ht="12.75">
      <c r="I526" s="1200"/>
    </row>
    <row r="527" ht="12.75">
      <c r="I527" s="1200"/>
    </row>
    <row r="528" ht="12.75">
      <c r="I528" s="1200"/>
    </row>
    <row r="529" ht="12.75">
      <c r="I529" s="1200"/>
    </row>
    <row r="530" ht="12.75">
      <c r="I530" s="1200"/>
    </row>
    <row r="531" ht="12.75">
      <c r="I531" s="1200"/>
    </row>
    <row r="532" ht="12.75">
      <c r="I532" s="1200"/>
    </row>
    <row r="533" ht="12.75">
      <c r="I533" s="1200"/>
    </row>
    <row r="534" ht="12.75">
      <c r="I534" s="1200"/>
    </row>
    <row r="535" ht="12.75">
      <c r="I535" s="1200"/>
    </row>
    <row r="536" ht="12.75">
      <c r="I536" s="1200"/>
    </row>
    <row r="537" ht="12.75">
      <c r="I537" s="1200"/>
    </row>
    <row r="538" ht="12.75">
      <c r="I538" s="1200"/>
    </row>
    <row r="539" ht="12.75">
      <c r="I539" s="1200"/>
    </row>
    <row r="540" ht="12.75">
      <c r="I540" s="1200"/>
    </row>
    <row r="541" ht="12.75">
      <c r="I541" s="1200"/>
    </row>
    <row r="542" ht="12.75">
      <c r="I542" s="1200"/>
    </row>
    <row r="543" ht="12.75">
      <c r="I543" s="1200"/>
    </row>
    <row r="544" ht="12.75">
      <c r="I544" s="1200"/>
    </row>
    <row r="545" ht="12.75">
      <c r="I545" s="1200"/>
    </row>
    <row r="546" ht="12.75">
      <c r="I546" s="1200"/>
    </row>
    <row r="547" ht="12.75">
      <c r="I547" s="1200"/>
    </row>
    <row r="548" ht="12.75">
      <c r="I548" s="1200"/>
    </row>
    <row r="549" ht="12.75">
      <c r="I549" s="1200"/>
    </row>
    <row r="550" ht="12.75">
      <c r="I550" s="1200"/>
    </row>
    <row r="551" ht="12.75">
      <c r="I551" s="1200"/>
    </row>
    <row r="552" ht="12.75">
      <c r="I552" s="1200"/>
    </row>
    <row r="553" ht="12.75">
      <c r="I553" s="1200"/>
    </row>
    <row r="554" ht="12.75">
      <c r="I554" s="1200"/>
    </row>
    <row r="555" ht="12.75">
      <c r="I555" s="1200"/>
    </row>
    <row r="556" ht="12.75">
      <c r="I556" s="1200"/>
    </row>
    <row r="557" ht="12.75">
      <c r="I557" s="1200"/>
    </row>
    <row r="558" ht="12.75">
      <c r="I558" s="1200"/>
    </row>
    <row r="559" ht="12.75">
      <c r="I559" s="1200"/>
    </row>
    <row r="560" ht="12.75">
      <c r="I560" s="1200"/>
    </row>
    <row r="561" ht="12.75">
      <c r="I561" s="1200"/>
    </row>
    <row r="562" ht="12.75">
      <c r="I562" s="1200"/>
    </row>
    <row r="563" ht="12.75">
      <c r="I563" s="1200"/>
    </row>
    <row r="564" ht="12.75">
      <c r="I564" s="1200"/>
    </row>
    <row r="565" ht="12.75">
      <c r="I565" s="1200"/>
    </row>
    <row r="566" ht="12.75">
      <c r="I566" s="1200"/>
    </row>
    <row r="567" ht="12.75">
      <c r="I567" s="1200"/>
    </row>
    <row r="568" ht="12.75">
      <c r="I568" s="1200"/>
    </row>
    <row r="569" ht="12.75">
      <c r="I569" s="1200"/>
    </row>
    <row r="570" ht="12.75">
      <c r="I570" s="1200"/>
    </row>
    <row r="571" ht="12.75">
      <c r="I571" s="1200"/>
    </row>
    <row r="572" ht="12.75">
      <c r="I572" s="1200"/>
    </row>
    <row r="573" ht="12.75">
      <c r="I573" s="1200"/>
    </row>
    <row r="574" ht="12.75">
      <c r="I574" s="1200"/>
    </row>
    <row r="575" ht="12.75">
      <c r="I575" s="1200"/>
    </row>
    <row r="576" ht="12.75">
      <c r="I576" s="1200"/>
    </row>
    <row r="577" ht="12.75">
      <c r="I577" s="1200"/>
    </row>
    <row r="578" ht="12.75">
      <c r="I578" s="1200"/>
    </row>
    <row r="579" ht="12.75">
      <c r="I579" s="1200"/>
    </row>
    <row r="580" ht="12.75">
      <c r="I580" s="1200"/>
    </row>
    <row r="581" ht="12.75">
      <c r="I581" s="1200"/>
    </row>
    <row r="582" ht="12.75">
      <c r="I582" s="1200"/>
    </row>
    <row r="583" ht="12.75">
      <c r="I583" s="1200"/>
    </row>
    <row r="584" ht="12.75">
      <c r="I584" s="1200"/>
    </row>
    <row r="585" ht="12.75">
      <c r="I585" s="1200"/>
    </row>
    <row r="586" ht="12.75">
      <c r="I586" s="1200"/>
    </row>
    <row r="587" ht="12.75">
      <c r="I587" s="1200"/>
    </row>
    <row r="588" ht="12.75">
      <c r="I588" s="1200"/>
    </row>
    <row r="589" ht="12.75">
      <c r="I589" s="1200"/>
    </row>
    <row r="590" ht="12.75">
      <c r="I590" s="1200"/>
    </row>
    <row r="591" ht="12.75">
      <c r="I591" s="1200"/>
    </row>
    <row r="592" ht="12.75">
      <c r="I592" s="1200"/>
    </row>
    <row r="593" ht="12.75">
      <c r="I593" s="1200"/>
    </row>
    <row r="594" ht="12.75">
      <c r="I594" s="1200"/>
    </row>
    <row r="595" ht="12.75">
      <c r="I595" s="1200"/>
    </row>
    <row r="596" ht="12.75">
      <c r="I596" s="1200"/>
    </row>
    <row r="597" ht="12.75">
      <c r="I597" s="1200"/>
    </row>
    <row r="598" ht="12.75">
      <c r="I598" s="1200"/>
    </row>
    <row r="599" ht="12.75">
      <c r="I599" s="1200"/>
    </row>
    <row r="600" ht="12.75">
      <c r="I600" s="1200"/>
    </row>
    <row r="601" ht="12.75">
      <c r="I601" s="1200"/>
    </row>
    <row r="602" ht="12.75">
      <c r="I602" s="1200"/>
    </row>
    <row r="603" ht="12.75">
      <c r="I603" s="1200"/>
    </row>
    <row r="604" ht="12.75">
      <c r="I604" s="1200"/>
    </row>
    <row r="605" ht="12.75">
      <c r="I605" s="1200"/>
    </row>
    <row r="606" ht="12.75">
      <c r="I606" s="1200"/>
    </row>
    <row r="607" ht="12.75">
      <c r="I607" s="1200"/>
    </row>
    <row r="608" ht="12.75">
      <c r="I608" s="1200"/>
    </row>
    <row r="609" ht="12.75">
      <c r="I609" s="1200"/>
    </row>
    <row r="610" ht="12.75">
      <c r="I610" s="1200"/>
    </row>
    <row r="611" ht="12.75">
      <c r="I611" s="1200"/>
    </row>
    <row r="612" ht="12.75">
      <c r="I612" s="1200"/>
    </row>
    <row r="613" ht="12.75">
      <c r="I613" s="1200"/>
    </row>
    <row r="614" ht="12.75">
      <c r="I614" s="1200"/>
    </row>
    <row r="615" ht="12.75">
      <c r="I615" s="1200"/>
    </row>
    <row r="616" ht="12.75">
      <c r="I616" s="1200"/>
    </row>
    <row r="617" ht="12.75">
      <c r="I617" s="1200"/>
    </row>
    <row r="618" ht="12.75">
      <c r="I618" s="1200"/>
    </row>
    <row r="619" ht="12.75">
      <c r="I619" s="1200"/>
    </row>
    <row r="620" ht="12.75">
      <c r="I620" s="1200"/>
    </row>
    <row r="621" ht="12.75">
      <c r="I621" s="1200"/>
    </row>
    <row r="622" ht="12.75">
      <c r="I622" s="1200"/>
    </row>
    <row r="623" ht="12.75">
      <c r="I623" s="1200"/>
    </row>
    <row r="624" ht="12.75">
      <c r="I624" s="1200"/>
    </row>
    <row r="625" ht="12.75">
      <c r="I625" s="1200"/>
    </row>
    <row r="626" ht="12.75">
      <c r="I626" s="1200"/>
    </row>
    <row r="627" ht="12.75">
      <c r="I627" s="1200"/>
    </row>
    <row r="628" ht="12.75">
      <c r="I628" s="1200"/>
    </row>
    <row r="629" ht="12.75">
      <c r="I629" s="1200"/>
    </row>
    <row r="630" ht="12.75">
      <c r="I630" s="1200"/>
    </row>
    <row r="631" ht="12.75">
      <c r="I631" s="1200"/>
    </row>
    <row r="632" ht="12.75">
      <c r="I632" s="1200"/>
    </row>
    <row r="633" ht="12.75">
      <c r="I633" s="1200"/>
    </row>
    <row r="634" ht="12.75">
      <c r="I634" s="1200"/>
    </row>
    <row r="635" ht="12.75">
      <c r="I635" s="1200"/>
    </row>
    <row r="636" ht="12.75">
      <c r="I636" s="1200"/>
    </row>
    <row r="637" ht="12.75">
      <c r="I637" s="1200"/>
    </row>
    <row r="638" ht="12.75">
      <c r="I638" s="1200"/>
    </row>
    <row r="639" ht="12.75">
      <c r="I639" s="1200"/>
    </row>
    <row r="640" ht="12.75">
      <c r="I640" s="1200"/>
    </row>
    <row r="641" ht="12.75">
      <c r="I641" s="1200"/>
    </row>
    <row r="642" ht="12.75">
      <c r="I642" s="1200"/>
    </row>
    <row r="643" ht="12.75">
      <c r="I643" s="1200"/>
    </row>
    <row r="644" ht="12.75">
      <c r="I644" s="1200"/>
    </row>
    <row r="645" ht="12.75">
      <c r="I645" s="1200"/>
    </row>
    <row r="646" ht="12.75">
      <c r="I646" s="1200"/>
    </row>
    <row r="647" ht="12.75">
      <c r="I647" s="1200"/>
    </row>
    <row r="648" ht="12.75">
      <c r="I648" s="1200"/>
    </row>
    <row r="649" ht="12.75">
      <c r="I649" s="1200"/>
    </row>
    <row r="650" ht="12.75">
      <c r="I650" s="1200"/>
    </row>
    <row r="651" ht="12.75">
      <c r="I651" s="1200"/>
    </row>
    <row r="652" ht="12.75">
      <c r="I652" s="1200"/>
    </row>
    <row r="653" ht="12.75">
      <c r="I653" s="1200"/>
    </row>
    <row r="654" ht="12.75">
      <c r="I654" s="1200"/>
    </row>
    <row r="655" ht="12.75">
      <c r="I655" s="1200"/>
    </row>
    <row r="656" ht="12.75">
      <c r="I656" s="1200"/>
    </row>
    <row r="657" ht="12.75">
      <c r="I657" s="1200"/>
    </row>
    <row r="658" ht="12.75">
      <c r="I658" s="1200"/>
    </row>
    <row r="659" ht="12.75">
      <c r="I659" s="1200"/>
    </row>
    <row r="660" ht="12.75">
      <c r="I660" s="1200"/>
    </row>
    <row r="661" ht="12.75">
      <c r="I661" s="1200"/>
    </row>
    <row r="662" ht="12.75">
      <c r="I662" s="1200"/>
    </row>
    <row r="663" ht="12.75">
      <c r="I663" s="1200"/>
    </row>
    <row r="664" ht="12.75">
      <c r="I664" s="1200"/>
    </row>
    <row r="665" ht="12.75">
      <c r="I665" s="1200"/>
    </row>
    <row r="666" ht="12.75">
      <c r="I666" s="1200"/>
    </row>
    <row r="667" ht="12.75">
      <c r="I667" s="1200"/>
    </row>
    <row r="668" ht="12.75">
      <c r="I668" s="1200"/>
    </row>
    <row r="669" ht="12.75">
      <c r="I669" s="1200"/>
    </row>
    <row r="670" ht="12.75">
      <c r="I670" s="1200"/>
    </row>
    <row r="671" ht="12.75">
      <c r="I671" s="1200"/>
    </row>
    <row r="672" ht="12.75">
      <c r="I672" s="1200"/>
    </row>
    <row r="673" ht="12.75">
      <c r="I673" s="1200"/>
    </row>
    <row r="674" ht="12.75">
      <c r="I674" s="1200"/>
    </row>
    <row r="675" ht="12.75">
      <c r="I675" s="1200"/>
    </row>
    <row r="676" ht="12.75">
      <c r="I676" s="1200"/>
    </row>
    <row r="677" ht="12.75">
      <c r="I677" s="1200"/>
    </row>
    <row r="678" ht="12.75">
      <c r="I678" s="1200"/>
    </row>
    <row r="679" ht="12.75">
      <c r="I679" s="1200"/>
    </row>
    <row r="680" ht="12.75">
      <c r="I680" s="1200"/>
    </row>
    <row r="681" ht="12.75">
      <c r="I681" s="1200"/>
    </row>
    <row r="682" ht="12.75">
      <c r="I682" s="1200"/>
    </row>
    <row r="683" ht="12.75">
      <c r="I683" s="1200"/>
    </row>
    <row r="684" ht="12.75">
      <c r="I684" s="1200"/>
    </row>
    <row r="685" ht="12.75">
      <c r="I685" s="1200"/>
    </row>
    <row r="686" ht="12.75">
      <c r="I686" s="1200"/>
    </row>
    <row r="687" ht="12.75">
      <c r="I687" s="1200"/>
    </row>
    <row r="688" ht="12.75">
      <c r="I688" s="1200"/>
    </row>
    <row r="689" ht="12.75">
      <c r="I689" s="1200"/>
    </row>
    <row r="690" ht="12.75">
      <c r="I690" s="1200"/>
    </row>
    <row r="691" ht="12.75">
      <c r="I691" s="1200"/>
    </row>
    <row r="692" ht="12.75">
      <c r="I692" s="1200"/>
    </row>
    <row r="693" ht="12.75">
      <c r="I693" s="1200"/>
    </row>
    <row r="694" ht="12.75">
      <c r="I694" s="1200"/>
    </row>
    <row r="695" ht="12.75">
      <c r="I695" s="1200"/>
    </row>
    <row r="696" ht="12.75">
      <c r="I696" s="1200"/>
    </row>
    <row r="697" ht="12.75">
      <c r="I697" s="1200"/>
    </row>
    <row r="698" ht="12.75">
      <c r="I698" s="1200"/>
    </row>
    <row r="699" ht="12.75">
      <c r="I699" s="1200"/>
    </row>
    <row r="700" ht="12.75">
      <c r="I700" s="1200"/>
    </row>
    <row r="701" ht="12.75">
      <c r="I701" s="1200"/>
    </row>
    <row r="702" ht="12.75">
      <c r="I702" s="1200"/>
    </row>
    <row r="703" ht="12.75">
      <c r="I703" s="1200"/>
    </row>
    <row r="704" ht="12.75">
      <c r="I704" s="1200"/>
    </row>
    <row r="705" ht="12.75">
      <c r="I705" s="1200"/>
    </row>
    <row r="706" ht="12.75">
      <c r="I706" s="1200"/>
    </row>
    <row r="707" ht="12.75">
      <c r="I707" s="1200"/>
    </row>
    <row r="708" ht="12.75">
      <c r="I708" s="1200"/>
    </row>
    <row r="709" ht="12.75">
      <c r="I709" s="1200"/>
    </row>
    <row r="710" ht="12.75">
      <c r="I710" s="1200"/>
    </row>
    <row r="711" ht="12.75">
      <c r="I711" s="1200"/>
    </row>
    <row r="712" ht="12.75">
      <c r="I712" s="1200"/>
    </row>
    <row r="713" ht="12.75">
      <c r="I713" s="1200"/>
    </row>
    <row r="714" ht="12.75">
      <c r="I714" s="1200"/>
    </row>
    <row r="715" ht="12.75">
      <c r="I715" s="1200"/>
    </row>
    <row r="716" ht="12.75">
      <c r="I716" s="1200"/>
    </row>
    <row r="717" ht="12.75">
      <c r="I717" s="1200"/>
    </row>
    <row r="718" ht="12.75">
      <c r="I718" s="1200"/>
    </row>
    <row r="719" ht="12.75">
      <c r="I719" s="1200"/>
    </row>
    <row r="720" ht="12.75">
      <c r="I720" s="1200"/>
    </row>
    <row r="721" ht="12.75">
      <c r="I721" s="1200"/>
    </row>
    <row r="722" ht="12.75">
      <c r="I722" s="1200"/>
    </row>
    <row r="723" ht="12.75">
      <c r="I723" s="1200"/>
    </row>
    <row r="724" ht="12.75">
      <c r="I724" s="1200"/>
    </row>
    <row r="725" ht="12.75">
      <c r="I725" s="1200"/>
    </row>
    <row r="726" ht="12.75">
      <c r="I726" s="1200"/>
    </row>
    <row r="727" ht="12.75">
      <c r="I727" s="1200"/>
    </row>
    <row r="728" ht="12.75">
      <c r="I728" s="1200"/>
    </row>
    <row r="729" ht="12.75">
      <c r="I729" s="1200"/>
    </row>
    <row r="730" ht="12.75">
      <c r="I730" s="1200"/>
    </row>
    <row r="731" ht="12.75">
      <c r="I731" s="1200"/>
    </row>
    <row r="732" ht="12.75">
      <c r="I732" s="1200"/>
    </row>
    <row r="733" ht="12.75">
      <c r="I733" s="1200"/>
    </row>
    <row r="734" ht="12.75">
      <c r="I734" s="1200"/>
    </row>
    <row r="735" ht="12.75">
      <c r="I735" s="1200"/>
    </row>
    <row r="736" ht="12.75">
      <c r="I736" s="1200"/>
    </row>
    <row r="737" ht="12.75">
      <c r="I737" s="1200"/>
    </row>
    <row r="738" ht="12.75">
      <c r="I738" s="1200"/>
    </row>
    <row r="739" ht="12.75">
      <c r="I739" s="1200"/>
    </row>
    <row r="740" ht="12.75">
      <c r="I740" s="1200"/>
    </row>
    <row r="741" ht="12.75">
      <c r="I741" s="1200"/>
    </row>
    <row r="742" ht="12.75">
      <c r="I742" s="1200"/>
    </row>
    <row r="743" ht="12.75">
      <c r="I743" s="1200"/>
    </row>
    <row r="744" ht="12.75">
      <c r="I744" s="1200"/>
    </row>
    <row r="745" ht="12.75">
      <c r="I745" s="1200"/>
    </row>
    <row r="746" ht="12.75">
      <c r="I746" s="1200"/>
    </row>
    <row r="747" ht="12.75">
      <c r="I747" s="1200"/>
    </row>
    <row r="748" ht="12.75">
      <c r="I748" s="1200"/>
    </row>
    <row r="749" ht="12.75">
      <c r="I749" s="1200"/>
    </row>
    <row r="750" ht="12.75">
      <c r="I750" s="1200"/>
    </row>
    <row r="751" ht="12.75">
      <c r="I751" s="1200"/>
    </row>
    <row r="752" ht="12.75">
      <c r="I752" s="1200"/>
    </row>
    <row r="753" ht="12.75">
      <c r="I753" s="1200"/>
    </row>
    <row r="754" ht="12.75">
      <c r="I754" s="1200"/>
    </row>
    <row r="755" ht="12.75">
      <c r="I755" s="1200"/>
    </row>
    <row r="756" ht="12.75">
      <c r="I756" s="1200"/>
    </row>
    <row r="757" ht="12.75">
      <c r="I757" s="1200"/>
    </row>
    <row r="758" ht="12.75">
      <c r="I758" s="1200"/>
    </row>
    <row r="759" ht="12.75">
      <c r="I759" s="1200"/>
    </row>
    <row r="760" ht="12.75">
      <c r="I760" s="1200"/>
    </row>
    <row r="761" ht="12.75">
      <c r="I761" s="1200"/>
    </row>
    <row r="762" ht="12.75">
      <c r="I762" s="1200"/>
    </row>
    <row r="763" ht="12.75">
      <c r="I763" s="1200"/>
    </row>
    <row r="764" ht="12.75">
      <c r="I764" s="1200"/>
    </row>
    <row r="765" ht="12.75">
      <c r="I765" s="1200"/>
    </row>
    <row r="766" ht="12.75">
      <c r="I766" s="1200"/>
    </row>
    <row r="767" ht="12.75">
      <c r="I767" s="1200"/>
    </row>
    <row r="768" ht="12.75">
      <c r="I768" s="1200"/>
    </row>
    <row r="769" ht="12.75">
      <c r="I769" s="1200"/>
    </row>
    <row r="770" ht="12.75">
      <c r="I770" s="1200"/>
    </row>
    <row r="771" ht="12.75">
      <c r="I771" s="1200"/>
    </row>
    <row r="772" ht="12.75">
      <c r="I772" s="1200"/>
    </row>
    <row r="773" ht="12.75">
      <c r="I773" s="120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F31">
      <selection activeCell="Q35" sqref="Q35"/>
    </sheetView>
  </sheetViews>
  <sheetFormatPr defaultColWidth="9.140625" defaultRowHeight="15"/>
  <cols>
    <col min="1" max="1" width="56.421875" style="1104" bestFit="1" customWidth="1"/>
    <col min="2" max="5" width="8.421875" style="1104" bestFit="1" customWidth="1"/>
    <col min="6" max="6" width="7.140625" style="1104" bestFit="1" customWidth="1"/>
    <col min="7" max="7" width="7.00390625" style="1104" bestFit="1" customWidth="1"/>
    <col min="8" max="8" width="7.140625" style="1104" bestFit="1" customWidth="1"/>
    <col min="9" max="9" width="6.8515625" style="1104" bestFit="1" customWidth="1"/>
    <col min="10" max="10" width="10.421875" style="1104" bestFit="1" customWidth="1"/>
    <col min="11" max="11" width="54.8515625" style="1104" customWidth="1"/>
    <col min="12" max="14" width="9.421875" style="1104" bestFit="1" customWidth="1"/>
    <col min="15" max="15" width="10.28125" style="1104" customWidth="1"/>
    <col min="16" max="16" width="8.421875" style="1104" customWidth="1"/>
    <col min="17" max="17" width="6.8515625" style="1104" customWidth="1"/>
    <col min="18" max="18" width="8.28125" style="1104" customWidth="1"/>
    <col min="19" max="19" width="6.8515625" style="1104" bestFit="1" customWidth="1"/>
    <col min="20" max="16384" width="9.140625" style="1104" customWidth="1"/>
  </cols>
  <sheetData>
    <row r="1" spans="1:19" ht="12.75">
      <c r="A1" s="1544" t="s">
        <v>1087</v>
      </c>
      <c r="B1" s="1544"/>
      <c r="C1" s="1544"/>
      <c r="D1" s="1544"/>
      <c r="E1" s="1544"/>
      <c r="F1" s="1544"/>
      <c r="G1" s="1544"/>
      <c r="H1" s="1544"/>
      <c r="I1" s="1544"/>
      <c r="J1" s="1544"/>
      <c r="K1" s="1544"/>
      <c r="L1" s="1544"/>
      <c r="M1" s="1544"/>
      <c r="N1" s="1544"/>
      <c r="O1" s="1544"/>
      <c r="P1" s="1544"/>
      <c r="Q1" s="1544"/>
      <c r="R1" s="1544"/>
      <c r="S1" s="1544"/>
    </row>
    <row r="2" spans="1:19" ht="15.75">
      <c r="A2" s="1679" t="s">
        <v>917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79"/>
      <c r="N2" s="1679"/>
      <c r="O2" s="1679"/>
      <c r="P2" s="1679"/>
      <c r="Q2" s="1679"/>
      <c r="R2" s="1679"/>
      <c r="S2" s="1679"/>
    </row>
    <row r="3" spans="1:19" ht="13.5" thickBot="1">
      <c r="A3" s="1201"/>
      <c r="B3" s="1201"/>
      <c r="C3" s="1201"/>
      <c r="D3" s="1201"/>
      <c r="E3" s="1201"/>
      <c r="F3" s="1201"/>
      <c r="G3" s="1201"/>
      <c r="H3" s="1680" t="s">
        <v>40</v>
      </c>
      <c r="I3" s="1680"/>
      <c r="K3" s="1201"/>
      <c r="L3" s="1201"/>
      <c r="M3" s="1201"/>
      <c r="N3" s="1201"/>
      <c r="O3" s="1201"/>
      <c r="P3" s="1201"/>
      <c r="Q3" s="1201"/>
      <c r="R3" s="1680" t="s">
        <v>40</v>
      </c>
      <c r="S3" s="1680"/>
    </row>
    <row r="4" spans="1:19" ht="13.5" customHeight="1" thickTop="1">
      <c r="A4" s="1202"/>
      <c r="B4" s="1040">
        <v>2015</v>
      </c>
      <c r="C4" s="1041">
        <v>2015</v>
      </c>
      <c r="D4" s="1041">
        <v>2016</v>
      </c>
      <c r="E4" s="1042">
        <v>2016</v>
      </c>
      <c r="F4" s="1673" t="s">
        <v>762</v>
      </c>
      <c r="G4" s="1674"/>
      <c r="H4" s="1674"/>
      <c r="I4" s="1675"/>
      <c r="K4" s="1202"/>
      <c r="L4" s="1203">
        <v>2015</v>
      </c>
      <c r="M4" s="1204">
        <v>2015</v>
      </c>
      <c r="N4" s="1205">
        <v>2016</v>
      </c>
      <c r="O4" s="1205">
        <v>2016</v>
      </c>
      <c r="P4" s="1673" t="s">
        <v>762</v>
      </c>
      <c r="Q4" s="1674"/>
      <c r="R4" s="1674"/>
      <c r="S4" s="1675"/>
    </row>
    <row r="5" spans="1:19" ht="12.75">
      <c r="A5" s="1206" t="s">
        <v>802</v>
      </c>
      <c r="B5" s="1044" t="s">
        <v>764</v>
      </c>
      <c r="C5" s="1044" t="s">
        <v>322</v>
      </c>
      <c r="D5" s="1044" t="s">
        <v>765</v>
      </c>
      <c r="E5" s="1045" t="s">
        <v>895</v>
      </c>
      <c r="F5" s="1676" t="s">
        <v>19</v>
      </c>
      <c r="G5" s="1677"/>
      <c r="H5" s="1676" t="s">
        <v>41</v>
      </c>
      <c r="I5" s="1678"/>
      <c r="K5" s="1206" t="s">
        <v>802</v>
      </c>
      <c r="L5" s="1207" t="s">
        <v>764</v>
      </c>
      <c r="M5" s="1207" t="s">
        <v>320</v>
      </c>
      <c r="N5" s="1208" t="s">
        <v>765</v>
      </c>
      <c r="O5" s="1208" t="s">
        <v>918</v>
      </c>
      <c r="P5" s="1676" t="s">
        <v>19</v>
      </c>
      <c r="Q5" s="1677"/>
      <c r="R5" s="1676" t="s">
        <v>41</v>
      </c>
      <c r="S5" s="1678"/>
    </row>
    <row r="6" spans="1:19" ht="12.75">
      <c r="A6" s="1209"/>
      <c r="B6" s="1210"/>
      <c r="C6" s="1211"/>
      <c r="D6" s="1211"/>
      <c r="E6" s="1211"/>
      <c r="F6" s="1211" t="s">
        <v>13</v>
      </c>
      <c r="G6" s="1211" t="s">
        <v>919</v>
      </c>
      <c r="H6" s="1211" t="s">
        <v>13</v>
      </c>
      <c r="I6" s="1212" t="s">
        <v>919</v>
      </c>
      <c r="K6" s="1209"/>
      <c r="L6" s="1210"/>
      <c r="M6" s="1211"/>
      <c r="N6" s="1211"/>
      <c r="O6" s="1211"/>
      <c r="P6" s="1211" t="s">
        <v>13</v>
      </c>
      <c r="Q6" s="1211" t="s">
        <v>919</v>
      </c>
      <c r="R6" s="1211" t="s">
        <v>13</v>
      </c>
      <c r="S6" s="1212" t="s">
        <v>919</v>
      </c>
    </row>
    <row r="7" spans="1:19" s="1201" customFormat="1" ht="12.75">
      <c r="A7" s="1213" t="s">
        <v>920</v>
      </c>
      <c r="B7" s="1214">
        <v>65159.77609384413</v>
      </c>
      <c r="C7" s="1215">
        <v>64297.39093238254</v>
      </c>
      <c r="D7" s="1215">
        <v>78791.4543011786</v>
      </c>
      <c r="E7" s="1215">
        <v>84042.73231469649</v>
      </c>
      <c r="F7" s="1215">
        <v>-862.3851614615851</v>
      </c>
      <c r="G7" s="1215">
        <v>-1.3234931320506143</v>
      </c>
      <c r="H7" s="1215">
        <v>5251.278013517891</v>
      </c>
      <c r="I7" s="1216">
        <v>6.66478117467536</v>
      </c>
      <c r="J7" s="1195"/>
      <c r="K7" s="1213" t="s">
        <v>921</v>
      </c>
      <c r="L7" s="1217">
        <v>23002.465491631418</v>
      </c>
      <c r="M7" s="1218">
        <v>22909.380132736198</v>
      </c>
      <c r="N7" s="1218">
        <v>29942.067053997056</v>
      </c>
      <c r="O7" s="1218">
        <v>32376.356233185998</v>
      </c>
      <c r="P7" s="1218">
        <v>-93.08535889521954</v>
      </c>
      <c r="Q7" s="1218">
        <v>-0.40467557240368496</v>
      </c>
      <c r="R7" s="1218">
        <v>2434.2891791889415</v>
      </c>
      <c r="S7" s="1219">
        <v>8.129997086704076</v>
      </c>
    </row>
    <row r="8" spans="1:19" s="512" customFormat="1" ht="12.75">
      <c r="A8" s="486" t="s">
        <v>922</v>
      </c>
      <c r="B8" s="1220">
        <v>7998.323793673232</v>
      </c>
      <c r="C8" s="1221">
        <v>8172.243755852</v>
      </c>
      <c r="D8" s="1221">
        <v>10347.91153206</v>
      </c>
      <c r="E8" s="1221">
        <v>10423.954649252228</v>
      </c>
      <c r="F8" s="1222">
        <v>173.9199621787675</v>
      </c>
      <c r="G8" s="1222">
        <v>2.174455131665715</v>
      </c>
      <c r="H8" s="1222">
        <v>76.04311719222824</v>
      </c>
      <c r="I8" s="1223">
        <v>0.7348643922653447</v>
      </c>
      <c r="J8" s="1179"/>
      <c r="K8" s="486" t="s">
        <v>923</v>
      </c>
      <c r="L8" s="1224">
        <v>14342.269260266698</v>
      </c>
      <c r="M8" s="1225">
        <v>14596.922815896702</v>
      </c>
      <c r="N8" s="1225">
        <v>18943.62419662</v>
      </c>
      <c r="O8" s="1225">
        <v>20529.916981479997</v>
      </c>
      <c r="P8" s="1226">
        <v>254.65355563000412</v>
      </c>
      <c r="Q8" s="1226">
        <v>1.775545773188676</v>
      </c>
      <c r="R8" s="1226">
        <v>1586.2927848599975</v>
      </c>
      <c r="S8" s="1227">
        <v>8.373755562270023</v>
      </c>
    </row>
    <row r="9" spans="1:19" s="512" customFormat="1" ht="12.75">
      <c r="A9" s="486" t="s">
        <v>924</v>
      </c>
      <c r="B9" s="1228">
        <v>3479.861155805159</v>
      </c>
      <c r="C9" s="1222">
        <v>3529.8086142849997</v>
      </c>
      <c r="D9" s="1222">
        <v>3421.7982416800005</v>
      </c>
      <c r="E9" s="1222">
        <v>3503.317938999999</v>
      </c>
      <c r="F9" s="1228">
        <v>49.94745847984086</v>
      </c>
      <c r="G9" s="1222">
        <v>1.4353290618080474</v>
      </c>
      <c r="H9" s="1222">
        <v>81.51969731999861</v>
      </c>
      <c r="I9" s="1223">
        <v>2.3823642296330974</v>
      </c>
      <c r="K9" s="486" t="s">
        <v>925</v>
      </c>
      <c r="L9" s="1229">
        <v>44.92072345</v>
      </c>
      <c r="M9" s="1226">
        <v>32.45238852</v>
      </c>
      <c r="N9" s="1226">
        <v>49.51927504</v>
      </c>
      <c r="O9" s="1226">
        <v>48.67227131</v>
      </c>
      <c r="P9" s="1229">
        <v>-12.468334929999997</v>
      </c>
      <c r="Q9" s="1226">
        <v>-27.756309276448217</v>
      </c>
      <c r="R9" s="1226">
        <v>-0.8470037299999973</v>
      </c>
      <c r="S9" s="1227">
        <v>-1.71045260520437</v>
      </c>
    </row>
    <row r="10" spans="1:19" s="512" customFormat="1" ht="12.75">
      <c r="A10" s="486" t="s">
        <v>926</v>
      </c>
      <c r="B10" s="1228">
        <v>20730.12233032415</v>
      </c>
      <c r="C10" s="1222">
        <v>22967.040749143445</v>
      </c>
      <c r="D10" s="1222">
        <v>28761.712302441654</v>
      </c>
      <c r="E10" s="1222">
        <v>30245.965784281663</v>
      </c>
      <c r="F10" s="1228">
        <v>2236.9184188192958</v>
      </c>
      <c r="G10" s="1222">
        <v>10.790666756206827</v>
      </c>
      <c r="H10" s="1222">
        <v>1484.253481840009</v>
      </c>
      <c r="I10" s="1223">
        <v>5.160518491501659</v>
      </c>
      <c r="K10" s="486" t="s">
        <v>927</v>
      </c>
      <c r="L10" s="1229">
        <v>6466.227867574001</v>
      </c>
      <c r="M10" s="1226">
        <v>6593.654952438001</v>
      </c>
      <c r="N10" s="1226">
        <v>7273.623215850001</v>
      </c>
      <c r="O10" s="1226">
        <v>8288.986063856002</v>
      </c>
      <c r="P10" s="1229">
        <v>127.42708486399988</v>
      </c>
      <c r="Q10" s="1226">
        <v>1.9706556507698199</v>
      </c>
      <c r="R10" s="1226">
        <v>1015.3628480060015</v>
      </c>
      <c r="S10" s="1227">
        <v>13.95951945645765</v>
      </c>
    </row>
    <row r="11" spans="1:19" s="512" customFormat="1" ht="12.75">
      <c r="A11" s="486" t="s">
        <v>928</v>
      </c>
      <c r="B11" s="1228">
        <v>1769.28074207</v>
      </c>
      <c r="C11" s="1222">
        <v>3001.5474908300007</v>
      </c>
      <c r="D11" s="1222">
        <v>2010.0968664000006</v>
      </c>
      <c r="E11" s="1222">
        <v>1924.9547226700006</v>
      </c>
      <c r="F11" s="1228">
        <v>1232.2667487600006</v>
      </c>
      <c r="G11" s="1222">
        <v>69.64789247173341</v>
      </c>
      <c r="H11" s="1222">
        <v>-85.14214373000004</v>
      </c>
      <c r="I11" s="1223">
        <v>-4.2357234197616584</v>
      </c>
      <c r="K11" s="486" t="s">
        <v>929</v>
      </c>
      <c r="L11" s="1230">
        <v>2149.04764034072</v>
      </c>
      <c r="M11" s="1231">
        <v>1686.3499758815</v>
      </c>
      <c r="N11" s="1231">
        <v>3675.300366487057</v>
      </c>
      <c r="O11" s="1231">
        <v>3508.78091654</v>
      </c>
      <c r="P11" s="1226">
        <v>-462.69766445922005</v>
      </c>
      <c r="Q11" s="1226">
        <v>-21.53035864695218</v>
      </c>
      <c r="R11" s="1226">
        <v>-166.51944994705718</v>
      </c>
      <c r="S11" s="1227">
        <v>-4.530771184457519</v>
      </c>
    </row>
    <row r="12" spans="1:19" s="512" customFormat="1" ht="12.75">
      <c r="A12" s="486" t="s">
        <v>930</v>
      </c>
      <c r="B12" s="1232">
        <v>31182.18807197159</v>
      </c>
      <c r="C12" s="1233">
        <v>26626.750322272102</v>
      </c>
      <c r="D12" s="1233">
        <v>34249.93535859693</v>
      </c>
      <c r="E12" s="1233">
        <v>37944.5392194926</v>
      </c>
      <c r="F12" s="1222">
        <v>-4555.437749699486</v>
      </c>
      <c r="G12" s="1222">
        <v>-14.609102283602043</v>
      </c>
      <c r="H12" s="1222">
        <v>3694.6038608956733</v>
      </c>
      <c r="I12" s="1223">
        <v>10.787184916447751</v>
      </c>
      <c r="K12" s="1213" t="s">
        <v>931</v>
      </c>
      <c r="L12" s="1217">
        <v>60042.01386870157</v>
      </c>
      <c r="M12" s="1218">
        <v>65332.937066648694</v>
      </c>
      <c r="N12" s="1218">
        <v>83966.81437344912</v>
      </c>
      <c r="O12" s="1218">
        <v>89179.60976989323</v>
      </c>
      <c r="P12" s="1218">
        <v>5290.923197947122</v>
      </c>
      <c r="Q12" s="1218">
        <v>8.812034868645787</v>
      </c>
      <c r="R12" s="1218">
        <v>5212.795396444111</v>
      </c>
      <c r="S12" s="1219">
        <v>6.208161444901062</v>
      </c>
    </row>
    <row r="13" spans="1:19" s="1201" customFormat="1" ht="12.75">
      <c r="A13" s="1213" t="s">
        <v>932</v>
      </c>
      <c r="B13" s="1214">
        <v>3526.16618513</v>
      </c>
      <c r="C13" s="1215">
        <v>3743.1224713899996</v>
      </c>
      <c r="D13" s="1215">
        <v>3404.02542476</v>
      </c>
      <c r="E13" s="1215">
        <v>3602.37698315</v>
      </c>
      <c r="F13" s="1215">
        <v>216.95628625999962</v>
      </c>
      <c r="G13" s="1215">
        <v>6.152752731136552</v>
      </c>
      <c r="H13" s="1215">
        <v>198.3515583899998</v>
      </c>
      <c r="I13" s="1216">
        <v>5.826970531631224</v>
      </c>
      <c r="K13" s="486" t="s">
        <v>933</v>
      </c>
      <c r="L13" s="1224">
        <v>10938.141335183493</v>
      </c>
      <c r="M13" s="1225">
        <v>12080.446389582</v>
      </c>
      <c r="N13" s="1225">
        <v>15317.699804687185</v>
      </c>
      <c r="O13" s="1225">
        <v>15625.2415004</v>
      </c>
      <c r="P13" s="1226">
        <v>1142.3050543985082</v>
      </c>
      <c r="Q13" s="1226">
        <v>10.44331956768728</v>
      </c>
      <c r="R13" s="1226">
        <v>307.54169571281454</v>
      </c>
      <c r="S13" s="1227">
        <v>2.007753772656567</v>
      </c>
    </row>
    <row r="14" spans="1:19" s="512" customFormat="1" ht="12.75">
      <c r="A14" s="486" t="s">
        <v>934</v>
      </c>
      <c r="B14" s="1220">
        <v>1064.9545842500002</v>
      </c>
      <c r="C14" s="1221">
        <v>1250.61744638</v>
      </c>
      <c r="D14" s="1221">
        <v>1624.5139974299998</v>
      </c>
      <c r="E14" s="1221">
        <v>1680.81504387</v>
      </c>
      <c r="F14" s="1222">
        <v>185.6628621299999</v>
      </c>
      <c r="G14" s="1222">
        <v>17.43387604277547</v>
      </c>
      <c r="H14" s="1222">
        <v>56.301046440000164</v>
      </c>
      <c r="I14" s="1223">
        <v>3.4657163021721624</v>
      </c>
      <c r="K14" s="486" t="s">
        <v>935</v>
      </c>
      <c r="L14" s="1229">
        <v>6241.116634909785</v>
      </c>
      <c r="M14" s="1226">
        <v>6733.071095815201</v>
      </c>
      <c r="N14" s="1226">
        <v>10873.652292877894</v>
      </c>
      <c r="O14" s="1226">
        <v>11584.347313323196</v>
      </c>
      <c r="P14" s="1229">
        <v>491.95446090541645</v>
      </c>
      <c r="Q14" s="1226">
        <v>7.882475039060501</v>
      </c>
      <c r="R14" s="1226">
        <v>710.6950204453024</v>
      </c>
      <c r="S14" s="1227">
        <v>6.53593660439923</v>
      </c>
    </row>
    <row r="15" spans="1:19" s="512" customFormat="1" ht="12.75">
      <c r="A15" s="486" t="s">
        <v>936</v>
      </c>
      <c r="B15" s="1228">
        <v>796.0430835399999</v>
      </c>
      <c r="C15" s="1222">
        <v>794.4792401499999</v>
      </c>
      <c r="D15" s="1222">
        <v>511.9188356800001</v>
      </c>
      <c r="E15" s="1222">
        <v>564.29268982</v>
      </c>
      <c r="F15" s="1228">
        <v>-1.5638433899999882</v>
      </c>
      <c r="G15" s="1222">
        <v>-0.19645210445715877</v>
      </c>
      <c r="H15" s="1222">
        <v>52.37385413999988</v>
      </c>
      <c r="I15" s="1223">
        <v>10.230890229000817</v>
      </c>
      <c r="K15" s="486" t="s">
        <v>937</v>
      </c>
      <c r="L15" s="1229">
        <v>0</v>
      </c>
      <c r="M15" s="1226">
        <v>0</v>
      </c>
      <c r="N15" s="1226">
        <v>0</v>
      </c>
      <c r="O15" s="1226">
        <v>0</v>
      </c>
      <c r="P15" s="1234">
        <v>0</v>
      </c>
      <c r="Q15" s="1235" t="s">
        <v>3</v>
      </c>
      <c r="R15" s="1235">
        <v>0</v>
      </c>
      <c r="S15" s="1236" t="s">
        <v>3</v>
      </c>
    </row>
    <row r="16" spans="1:19" s="512" customFormat="1" ht="12.75">
      <c r="A16" s="486" t="s">
        <v>938</v>
      </c>
      <c r="B16" s="1228">
        <v>241.57251959</v>
      </c>
      <c r="C16" s="1222">
        <v>274.4652305899999</v>
      </c>
      <c r="D16" s="1222">
        <v>254.76278612000002</v>
      </c>
      <c r="E16" s="1222">
        <v>301.24955330999995</v>
      </c>
      <c r="F16" s="1228">
        <v>32.892710999999906</v>
      </c>
      <c r="G16" s="1222">
        <v>13.616081438329921</v>
      </c>
      <c r="H16" s="1222">
        <v>46.48676718999994</v>
      </c>
      <c r="I16" s="1223">
        <v>18.247079135059955</v>
      </c>
      <c r="K16" s="486" t="s">
        <v>939</v>
      </c>
      <c r="L16" s="1229">
        <v>0</v>
      </c>
      <c r="M16" s="1226">
        <v>0</v>
      </c>
      <c r="N16" s="1226">
        <v>0</v>
      </c>
      <c r="O16" s="1226">
        <v>0</v>
      </c>
      <c r="P16" s="1234">
        <v>0</v>
      </c>
      <c r="Q16" s="1235" t="s">
        <v>3</v>
      </c>
      <c r="R16" s="1235">
        <v>0</v>
      </c>
      <c r="S16" s="1236" t="s">
        <v>3</v>
      </c>
    </row>
    <row r="17" spans="1:19" s="512" customFormat="1" ht="12.75">
      <c r="A17" s="486" t="s">
        <v>940</v>
      </c>
      <c r="B17" s="1228">
        <v>11.854953219999999</v>
      </c>
      <c r="C17" s="1222">
        <v>13.583069590000001</v>
      </c>
      <c r="D17" s="1222">
        <v>14.13501966</v>
      </c>
      <c r="E17" s="1222">
        <v>6.9765633</v>
      </c>
      <c r="F17" s="1228">
        <v>1.7281163700000022</v>
      </c>
      <c r="G17" s="1222">
        <v>14.577167348788597</v>
      </c>
      <c r="H17" s="1222">
        <v>-7.15845636</v>
      </c>
      <c r="I17" s="1223">
        <v>-50.64341282989061</v>
      </c>
      <c r="J17" s="1179"/>
      <c r="K17" s="486" t="s">
        <v>941</v>
      </c>
      <c r="L17" s="1229">
        <v>31477.382981504998</v>
      </c>
      <c r="M17" s="1226">
        <v>34031.277190773995</v>
      </c>
      <c r="N17" s="1226">
        <v>42207.085875954006</v>
      </c>
      <c r="O17" s="1226">
        <v>44588.227128570004</v>
      </c>
      <c r="P17" s="1229">
        <v>2553.8942092689977</v>
      </c>
      <c r="Q17" s="1237">
        <v>8.113426109056068</v>
      </c>
      <c r="R17" s="1237">
        <v>2381.1412526159984</v>
      </c>
      <c r="S17" s="1238">
        <v>5.641567531134788</v>
      </c>
    </row>
    <row r="18" spans="1:19" s="512" customFormat="1" ht="12.75">
      <c r="A18" s="486" t="s">
        <v>942</v>
      </c>
      <c r="B18" s="1228">
        <v>16.02626883</v>
      </c>
      <c r="C18" s="1222">
        <v>17.512881379999996</v>
      </c>
      <c r="D18" s="1222">
        <v>27.84733919</v>
      </c>
      <c r="E18" s="1222">
        <v>83.57526637000001</v>
      </c>
      <c r="F18" s="1228">
        <v>1.4866125499999967</v>
      </c>
      <c r="G18" s="1222">
        <v>9.276098920898962</v>
      </c>
      <c r="H18" s="1222">
        <v>55.72792718000001</v>
      </c>
      <c r="I18" s="1223">
        <v>200.11939668552589</v>
      </c>
      <c r="K18" s="486" t="s">
        <v>943</v>
      </c>
      <c r="L18" s="1229">
        <v>3063.0504860332953</v>
      </c>
      <c r="M18" s="1226">
        <v>3438.9713863474994</v>
      </c>
      <c r="N18" s="1226">
        <v>4210.67966576</v>
      </c>
      <c r="O18" s="1226">
        <v>4731.83878382</v>
      </c>
      <c r="P18" s="1229">
        <v>375.9209003142041</v>
      </c>
      <c r="Q18" s="1237">
        <v>12.272762137885241</v>
      </c>
      <c r="R18" s="1237">
        <v>521.1591180599999</v>
      </c>
      <c r="S18" s="1238">
        <v>12.377078273085257</v>
      </c>
    </row>
    <row r="19" spans="1:19" s="512" customFormat="1" ht="12.75">
      <c r="A19" s="486" t="s">
        <v>944</v>
      </c>
      <c r="B19" s="1228">
        <v>517.13052966</v>
      </c>
      <c r="C19" s="1222">
        <v>501.39639696</v>
      </c>
      <c r="D19" s="1222">
        <v>511.2040372600001</v>
      </c>
      <c r="E19" s="1222">
        <v>538.74008855</v>
      </c>
      <c r="F19" s="1228">
        <v>-15.734132699999975</v>
      </c>
      <c r="G19" s="1222">
        <v>-3.042584376200872</v>
      </c>
      <c r="H19" s="1222">
        <v>27.536051289999875</v>
      </c>
      <c r="I19" s="1223">
        <v>5.386508963737887</v>
      </c>
      <c r="K19" s="486" t="s">
        <v>945</v>
      </c>
      <c r="L19" s="1230">
        <v>8322.322431069999</v>
      </c>
      <c r="M19" s="1231">
        <v>9049.171004130001</v>
      </c>
      <c r="N19" s="1231">
        <v>11357.696734170016</v>
      </c>
      <c r="O19" s="1231">
        <v>12649.955043780012</v>
      </c>
      <c r="P19" s="1226">
        <v>726.8485730600023</v>
      </c>
      <c r="Q19" s="1237">
        <v>8.733722816919887</v>
      </c>
      <c r="R19" s="1237">
        <v>1292.2583096099952</v>
      </c>
      <c r="S19" s="1238">
        <v>11.377820167729888</v>
      </c>
    </row>
    <row r="20" spans="1:19" s="512" customFormat="1" ht="12.75">
      <c r="A20" s="486" t="s">
        <v>946</v>
      </c>
      <c r="B20" s="1232">
        <v>878.58424604</v>
      </c>
      <c r="C20" s="1233">
        <v>891.06820634</v>
      </c>
      <c r="D20" s="1233">
        <v>459.64340942</v>
      </c>
      <c r="E20" s="1233">
        <v>426.72777793</v>
      </c>
      <c r="F20" s="1222">
        <v>12.483960299999922</v>
      </c>
      <c r="G20" s="1222">
        <v>1.4209178409774894</v>
      </c>
      <c r="H20" s="1222">
        <v>-32.91563149000001</v>
      </c>
      <c r="I20" s="1223">
        <v>-7.161123343753481</v>
      </c>
      <c r="J20" s="1179"/>
      <c r="K20" s="1213" t="s">
        <v>947</v>
      </c>
      <c r="L20" s="1217">
        <v>297464.8425950582</v>
      </c>
      <c r="M20" s="1218">
        <v>303973.3123258206</v>
      </c>
      <c r="N20" s="1218">
        <v>374349.8277711696</v>
      </c>
      <c r="O20" s="1218">
        <v>395056.7481737305</v>
      </c>
      <c r="P20" s="1218">
        <v>6508.469730762416</v>
      </c>
      <c r="Q20" s="1239">
        <v>2.187979484897467</v>
      </c>
      <c r="R20" s="1239">
        <v>20706.920402560907</v>
      </c>
      <c r="S20" s="1240">
        <v>5.531435803202376</v>
      </c>
    </row>
    <row r="21" spans="1:19" s="1201" customFormat="1" ht="12.75">
      <c r="A21" s="1213" t="s">
        <v>948</v>
      </c>
      <c r="B21" s="1214">
        <v>255565.55740765922</v>
      </c>
      <c r="C21" s="1215">
        <v>259953.99385499468</v>
      </c>
      <c r="D21" s="1215">
        <v>296111.1972812209</v>
      </c>
      <c r="E21" s="1215">
        <v>309301.6449148689</v>
      </c>
      <c r="F21" s="1215">
        <v>4388.436447335465</v>
      </c>
      <c r="G21" s="1215">
        <v>1.7171470568451277</v>
      </c>
      <c r="H21" s="1215">
        <v>13190.447633648</v>
      </c>
      <c r="I21" s="1216">
        <v>4.454558880163133</v>
      </c>
      <c r="J21" s="1195"/>
      <c r="K21" s="486" t="s">
        <v>949</v>
      </c>
      <c r="L21" s="1224">
        <v>66556.96564459868</v>
      </c>
      <c r="M21" s="1225">
        <v>65122.613909299245</v>
      </c>
      <c r="N21" s="1225">
        <v>75449.7206057355</v>
      </c>
      <c r="O21" s="1225">
        <v>78259.50410812424</v>
      </c>
      <c r="P21" s="1226">
        <v>-1434.3517352994313</v>
      </c>
      <c r="Q21" s="1237">
        <v>-2.1550738099428877</v>
      </c>
      <c r="R21" s="1237">
        <v>2809.783502388731</v>
      </c>
      <c r="S21" s="1238">
        <v>3.7240475906747594</v>
      </c>
    </row>
    <row r="22" spans="1:19" s="512" customFormat="1" ht="12.75">
      <c r="A22" s="486" t="s">
        <v>950</v>
      </c>
      <c r="B22" s="1220">
        <v>49144.7073363505</v>
      </c>
      <c r="C22" s="1221">
        <v>47710.54316827901</v>
      </c>
      <c r="D22" s="1221">
        <v>59646.21329120616</v>
      </c>
      <c r="E22" s="1221">
        <v>61269.208279815</v>
      </c>
      <c r="F22" s="1222">
        <v>-1434.1641680714893</v>
      </c>
      <c r="G22" s="1222">
        <v>-2.918247448816715</v>
      </c>
      <c r="H22" s="1222">
        <v>1622.9949886088434</v>
      </c>
      <c r="I22" s="1223">
        <v>2.721036087714435</v>
      </c>
      <c r="J22" s="1179"/>
      <c r="K22" s="486" t="s">
        <v>951</v>
      </c>
      <c r="L22" s="1229">
        <v>48139.0792284881</v>
      </c>
      <c r="M22" s="1226">
        <v>47880.77667326816</v>
      </c>
      <c r="N22" s="1226">
        <v>59146.07714425187</v>
      </c>
      <c r="O22" s="1226">
        <v>63839.693952848</v>
      </c>
      <c r="P22" s="1229">
        <v>-258.3025552199397</v>
      </c>
      <c r="Q22" s="1237">
        <v>-0.5365756041862128</v>
      </c>
      <c r="R22" s="1237">
        <v>4693.616808596133</v>
      </c>
      <c r="S22" s="1238">
        <v>7.935635016247707</v>
      </c>
    </row>
    <row r="23" spans="1:19" s="512" customFormat="1" ht="12.75">
      <c r="A23" s="486" t="s">
        <v>952</v>
      </c>
      <c r="B23" s="1228">
        <v>14607.971609179998</v>
      </c>
      <c r="C23" s="1222">
        <v>15565.112306059995</v>
      </c>
      <c r="D23" s="1222">
        <v>19602.753444843507</v>
      </c>
      <c r="E23" s="1222">
        <v>17675.80539644</v>
      </c>
      <c r="F23" s="1228">
        <v>957.1406968799965</v>
      </c>
      <c r="G23" s="1222">
        <v>6.552180703024549</v>
      </c>
      <c r="H23" s="1222">
        <v>-1926.9480484035084</v>
      </c>
      <c r="I23" s="1223">
        <v>-9.829986658891489</v>
      </c>
      <c r="K23" s="486" t="s">
        <v>953</v>
      </c>
      <c r="L23" s="1229">
        <v>26139.835300735725</v>
      </c>
      <c r="M23" s="1226">
        <v>30606.61529491572</v>
      </c>
      <c r="N23" s="1226">
        <v>39671.87261881226</v>
      </c>
      <c r="O23" s="1226">
        <v>49282.62004870999</v>
      </c>
      <c r="P23" s="1229">
        <v>4466.779994179993</v>
      </c>
      <c r="Q23" s="1237">
        <v>17.088018890670945</v>
      </c>
      <c r="R23" s="1237">
        <v>9610.747429897732</v>
      </c>
      <c r="S23" s="1238">
        <v>24.225595605840773</v>
      </c>
    </row>
    <row r="24" spans="1:19" s="512" customFormat="1" ht="12.75">
      <c r="A24" s="486" t="s">
        <v>954</v>
      </c>
      <c r="B24" s="1228">
        <v>9952.86956710395</v>
      </c>
      <c r="C24" s="1222">
        <v>10845.970318913947</v>
      </c>
      <c r="D24" s="1222">
        <v>13697.186892970001</v>
      </c>
      <c r="E24" s="1222">
        <v>13662.975127150003</v>
      </c>
      <c r="F24" s="1228">
        <v>893.1007518099977</v>
      </c>
      <c r="G24" s="1222">
        <v>8.973299065044102</v>
      </c>
      <c r="H24" s="1222">
        <v>-34.21176581999862</v>
      </c>
      <c r="I24" s="1241">
        <v>-0.2497722056896048</v>
      </c>
      <c r="K24" s="486" t="s">
        <v>955</v>
      </c>
      <c r="L24" s="1229">
        <v>119664.8019044213</v>
      </c>
      <c r="M24" s="1226">
        <v>121239.8014438351</v>
      </c>
      <c r="N24" s="1226">
        <v>150233.75500248134</v>
      </c>
      <c r="O24" s="1226">
        <v>152722.10365108814</v>
      </c>
      <c r="P24" s="1229">
        <v>1574.999539413795</v>
      </c>
      <c r="Q24" s="1237">
        <v>1.3161761139017127</v>
      </c>
      <c r="R24" s="1237">
        <v>2488.3486486067995</v>
      </c>
      <c r="S24" s="1238">
        <v>1.6563179483636687</v>
      </c>
    </row>
    <row r="25" spans="1:19" s="512" customFormat="1" ht="12.75">
      <c r="A25" s="486" t="s">
        <v>956</v>
      </c>
      <c r="B25" s="1228">
        <v>5640.701975473947</v>
      </c>
      <c r="C25" s="1222">
        <v>6863.033645273947</v>
      </c>
      <c r="D25" s="1222">
        <v>9577.186901309999</v>
      </c>
      <c r="E25" s="1222">
        <v>10004.58296338</v>
      </c>
      <c r="F25" s="1228">
        <v>1222.3316697999999</v>
      </c>
      <c r="G25" s="1222">
        <v>21.66985022635053</v>
      </c>
      <c r="H25" s="1222">
        <v>427.3960620700018</v>
      </c>
      <c r="I25" s="1223">
        <v>4.4626471893489015</v>
      </c>
      <c r="K25" s="486" t="s">
        <v>957</v>
      </c>
      <c r="L25" s="1229">
        <v>35801.55782196435</v>
      </c>
      <c r="M25" s="1226">
        <v>37960.38830751236</v>
      </c>
      <c r="N25" s="1226">
        <v>48367.84687966859</v>
      </c>
      <c r="O25" s="1226">
        <v>49393.41132674014</v>
      </c>
      <c r="P25" s="1229">
        <v>2158.830485548009</v>
      </c>
      <c r="Q25" s="1237">
        <v>6.0299903604294025</v>
      </c>
      <c r="R25" s="1237">
        <v>1025.5644470715488</v>
      </c>
      <c r="S25" s="1238">
        <v>2.120343395940257</v>
      </c>
    </row>
    <row r="26" spans="1:19" s="512" customFormat="1" ht="12.75">
      <c r="A26" s="486" t="s">
        <v>958</v>
      </c>
      <c r="B26" s="1228">
        <v>4312.167591630001</v>
      </c>
      <c r="C26" s="1222">
        <v>3982.936673640001</v>
      </c>
      <c r="D26" s="1222">
        <v>4119.999991660002</v>
      </c>
      <c r="E26" s="1222">
        <v>3658.392163770001</v>
      </c>
      <c r="F26" s="1228">
        <v>-329.23091798999985</v>
      </c>
      <c r="G26" s="1222">
        <v>-7.6349286291433405</v>
      </c>
      <c r="H26" s="1222">
        <v>-461.60782789000086</v>
      </c>
      <c r="I26" s="1223">
        <v>-11.204073515155835</v>
      </c>
      <c r="K26" s="486" t="s">
        <v>959</v>
      </c>
      <c r="L26" s="1230">
        <v>1162.6026948499998</v>
      </c>
      <c r="M26" s="1231">
        <v>1163.11669699</v>
      </c>
      <c r="N26" s="1231">
        <v>1480.5555202200196</v>
      </c>
      <c r="O26" s="1231">
        <v>1559.4150862200192</v>
      </c>
      <c r="P26" s="1226">
        <v>0.5140021400002297</v>
      </c>
      <c r="Q26" s="1237">
        <v>0.04421133223560494</v>
      </c>
      <c r="R26" s="1237">
        <v>78.85956599999963</v>
      </c>
      <c r="S26" s="1238">
        <v>5.326349800666754</v>
      </c>
    </row>
    <row r="27" spans="1:19" s="512" customFormat="1" ht="12.75">
      <c r="A27" s="486" t="s">
        <v>960</v>
      </c>
      <c r="B27" s="1228">
        <v>1277.4018440000004</v>
      </c>
      <c r="C27" s="1222">
        <v>436.1962326760002</v>
      </c>
      <c r="D27" s="1222">
        <v>494.77012422999985</v>
      </c>
      <c r="E27" s="1222">
        <v>537.3905895199999</v>
      </c>
      <c r="F27" s="1228">
        <v>-841.2056113240003</v>
      </c>
      <c r="G27" s="1222">
        <v>-65.85285713146348</v>
      </c>
      <c r="H27" s="1222">
        <v>42.620465290000084</v>
      </c>
      <c r="I27" s="1223">
        <v>8.614195401617954</v>
      </c>
      <c r="K27" s="1213" t="s">
        <v>961</v>
      </c>
      <c r="L27" s="1217">
        <v>107252.81507546373</v>
      </c>
      <c r="M27" s="1218">
        <v>113935.82544153999</v>
      </c>
      <c r="N27" s="1218">
        <v>135056.38298246288</v>
      </c>
      <c r="O27" s="1218">
        <v>140935.18330351</v>
      </c>
      <c r="P27" s="1218">
        <v>6683.010366076254</v>
      </c>
      <c r="Q27" s="1239">
        <v>6.231081544455544</v>
      </c>
      <c r="R27" s="1239">
        <v>5878.800321047136</v>
      </c>
      <c r="S27" s="1240">
        <v>4.352848929628524</v>
      </c>
    </row>
    <row r="28" spans="1:19" s="512" customFormat="1" ht="12.75">
      <c r="A28" s="486" t="s">
        <v>962</v>
      </c>
      <c r="B28" s="1228">
        <v>5944.705740249078</v>
      </c>
      <c r="C28" s="1222">
        <v>6053.817260162001</v>
      </c>
      <c r="D28" s="1222">
        <v>6808.2353452</v>
      </c>
      <c r="E28" s="1222">
        <v>6919.323018690001</v>
      </c>
      <c r="F28" s="1228">
        <v>109.11151991292263</v>
      </c>
      <c r="G28" s="1222">
        <v>1.8354402165640407</v>
      </c>
      <c r="H28" s="1222">
        <v>111.08767349000118</v>
      </c>
      <c r="I28" s="1223">
        <v>1.6316661786423283</v>
      </c>
      <c r="K28" s="486" t="s">
        <v>963</v>
      </c>
      <c r="L28" s="1224">
        <v>2160.39919307</v>
      </c>
      <c r="M28" s="1225">
        <v>2099.25199139</v>
      </c>
      <c r="N28" s="1225">
        <v>1497.29522539</v>
      </c>
      <c r="O28" s="1225">
        <v>1525.0416639300001</v>
      </c>
      <c r="P28" s="1226">
        <v>-61.14720167999985</v>
      </c>
      <c r="Q28" s="1237">
        <v>-2.83036588220104</v>
      </c>
      <c r="R28" s="1237">
        <v>27.7464385400001</v>
      </c>
      <c r="S28" s="1238">
        <v>1.8531040551987996</v>
      </c>
    </row>
    <row r="29" spans="1:19" s="512" customFormat="1" ht="12.75">
      <c r="A29" s="486" t="s">
        <v>964</v>
      </c>
      <c r="B29" s="1228">
        <v>0</v>
      </c>
      <c r="C29" s="1222">
        <v>0</v>
      </c>
      <c r="D29" s="1222">
        <v>0</v>
      </c>
      <c r="E29" s="1222">
        <v>0</v>
      </c>
      <c r="F29" s="1242">
        <v>0</v>
      </c>
      <c r="G29" s="1243" t="s">
        <v>3</v>
      </c>
      <c r="H29" s="1243">
        <v>0</v>
      </c>
      <c r="I29" s="1244" t="s">
        <v>3</v>
      </c>
      <c r="J29" s="1179"/>
      <c r="K29" s="1245" t="s">
        <v>965</v>
      </c>
      <c r="L29" s="1229">
        <v>131.60030004</v>
      </c>
      <c r="M29" s="1226">
        <v>146.15879061</v>
      </c>
      <c r="N29" s="1226">
        <v>158.91970232</v>
      </c>
      <c r="O29" s="1226">
        <v>149.44273888</v>
      </c>
      <c r="P29" s="1229">
        <v>14.558490570000004</v>
      </c>
      <c r="Q29" s="1237">
        <v>11.062657581764586</v>
      </c>
      <c r="R29" s="1237">
        <v>-9.476963439999992</v>
      </c>
      <c r="S29" s="1238">
        <v>-5.963365965106844</v>
      </c>
    </row>
    <row r="30" spans="1:19" s="512" customFormat="1" ht="12.75">
      <c r="A30" s="486" t="s">
        <v>966</v>
      </c>
      <c r="B30" s="1228">
        <v>13283.049057741999</v>
      </c>
      <c r="C30" s="1222">
        <v>13710.756276337</v>
      </c>
      <c r="D30" s="1222">
        <v>15064.411486055002</v>
      </c>
      <c r="E30" s="1222">
        <v>16193.301140695998</v>
      </c>
      <c r="F30" s="1228">
        <v>427.7072185950019</v>
      </c>
      <c r="G30" s="1246">
        <v>3.2199475943794216</v>
      </c>
      <c r="H30" s="1246">
        <v>1128.889654640996</v>
      </c>
      <c r="I30" s="1247">
        <v>7.493752116941306</v>
      </c>
      <c r="K30" s="486" t="s">
        <v>967</v>
      </c>
      <c r="L30" s="1229">
        <v>567.73356983</v>
      </c>
      <c r="M30" s="1226">
        <v>482.806</v>
      </c>
      <c r="N30" s="1226">
        <v>507.23868614</v>
      </c>
      <c r="O30" s="1226">
        <v>681.0148382</v>
      </c>
      <c r="P30" s="1229">
        <v>-84.92756982999998</v>
      </c>
      <c r="Q30" s="1237">
        <v>-14.959053743365992</v>
      </c>
      <c r="R30" s="1237">
        <v>173.77615205999996</v>
      </c>
      <c r="S30" s="1238">
        <v>34.25924654572522</v>
      </c>
    </row>
    <row r="31" spans="1:19" s="512" customFormat="1" ht="12.75">
      <c r="A31" s="486" t="s">
        <v>968</v>
      </c>
      <c r="B31" s="1228">
        <v>11736.549682733475</v>
      </c>
      <c r="C31" s="1222">
        <v>11978.136301889997</v>
      </c>
      <c r="D31" s="1222">
        <v>13731.801656999</v>
      </c>
      <c r="E31" s="1222">
        <v>14808.414135021987</v>
      </c>
      <c r="F31" s="1228">
        <v>241.58661915652192</v>
      </c>
      <c r="G31" s="1246">
        <v>2.058412614330243</v>
      </c>
      <c r="H31" s="1246">
        <v>1076.6124780229875</v>
      </c>
      <c r="I31" s="1247">
        <v>7.840285673469846</v>
      </c>
      <c r="K31" s="486" t="s">
        <v>969</v>
      </c>
      <c r="L31" s="1229">
        <v>30965.701122430008</v>
      </c>
      <c r="M31" s="1226">
        <v>35526.10919192</v>
      </c>
      <c r="N31" s="1226">
        <v>40879.62089620001</v>
      </c>
      <c r="O31" s="1226">
        <v>43636.52222441999</v>
      </c>
      <c r="P31" s="1229">
        <v>4560.408069489989</v>
      </c>
      <c r="Q31" s="1237">
        <v>14.727288271172576</v>
      </c>
      <c r="R31" s="1237">
        <v>2756.901328219981</v>
      </c>
      <c r="S31" s="1238">
        <v>6.743950329725906</v>
      </c>
    </row>
    <row r="32" spans="1:19" s="512" customFormat="1" ht="12.75">
      <c r="A32" s="486" t="s">
        <v>970</v>
      </c>
      <c r="B32" s="1228">
        <v>3889.9394175924995</v>
      </c>
      <c r="C32" s="1222">
        <v>4084.8186079199995</v>
      </c>
      <c r="D32" s="1222">
        <v>4792.517192405833</v>
      </c>
      <c r="E32" s="1222">
        <v>5066.215965903335</v>
      </c>
      <c r="F32" s="1228">
        <v>194.87919032750005</v>
      </c>
      <c r="G32" s="1246">
        <v>5.00982584577401</v>
      </c>
      <c r="H32" s="1246">
        <v>273.69877349750186</v>
      </c>
      <c r="I32" s="1247">
        <v>5.710960702054481</v>
      </c>
      <c r="K32" s="486" t="s">
        <v>971</v>
      </c>
      <c r="L32" s="1229">
        <v>3379.172844783744</v>
      </c>
      <c r="M32" s="1226">
        <v>3688.75004676</v>
      </c>
      <c r="N32" s="1226">
        <v>4013.5000495628806</v>
      </c>
      <c r="O32" s="1226">
        <v>4147.8447578</v>
      </c>
      <c r="P32" s="1229">
        <v>309.57720197625576</v>
      </c>
      <c r="Q32" s="1237">
        <v>9.161330781115096</v>
      </c>
      <c r="R32" s="1237">
        <v>134.344708237119</v>
      </c>
      <c r="S32" s="1238">
        <v>3.3473204579068288</v>
      </c>
    </row>
    <row r="33" spans="1:19" s="512" customFormat="1" ht="12.75">
      <c r="A33" s="486" t="s">
        <v>972</v>
      </c>
      <c r="B33" s="1228">
        <v>6546.317520439999</v>
      </c>
      <c r="C33" s="1222">
        <v>6781.28822119</v>
      </c>
      <c r="D33" s="1222">
        <v>7318.6586114084985</v>
      </c>
      <c r="E33" s="1222">
        <v>7976.607958862999</v>
      </c>
      <c r="F33" s="1228">
        <v>234.97070075000101</v>
      </c>
      <c r="G33" s="1246">
        <v>3.5893569173254507</v>
      </c>
      <c r="H33" s="1246">
        <v>657.9493474545006</v>
      </c>
      <c r="I33" s="1247">
        <v>8.990026484209464</v>
      </c>
      <c r="K33" s="486" t="s">
        <v>973</v>
      </c>
      <c r="L33" s="1229">
        <v>40.99367049999999</v>
      </c>
      <c r="M33" s="1226">
        <v>49.338707029999995</v>
      </c>
      <c r="N33" s="1226">
        <v>75.75090191</v>
      </c>
      <c r="O33" s="1226">
        <v>218.60401434</v>
      </c>
      <c r="P33" s="1229">
        <v>8.345036530000002</v>
      </c>
      <c r="Q33" s="1237">
        <v>20.356890291148737</v>
      </c>
      <c r="R33" s="1237">
        <v>142.85311243</v>
      </c>
      <c r="S33" s="1238">
        <v>188.58272156247654</v>
      </c>
    </row>
    <row r="34" spans="1:19" s="512" customFormat="1" ht="12.75">
      <c r="A34" s="486" t="s">
        <v>974</v>
      </c>
      <c r="B34" s="1228">
        <v>0</v>
      </c>
      <c r="C34" s="1222">
        <v>0</v>
      </c>
      <c r="D34" s="1222">
        <v>0</v>
      </c>
      <c r="E34" s="1222">
        <v>0</v>
      </c>
      <c r="F34" s="1242">
        <v>0</v>
      </c>
      <c r="G34" s="1243" t="s">
        <v>3</v>
      </c>
      <c r="H34" s="1243">
        <v>0</v>
      </c>
      <c r="I34" s="1244" t="s">
        <v>3</v>
      </c>
      <c r="K34" s="486" t="s">
        <v>975</v>
      </c>
      <c r="L34" s="1229">
        <v>3323.2612199799996</v>
      </c>
      <c r="M34" s="1226">
        <v>3922.298727730001</v>
      </c>
      <c r="N34" s="1226">
        <v>5434.499547969999</v>
      </c>
      <c r="O34" s="1226">
        <v>5198.921625139999</v>
      </c>
      <c r="P34" s="1229">
        <v>599.0375077500012</v>
      </c>
      <c r="Q34" s="1237">
        <v>18.02559197418752</v>
      </c>
      <c r="R34" s="1237">
        <v>-235.5779228299998</v>
      </c>
      <c r="S34" s="1238">
        <v>-4.334859553314297</v>
      </c>
    </row>
    <row r="35" spans="1:19" s="512" customFormat="1" ht="12.75">
      <c r="A35" s="486" t="s">
        <v>976</v>
      </c>
      <c r="B35" s="1228">
        <v>8346.075369999999</v>
      </c>
      <c r="C35" s="1222">
        <v>8307.87202473</v>
      </c>
      <c r="D35" s="1222">
        <v>9756.636961830001</v>
      </c>
      <c r="E35" s="1222">
        <v>10370.15850231</v>
      </c>
      <c r="F35" s="1228">
        <v>-38.20334526999795</v>
      </c>
      <c r="G35" s="1222">
        <v>-0.4577402380922658</v>
      </c>
      <c r="H35" s="1222">
        <v>613.5215404799983</v>
      </c>
      <c r="I35" s="1223">
        <v>6.2882481215630195</v>
      </c>
      <c r="K35" s="486" t="s">
        <v>977</v>
      </c>
      <c r="L35" s="1229">
        <v>0</v>
      </c>
      <c r="M35" s="1226">
        <v>0</v>
      </c>
      <c r="N35" s="1226">
        <v>0</v>
      </c>
      <c r="O35" s="1226">
        <v>0</v>
      </c>
      <c r="P35" s="1234">
        <v>0</v>
      </c>
      <c r="Q35" s="1235" t="s">
        <v>3</v>
      </c>
      <c r="R35" s="1235">
        <v>0</v>
      </c>
      <c r="S35" s="1236" t="s">
        <v>3</v>
      </c>
    </row>
    <row r="36" spans="1:19" s="512" customFormat="1" ht="12.75">
      <c r="A36" s="486" t="s">
        <v>978</v>
      </c>
      <c r="B36" s="1228">
        <v>1650.7727841995002</v>
      </c>
      <c r="C36" s="1222">
        <v>1449.7993645240003</v>
      </c>
      <c r="D36" s="1222">
        <v>1607.0436244189998</v>
      </c>
      <c r="E36" s="1222">
        <v>1655.7538274749998</v>
      </c>
      <c r="F36" s="1228">
        <v>-200.97341967549983</v>
      </c>
      <c r="G36" s="1222">
        <v>-12.174505274083296</v>
      </c>
      <c r="H36" s="1222">
        <v>48.710203055999955</v>
      </c>
      <c r="I36" s="1223">
        <v>3.031044230277839</v>
      </c>
      <c r="K36" s="486" t="s">
        <v>979</v>
      </c>
      <c r="L36" s="1229">
        <v>3358.7018525</v>
      </c>
      <c r="M36" s="1226">
        <v>1913.94306218</v>
      </c>
      <c r="N36" s="1226">
        <v>1614.92240128</v>
      </c>
      <c r="O36" s="1226">
        <v>2116.54057355</v>
      </c>
      <c r="P36" s="1229">
        <v>-1444.75879032</v>
      </c>
      <c r="Q36" s="1237">
        <v>-43.01539266561023</v>
      </c>
      <c r="R36" s="1237">
        <v>501.61817226999983</v>
      </c>
      <c r="S36" s="1238">
        <v>31.061441210575403</v>
      </c>
    </row>
    <row r="37" spans="1:19" s="512" customFormat="1" ht="12.75">
      <c r="A37" s="486" t="s">
        <v>980</v>
      </c>
      <c r="B37" s="1228">
        <v>804.1768271200002</v>
      </c>
      <c r="C37" s="1222">
        <v>695.46803362</v>
      </c>
      <c r="D37" s="1222">
        <v>991.1339984</v>
      </c>
      <c r="E37" s="1222">
        <v>1083.0717108400002</v>
      </c>
      <c r="F37" s="1228">
        <v>-108.70879350000018</v>
      </c>
      <c r="G37" s="1222">
        <v>-13.51802114086266</v>
      </c>
      <c r="H37" s="1222">
        <v>91.93771244000015</v>
      </c>
      <c r="I37" s="1223">
        <v>9.276012384643888</v>
      </c>
      <c r="K37" s="486" t="s">
        <v>981</v>
      </c>
      <c r="L37" s="1229">
        <v>783.9566853</v>
      </c>
      <c r="M37" s="1226">
        <v>700.65041203</v>
      </c>
      <c r="N37" s="1226">
        <v>811.3183150799999</v>
      </c>
      <c r="O37" s="1226">
        <v>676.5473540500001</v>
      </c>
      <c r="P37" s="1229">
        <v>-83.30627327000002</v>
      </c>
      <c r="Q37" s="1237">
        <v>-10.626387252265202</v>
      </c>
      <c r="R37" s="1237">
        <v>-134.77096102999985</v>
      </c>
      <c r="S37" s="1238">
        <v>-16.61135444929661</v>
      </c>
    </row>
    <row r="38" spans="1:19" s="512" customFormat="1" ht="12.75">
      <c r="A38" s="486" t="s">
        <v>982</v>
      </c>
      <c r="B38" s="1228">
        <v>589.60718425</v>
      </c>
      <c r="C38" s="1222">
        <v>535.4834865900001</v>
      </c>
      <c r="D38" s="1222">
        <v>476.60258767000005</v>
      </c>
      <c r="E38" s="1222">
        <v>440.42204462000007</v>
      </c>
      <c r="F38" s="1228">
        <v>-54.12369765999995</v>
      </c>
      <c r="G38" s="1222">
        <v>-9.179619771568268</v>
      </c>
      <c r="H38" s="1222">
        <v>-36.18054304999998</v>
      </c>
      <c r="I38" s="1223">
        <v>-7.591344232283399</v>
      </c>
      <c r="K38" s="486" t="s">
        <v>983</v>
      </c>
      <c r="L38" s="1229">
        <v>56501.03256947998</v>
      </c>
      <c r="M38" s="1226">
        <v>58939.068975829985</v>
      </c>
      <c r="N38" s="1226">
        <v>68126.24783181</v>
      </c>
      <c r="O38" s="1226">
        <v>72307.63357788001</v>
      </c>
      <c r="P38" s="1229">
        <v>2438.036406350002</v>
      </c>
      <c r="Q38" s="1237">
        <v>4.3150298241928935</v>
      </c>
      <c r="R38" s="1237">
        <v>4181.385746070009</v>
      </c>
      <c r="S38" s="1238">
        <v>6.1377015161513215</v>
      </c>
    </row>
    <row r="39" spans="1:19" s="512" customFormat="1" ht="12.75">
      <c r="A39" s="486" t="s">
        <v>984</v>
      </c>
      <c r="B39" s="1228">
        <v>1541.6826397700002</v>
      </c>
      <c r="C39" s="1222">
        <v>1579.1971240600003</v>
      </c>
      <c r="D39" s="1222">
        <v>1822.803343857</v>
      </c>
      <c r="E39" s="1222">
        <v>1791.0734642340003</v>
      </c>
      <c r="F39" s="1228">
        <v>37.514484290000155</v>
      </c>
      <c r="G39" s="1222">
        <v>2.4333467422060906</v>
      </c>
      <c r="H39" s="1222">
        <v>-31.72987962299976</v>
      </c>
      <c r="I39" s="1223">
        <v>-1.7407187522412721</v>
      </c>
      <c r="K39" s="486" t="s">
        <v>985</v>
      </c>
      <c r="L39" s="1230">
        <v>6040.262047549997</v>
      </c>
      <c r="M39" s="1231">
        <v>6467.44953606</v>
      </c>
      <c r="N39" s="1231">
        <v>11937.0694248</v>
      </c>
      <c r="O39" s="1231">
        <v>10277.06993532</v>
      </c>
      <c r="P39" s="1226">
        <v>427.1874885100033</v>
      </c>
      <c r="Q39" s="1237">
        <v>7.072333702529937</v>
      </c>
      <c r="R39" s="1237">
        <v>-1659.9994894800002</v>
      </c>
      <c r="S39" s="1238">
        <v>-13.906256472222978</v>
      </c>
    </row>
    <row r="40" spans="1:19" s="512" customFormat="1" ht="12.75">
      <c r="A40" s="486" t="s">
        <v>986</v>
      </c>
      <c r="B40" s="1228">
        <v>12615.06808854875</v>
      </c>
      <c r="C40" s="1222">
        <v>13301.543808246248</v>
      </c>
      <c r="D40" s="1222">
        <v>14252.240938379999</v>
      </c>
      <c r="E40" s="1222">
        <v>15170.76398972</v>
      </c>
      <c r="F40" s="1228">
        <v>686.475719697497</v>
      </c>
      <c r="G40" s="1222">
        <v>5.441712362382261</v>
      </c>
      <c r="H40" s="1222">
        <v>918.523051340002</v>
      </c>
      <c r="I40" s="1223">
        <v>6.444762303074055</v>
      </c>
      <c r="K40" s="1213" t="s">
        <v>987</v>
      </c>
      <c r="L40" s="1217">
        <v>107993.85060592178</v>
      </c>
      <c r="M40" s="1218">
        <v>111439.46240552729</v>
      </c>
      <c r="N40" s="1218">
        <v>126574.73428609353</v>
      </c>
      <c r="O40" s="1218">
        <v>134972.34367796575</v>
      </c>
      <c r="P40" s="1218">
        <v>3445.611799605511</v>
      </c>
      <c r="Q40" s="1239">
        <v>3.190562962866122</v>
      </c>
      <c r="R40" s="1239">
        <v>8397.609391872218</v>
      </c>
      <c r="S40" s="1240">
        <v>6.634506830479552</v>
      </c>
    </row>
    <row r="41" spans="1:19" s="512" customFormat="1" ht="12.75">
      <c r="A41" s="486" t="s">
        <v>988</v>
      </c>
      <c r="B41" s="1228">
        <v>35459.97253626999</v>
      </c>
      <c r="C41" s="1222">
        <v>34752.17092766501</v>
      </c>
      <c r="D41" s="1222">
        <v>38608.39559951</v>
      </c>
      <c r="E41" s="1222">
        <v>40821.70360148501</v>
      </c>
      <c r="F41" s="1228">
        <v>-707.8016086049829</v>
      </c>
      <c r="G41" s="1222">
        <v>-1.9960579717906237</v>
      </c>
      <c r="H41" s="1222">
        <v>2213.3080019750123</v>
      </c>
      <c r="I41" s="1223">
        <v>5.732711674771336</v>
      </c>
      <c r="K41" s="486" t="s">
        <v>989</v>
      </c>
      <c r="L41" s="1224">
        <v>11154.811679539996</v>
      </c>
      <c r="M41" s="1225">
        <v>11210.78335413</v>
      </c>
      <c r="N41" s="1225">
        <v>11478.185984962998</v>
      </c>
      <c r="O41" s="1225">
        <v>12017.504506706002</v>
      </c>
      <c r="P41" s="1226">
        <v>55.97167459000411</v>
      </c>
      <c r="Q41" s="1237">
        <v>0.5017715780237383</v>
      </c>
      <c r="R41" s="1237">
        <v>539.3185217430037</v>
      </c>
      <c r="S41" s="1238">
        <v>4.698638987463159</v>
      </c>
    </row>
    <row r="42" spans="1:19" s="512" customFormat="1" ht="12.75">
      <c r="A42" s="486" t="s">
        <v>990</v>
      </c>
      <c r="B42" s="1228">
        <v>5652.9988508021</v>
      </c>
      <c r="C42" s="1222">
        <v>5614.6057390565</v>
      </c>
      <c r="D42" s="1222">
        <v>7090.831829739999</v>
      </c>
      <c r="E42" s="1222">
        <v>7213.2730553</v>
      </c>
      <c r="F42" s="1228">
        <v>-38.393111745599526</v>
      </c>
      <c r="G42" s="1222">
        <v>-0.6791636219800745</v>
      </c>
      <c r="H42" s="1222">
        <v>122.44122556000093</v>
      </c>
      <c r="I42" s="1223">
        <v>1.7267540466333484</v>
      </c>
      <c r="K42" s="486" t="s">
        <v>991</v>
      </c>
      <c r="L42" s="1229">
        <v>30110.321948470006</v>
      </c>
      <c r="M42" s="1226">
        <v>32204.629661570027</v>
      </c>
      <c r="N42" s="1226">
        <v>39907.14514883589</v>
      </c>
      <c r="O42" s="1226">
        <v>43866.70254795976</v>
      </c>
      <c r="P42" s="1229">
        <v>2094.307713100021</v>
      </c>
      <c r="Q42" s="1237">
        <v>6.955447758692726</v>
      </c>
      <c r="R42" s="1237">
        <v>3959.5573991238707</v>
      </c>
      <c r="S42" s="1238">
        <v>9.921925971793984</v>
      </c>
    </row>
    <row r="43" spans="1:19" s="512" customFormat="1" ht="12.75">
      <c r="A43" s="486" t="s">
        <v>992</v>
      </c>
      <c r="B43" s="1228">
        <v>38116.09233171301</v>
      </c>
      <c r="C43" s="1222">
        <v>42887.87428321726</v>
      </c>
      <c r="D43" s="1222">
        <v>41259.998918947495</v>
      </c>
      <c r="E43" s="1222">
        <v>45854.86314285801</v>
      </c>
      <c r="F43" s="1228">
        <v>4771.78195150425</v>
      </c>
      <c r="G43" s="1222">
        <v>12.519074384585</v>
      </c>
      <c r="H43" s="1222">
        <v>4594.8642239105175</v>
      </c>
      <c r="I43" s="1223">
        <v>11.136365352158203</v>
      </c>
      <c r="K43" s="486" t="s">
        <v>993</v>
      </c>
      <c r="L43" s="1229">
        <v>1011.4556164499999</v>
      </c>
      <c r="M43" s="1226">
        <v>1001.0385681699998</v>
      </c>
      <c r="N43" s="1226">
        <v>1022.18701226</v>
      </c>
      <c r="O43" s="1226">
        <v>1303.6015204799999</v>
      </c>
      <c r="P43" s="1229">
        <v>-10.417048280000017</v>
      </c>
      <c r="Q43" s="1237">
        <v>-1.0299066128637164</v>
      </c>
      <c r="R43" s="1237">
        <v>281.4145082199999</v>
      </c>
      <c r="S43" s="1238">
        <v>27.53062843146556</v>
      </c>
    </row>
    <row r="44" spans="1:19" s="512" customFormat="1" ht="12.75">
      <c r="A44" s="486" t="s">
        <v>994</v>
      </c>
      <c r="B44" s="1228">
        <v>3864.3572224248</v>
      </c>
      <c r="C44" s="1222">
        <v>4457.0693596312</v>
      </c>
      <c r="D44" s="1222">
        <v>4113.232076321699</v>
      </c>
      <c r="E44" s="1222">
        <v>4681.167093921199</v>
      </c>
      <c r="F44" s="1228">
        <v>592.7121372064003</v>
      </c>
      <c r="G44" s="1222">
        <v>15.337923051391359</v>
      </c>
      <c r="H44" s="1222">
        <v>567.9350175994996</v>
      </c>
      <c r="I44" s="1223">
        <v>13.807512123346596</v>
      </c>
      <c r="K44" s="486" t="s">
        <v>995</v>
      </c>
      <c r="L44" s="1229">
        <v>1863.5778728299995</v>
      </c>
      <c r="M44" s="1226">
        <v>1560.1875793000002</v>
      </c>
      <c r="N44" s="1226">
        <v>1973.4139351400001</v>
      </c>
      <c r="O44" s="1226">
        <v>2353.71798458</v>
      </c>
      <c r="P44" s="1229">
        <v>-303.3902935299993</v>
      </c>
      <c r="Q44" s="1237">
        <v>-16.279990117572908</v>
      </c>
      <c r="R44" s="1237">
        <v>380.30404944</v>
      </c>
      <c r="S44" s="1238">
        <v>19.271377518321824</v>
      </c>
    </row>
    <row r="45" spans="1:19" s="512" customFormat="1" ht="12.75">
      <c r="A45" s="486" t="s">
        <v>996</v>
      </c>
      <c r="B45" s="1232">
        <v>30541.24179716959</v>
      </c>
      <c r="C45" s="1233">
        <v>29206.271010226483</v>
      </c>
      <c r="D45" s="1233">
        <v>34975.729356827804</v>
      </c>
      <c r="E45" s="1233">
        <v>36110.15287000641</v>
      </c>
      <c r="F45" s="1222">
        <v>-1334.9707869431077</v>
      </c>
      <c r="G45" s="1222">
        <v>-4.371042918977925</v>
      </c>
      <c r="H45" s="1222">
        <v>1134.4235131786045</v>
      </c>
      <c r="I45" s="1223">
        <v>3.2434592045387824</v>
      </c>
      <c r="K45" s="486" t="s">
        <v>997</v>
      </c>
      <c r="L45" s="1229">
        <v>17695.73565615765</v>
      </c>
      <c r="M45" s="1226">
        <v>19234.062782056255</v>
      </c>
      <c r="N45" s="1226">
        <v>21023.335356708365</v>
      </c>
      <c r="O45" s="1226">
        <v>22191.797422339998</v>
      </c>
      <c r="P45" s="1229">
        <v>1538.327125898606</v>
      </c>
      <c r="Q45" s="1237">
        <v>8.693208102729026</v>
      </c>
      <c r="R45" s="1237">
        <v>1168.4620656316329</v>
      </c>
      <c r="S45" s="1238">
        <v>5.557929062187493</v>
      </c>
    </row>
    <row r="46" spans="1:19" s="1201" customFormat="1" ht="12.75">
      <c r="A46" s="1213" t="s">
        <v>998</v>
      </c>
      <c r="B46" s="1214">
        <v>152872.33680894147</v>
      </c>
      <c r="C46" s="1215">
        <v>156141.79537603597</v>
      </c>
      <c r="D46" s="1215">
        <v>182872.1444777414</v>
      </c>
      <c r="E46" s="1215">
        <v>193615.03373758894</v>
      </c>
      <c r="F46" s="1215">
        <v>3269.4585670944944</v>
      </c>
      <c r="G46" s="1215">
        <v>2.1386855433371412</v>
      </c>
      <c r="H46" s="1215">
        <v>10742.889259847521</v>
      </c>
      <c r="I46" s="1216">
        <v>5.874535616415385</v>
      </c>
      <c r="K46" s="486" t="s">
        <v>999</v>
      </c>
      <c r="L46" s="1229">
        <v>25902.419926873616</v>
      </c>
      <c r="M46" s="1226">
        <v>25363.771782156993</v>
      </c>
      <c r="N46" s="1226">
        <v>27130.412025736256</v>
      </c>
      <c r="O46" s="1226">
        <v>27629.48216364999</v>
      </c>
      <c r="P46" s="1229">
        <v>-538.6481447166225</v>
      </c>
      <c r="Q46" s="1237">
        <v>-2.0795282689312673</v>
      </c>
      <c r="R46" s="1237">
        <v>499.0701379137354</v>
      </c>
      <c r="S46" s="1238">
        <v>1.8395228846517742</v>
      </c>
    </row>
    <row r="47" spans="1:19" s="512" customFormat="1" ht="12.75">
      <c r="A47" s="486" t="s">
        <v>1000</v>
      </c>
      <c r="B47" s="1220">
        <v>126107.459511857</v>
      </c>
      <c r="C47" s="1221">
        <v>127927.54156978343</v>
      </c>
      <c r="D47" s="1221">
        <v>149442.7751324195</v>
      </c>
      <c r="E47" s="1221">
        <v>158454.8466290039</v>
      </c>
      <c r="F47" s="1222">
        <v>1820.0820579264255</v>
      </c>
      <c r="G47" s="1222">
        <v>1.4432786648559008</v>
      </c>
      <c r="H47" s="1222">
        <v>9012.071496584394</v>
      </c>
      <c r="I47" s="1223">
        <v>6.030449774904743</v>
      </c>
      <c r="K47" s="486" t="s">
        <v>1001</v>
      </c>
      <c r="L47" s="1229">
        <v>2766.58713587</v>
      </c>
      <c r="M47" s="1226">
        <v>3127.6019347899996</v>
      </c>
      <c r="N47" s="1226">
        <v>3048.4579758499995</v>
      </c>
      <c r="O47" s="1226">
        <v>3072.03599515</v>
      </c>
      <c r="P47" s="1229">
        <v>361.0147989199995</v>
      </c>
      <c r="Q47" s="1237">
        <v>13.049102782243377</v>
      </c>
      <c r="R47" s="1237">
        <v>23.578019300000506</v>
      </c>
      <c r="S47" s="1238">
        <v>0.7734408506460143</v>
      </c>
    </row>
    <row r="48" spans="1:19" s="512" customFormat="1" ht="12.75">
      <c r="A48" s="486" t="s">
        <v>1002</v>
      </c>
      <c r="B48" s="1228">
        <v>11680.472307719998</v>
      </c>
      <c r="C48" s="1222">
        <v>11991.002208359998</v>
      </c>
      <c r="D48" s="1222">
        <v>13822.840305757914</v>
      </c>
      <c r="E48" s="1222">
        <v>14254.247641301046</v>
      </c>
      <c r="F48" s="1228">
        <v>310.52990064000005</v>
      </c>
      <c r="G48" s="1222">
        <v>2.6585389054410147</v>
      </c>
      <c r="H48" s="1222">
        <v>431.4073355431319</v>
      </c>
      <c r="I48" s="1223">
        <v>3.1209746043541347</v>
      </c>
      <c r="K48" s="486" t="s">
        <v>1003</v>
      </c>
      <c r="L48" s="1230">
        <v>17488.940769730503</v>
      </c>
      <c r="M48" s="1231">
        <v>17737.386743354004</v>
      </c>
      <c r="N48" s="1231">
        <v>20991.596846599998</v>
      </c>
      <c r="O48" s="1231">
        <v>22537.501537100008</v>
      </c>
      <c r="P48" s="1226">
        <v>248.44597362350032</v>
      </c>
      <c r="Q48" s="1235">
        <v>1.420589027629995</v>
      </c>
      <c r="R48" s="1237">
        <v>1545.9046905000105</v>
      </c>
      <c r="S48" s="1238">
        <v>7.364397772103747</v>
      </c>
    </row>
    <row r="49" spans="1:19" s="512" customFormat="1" ht="12.75">
      <c r="A49" s="486" t="s">
        <v>1004</v>
      </c>
      <c r="B49" s="1232">
        <v>15084.404989364477</v>
      </c>
      <c r="C49" s="1233">
        <v>16223.25159789252</v>
      </c>
      <c r="D49" s="1233">
        <v>19606.529039563993</v>
      </c>
      <c r="E49" s="1233">
        <v>20905.939467283988</v>
      </c>
      <c r="F49" s="1222">
        <v>1138.8466085280434</v>
      </c>
      <c r="G49" s="1222">
        <v>7.549827847575076</v>
      </c>
      <c r="H49" s="1222">
        <v>1299.410427719995</v>
      </c>
      <c r="I49" s="1223">
        <v>6.627437345477703</v>
      </c>
      <c r="K49" s="1213" t="s">
        <v>1005</v>
      </c>
      <c r="L49" s="1217">
        <v>58687.86635401688</v>
      </c>
      <c r="M49" s="1218">
        <v>54161.30241478908</v>
      </c>
      <c r="N49" s="1218">
        <v>65186.970792073036</v>
      </c>
      <c r="O49" s="1218">
        <v>64568.757321170044</v>
      </c>
      <c r="P49" s="1218">
        <v>-4526.563939227795</v>
      </c>
      <c r="Q49" s="1239">
        <v>-7.712946849903626</v>
      </c>
      <c r="R49" s="1239">
        <v>-618.2134709029924</v>
      </c>
      <c r="S49" s="1240">
        <v>-0.9483696870574163</v>
      </c>
    </row>
    <row r="50" spans="1:19" s="1201" customFormat="1" ht="12.75">
      <c r="A50" s="1213" t="s">
        <v>1006</v>
      </c>
      <c r="B50" s="1214">
        <v>16208.358571580195</v>
      </c>
      <c r="C50" s="1215">
        <v>15973.788359092196</v>
      </c>
      <c r="D50" s="1215">
        <v>19473.464319079496</v>
      </c>
      <c r="E50" s="1215">
        <v>20939.777225545004</v>
      </c>
      <c r="F50" s="1215">
        <v>-234.57021248799902</v>
      </c>
      <c r="G50" s="1215">
        <v>-1.4472175664924851</v>
      </c>
      <c r="H50" s="1215">
        <v>1466.3129064655077</v>
      </c>
      <c r="I50" s="1216">
        <v>7.529799949508008</v>
      </c>
      <c r="K50" s="486" t="s">
        <v>1007</v>
      </c>
      <c r="L50" s="1224">
        <v>32646.192379403477</v>
      </c>
      <c r="M50" s="1225">
        <v>29566.913696600008</v>
      </c>
      <c r="N50" s="1225">
        <v>31271.07226622</v>
      </c>
      <c r="O50" s="1225">
        <v>29091.876582170007</v>
      </c>
      <c r="P50" s="1226">
        <v>-3079.2786828034696</v>
      </c>
      <c r="Q50" s="1237">
        <v>-9.432275124207717</v>
      </c>
      <c r="R50" s="1237">
        <v>-2179.1956840499915</v>
      </c>
      <c r="S50" s="1238">
        <v>-6.968727089042059</v>
      </c>
    </row>
    <row r="51" spans="1:19" s="512" customFormat="1" ht="12.75">
      <c r="A51" s="486" t="s">
        <v>1008</v>
      </c>
      <c r="B51" s="1220">
        <v>3481.42543444</v>
      </c>
      <c r="C51" s="1221">
        <v>3474.3434829300004</v>
      </c>
      <c r="D51" s="1221">
        <v>3887.378198669999</v>
      </c>
      <c r="E51" s="1221">
        <v>4916.8914628110015</v>
      </c>
      <c r="F51" s="1222">
        <v>-7.081951509999726</v>
      </c>
      <c r="G51" s="1222">
        <v>-0.20342103093582078</v>
      </c>
      <c r="H51" s="1222">
        <v>1029.5132641410023</v>
      </c>
      <c r="I51" s="1223">
        <v>26.483486080495922</v>
      </c>
      <c r="K51" s="486" t="s">
        <v>1009</v>
      </c>
      <c r="L51" s="1229">
        <v>7280.060389245924</v>
      </c>
      <c r="M51" s="1226">
        <v>6300.942764440002</v>
      </c>
      <c r="N51" s="1226">
        <v>7501.0507342409865</v>
      </c>
      <c r="O51" s="1226">
        <v>8005.101475829989</v>
      </c>
      <c r="P51" s="1229">
        <v>-979.1176248059219</v>
      </c>
      <c r="Q51" s="1237">
        <v>-13.449306358121294</v>
      </c>
      <c r="R51" s="1237">
        <v>504.0507415890024</v>
      </c>
      <c r="S51" s="1238">
        <v>6.719735133747314</v>
      </c>
    </row>
    <row r="52" spans="1:19" s="512" customFormat="1" ht="12.75">
      <c r="A52" s="486" t="s">
        <v>1010</v>
      </c>
      <c r="B52" s="1228">
        <v>105</v>
      </c>
      <c r="C52" s="1222">
        <v>93</v>
      </c>
      <c r="D52" s="1222">
        <v>91.5</v>
      </c>
      <c r="E52" s="1222">
        <v>105.7</v>
      </c>
      <c r="F52" s="1228">
        <v>-12</v>
      </c>
      <c r="G52" s="1222">
        <v>-11.428571428571429</v>
      </c>
      <c r="H52" s="1222">
        <v>14.200000000000003</v>
      </c>
      <c r="I52" s="1223">
        <v>15.519125683060112</v>
      </c>
      <c r="K52" s="486" t="s">
        <v>1011</v>
      </c>
      <c r="L52" s="1229">
        <v>18336.65131876</v>
      </c>
      <c r="M52" s="1226">
        <v>17794.235409750003</v>
      </c>
      <c r="N52" s="1226">
        <v>25868.472679219867</v>
      </c>
      <c r="O52" s="1226">
        <v>26802.686813249864</v>
      </c>
      <c r="P52" s="1229">
        <v>-542.4159090099965</v>
      </c>
      <c r="Q52" s="1237">
        <v>-2.958096871564862</v>
      </c>
      <c r="R52" s="1237">
        <v>934.2141340299968</v>
      </c>
      <c r="S52" s="1238">
        <v>3.6114004317713375</v>
      </c>
    </row>
    <row r="53" spans="1:19" s="512" customFormat="1" ht="12.75">
      <c r="A53" s="486" t="s">
        <v>1012</v>
      </c>
      <c r="B53" s="1228">
        <v>1058.8240239400002</v>
      </c>
      <c r="C53" s="1222">
        <v>988.7313120000005</v>
      </c>
      <c r="D53" s="1222">
        <v>1009.2920061000003</v>
      </c>
      <c r="E53" s="1222">
        <v>908.87126212</v>
      </c>
      <c r="F53" s="1228">
        <v>-70.09271193999973</v>
      </c>
      <c r="G53" s="1222">
        <v>-6.619864146940779</v>
      </c>
      <c r="H53" s="1222">
        <v>-100.42074398000034</v>
      </c>
      <c r="I53" s="1223">
        <v>-9.949622445543344</v>
      </c>
      <c r="K53" s="486" t="s">
        <v>1013</v>
      </c>
      <c r="L53" s="1230">
        <v>424.9622666074799</v>
      </c>
      <c r="M53" s="1231">
        <v>499.2105439990796</v>
      </c>
      <c r="N53" s="1231">
        <v>546.3751123921819</v>
      </c>
      <c r="O53" s="1231">
        <v>669.0924499202</v>
      </c>
      <c r="P53" s="1226">
        <v>74.24827739159974</v>
      </c>
      <c r="Q53" s="1237">
        <v>17.471734134028377</v>
      </c>
      <c r="R53" s="1237">
        <v>122.7173375280181</v>
      </c>
      <c r="S53" s="1238">
        <v>22.46027220945836</v>
      </c>
    </row>
    <row r="54" spans="1:19" s="512" customFormat="1" ht="12.75">
      <c r="A54" s="486" t="s">
        <v>1014</v>
      </c>
      <c r="B54" s="1228">
        <v>588.85996013</v>
      </c>
      <c r="C54" s="1222">
        <v>561.15322919</v>
      </c>
      <c r="D54" s="1222">
        <v>970.1857130400001</v>
      </c>
      <c r="E54" s="1222">
        <v>869.92359516</v>
      </c>
      <c r="F54" s="1228">
        <v>-27.706730939999943</v>
      </c>
      <c r="G54" s="1222">
        <v>-4.7051477118402225</v>
      </c>
      <c r="H54" s="1222">
        <v>-100.26211788000012</v>
      </c>
      <c r="I54" s="1223">
        <v>-10.334322236702159</v>
      </c>
      <c r="K54" s="1213" t="s">
        <v>1015</v>
      </c>
      <c r="L54" s="1217">
        <v>1715.20585942</v>
      </c>
      <c r="M54" s="1218">
        <v>1696.8967510100001</v>
      </c>
      <c r="N54" s="1218">
        <v>1654.9809354899999</v>
      </c>
      <c r="O54" s="1218">
        <v>1572.96002127</v>
      </c>
      <c r="P54" s="1218">
        <v>-18.309108409999908</v>
      </c>
      <c r="Q54" s="1239">
        <v>-1.0674583642217248</v>
      </c>
      <c r="R54" s="1239">
        <v>-82.0209142199999</v>
      </c>
      <c r="S54" s="1240">
        <v>-4.956003568446877</v>
      </c>
    </row>
    <row r="55" spans="1:19" s="512" customFormat="1" ht="12.75">
      <c r="A55" s="486" t="s">
        <v>1016</v>
      </c>
      <c r="B55" s="1228">
        <v>398.3091532</v>
      </c>
      <c r="C55" s="1222">
        <v>450.1619926000001</v>
      </c>
      <c r="D55" s="1222">
        <v>543.4098541</v>
      </c>
      <c r="E55" s="1222">
        <v>631.6134322099998</v>
      </c>
      <c r="F55" s="1228">
        <v>51.85283940000005</v>
      </c>
      <c r="G55" s="1222">
        <v>13.01823947137955</v>
      </c>
      <c r="H55" s="1222">
        <v>88.20357810999985</v>
      </c>
      <c r="I55" s="1223">
        <v>16.23150140626054</v>
      </c>
      <c r="K55" s="1213" t="s">
        <v>1017</v>
      </c>
      <c r="L55" s="1217">
        <v>212595.52070235155</v>
      </c>
      <c r="M55" s="1217">
        <v>221902.2184585845</v>
      </c>
      <c r="N55" s="1217">
        <v>284468.66294568294</v>
      </c>
      <c r="O55" s="1217">
        <v>308284.54348213115</v>
      </c>
      <c r="P55" s="1218">
        <v>9306.697756232956</v>
      </c>
      <c r="Q55" s="1239">
        <v>4.377654677523981</v>
      </c>
      <c r="R55" s="1239">
        <v>23815.88053644821</v>
      </c>
      <c r="S55" s="1240">
        <v>8.372057677578239</v>
      </c>
    </row>
    <row r="56" spans="1:19" s="512" customFormat="1" ht="13.5" thickBot="1">
      <c r="A56" s="486" t="s">
        <v>1018</v>
      </c>
      <c r="B56" s="1228">
        <v>1385.9421205899998</v>
      </c>
      <c r="C56" s="1222">
        <v>1253.3501070099999</v>
      </c>
      <c r="D56" s="1222">
        <v>1475.18554584</v>
      </c>
      <c r="E56" s="1222">
        <v>1347.2918904500002</v>
      </c>
      <c r="F56" s="1228">
        <v>-132.59201357999996</v>
      </c>
      <c r="G56" s="1222">
        <v>-9.566922861364162</v>
      </c>
      <c r="H56" s="1222">
        <v>-127.89365538999982</v>
      </c>
      <c r="I56" s="1223">
        <v>-8.669665707521194</v>
      </c>
      <c r="K56" s="1248" t="s">
        <v>1019</v>
      </c>
      <c r="L56" s="1249">
        <v>1362086.77561972</v>
      </c>
      <c r="M56" s="1249">
        <v>1395461.5259905518</v>
      </c>
      <c r="N56" s="1249">
        <v>1681852.7269443984</v>
      </c>
      <c r="O56" s="1249">
        <v>1778448.067158706</v>
      </c>
      <c r="P56" s="1249">
        <v>33374.650370831616</v>
      </c>
      <c r="Q56" s="1250">
        <v>2.4502587476959294</v>
      </c>
      <c r="R56" s="1250">
        <v>96595.34021430745</v>
      </c>
      <c r="S56" s="1251">
        <v>5.743388744257206</v>
      </c>
    </row>
    <row r="57" spans="1:11" s="512" customFormat="1" ht="13.5" thickTop="1">
      <c r="A57" s="486" t="s">
        <v>1020</v>
      </c>
      <c r="B57" s="1228">
        <v>3501.7259398301962</v>
      </c>
      <c r="C57" s="1222">
        <v>3342.890573752198</v>
      </c>
      <c r="D57" s="1222">
        <v>3634.4989916394998</v>
      </c>
      <c r="E57" s="1222">
        <v>3693.904951764</v>
      </c>
      <c r="F57" s="1228">
        <v>-158.83536607799806</v>
      </c>
      <c r="G57" s="1222">
        <v>-4.535916539650736</v>
      </c>
      <c r="H57" s="1222">
        <v>59.405960124500325</v>
      </c>
      <c r="I57" s="1223">
        <v>1.634502038964734</v>
      </c>
      <c r="K57" s="1252" t="s">
        <v>915</v>
      </c>
    </row>
    <row r="58" spans="1:9" s="512" customFormat="1" ht="12.75">
      <c r="A58" s="486" t="s">
        <v>1021</v>
      </c>
      <c r="B58" s="1228">
        <v>2301.5686457199995</v>
      </c>
      <c r="C58" s="1222">
        <v>2637.5326609499994</v>
      </c>
      <c r="D58" s="1222">
        <v>2955.3369070400004</v>
      </c>
      <c r="E58" s="1222">
        <v>3233.1507890100006</v>
      </c>
      <c r="F58" s="1228">
        <v>335.96401522999986</v>
      </c>
      <c r="G58" s="1222">
        <v>14.597175533076499</v>
      </c>
      <c r="H58" s="1222">
        <v>277.81388197000024</v>
      </c>
      <c r="I58" s="1223">
        <v>9.400413242504133</v>
      </c>
    </row>
    <row r="59" spans="1:9" s="512" customFormat="1" ht="12.75">
      <c r="A59" s="486" t="s">
        <v>1022</v>
      </c>
      <c r="B59" s="1228">
        <v>670.0209974599998</v>
      </c>
      <c r="C59" s="1222">
        <v>699.8964873399999</v>
      </c>
      <c r="D59" s="1222">
        <v>1918.6132841600004</v>
      </c>
      <c r="E59" s="1222">
        <v>2194.64748444</v>
      </c>
      <c r="F59" s="1228">
        <v>29.875489880000146</v>
      </c>
      <c r="G59" s="1222">
        <v>4.458888600992495</v>
      </c>
      <c r="H59" s="1222">
        <v>276.0342002799996</v>
      </c>
      <c r="I59" s="1223">
        <v>14.387172368654364</v>
      </c>
    </row>
    <row r="60" spans="1:9" s="512" customFormat="1" ht="12.75">
      <c r="A60" s="486" t="s">
        <v>1023</v>
      </c>
      <c r="B60" s="1228">
        <v>1998.9845559299993</v>
      </c>
      <c r="C60" s="1222">
        <v>1749.7308693700002</v>
      </c>
      <c r="D60" s="1222">
        <v>2239.3474177900002</v>
      </c>
      <c r="E60" s="1222">
        <v>2302.0882307600004</v>
      </c>
      <c r="F60" s="1228">
        <v>-249.2536865599991</v>
      </c>
      <c r="G60" s="1222">
        <v>-12.46901512173201</v>
      </c>
      <c r="H60" s="1222">
        <v>62.740812970000206</v>
      </c>
      <c r="I60" s="1223">
        <v>2.8017453866947886</v>
      </c>
    </row>
    <row r="61" spans="1:9" s="512" customFormat="1" ht="12.75">
      <c r="A61" s="486" t="s">
        <v>1024</v>
      </c>
      <c r="B61" s="1228">
        <v>611.52664983</v>
      </c>
      <c r="C61" s="1222">
        <v>626.75848033</v>
      </c>
      <c r="D61" s="1222">
        <v>675.6725200899999</v>
      </c>
      <c r="E61" s="1222">
        <v>663.2586031599999</v>
      </c>
      <c r="F61" s="1228">
        <v>15.231830500000001</v>
      </c>
      <c r="G61" s="1222">
        <v>2.490787687541392</v>
      </c>
      <c r="H61" s="1222">
        <v>-12.413916930000028</v>
      </c>
      <c r="I61" s="1223">
        <v>-1.837268286173084</v>
      </c>
    </row>
    <row r="62" spans="1:9" s="512" customFormat="1" ht="12.75">
      <c r="A62" s="486" t="s">
        <v>1025</v>
      </c>
      <c r="B62" s="1228">
        <v>101.79091411</v>
      </c>
      <c r="C62" s="1222">
        <v>89.93490120999999</v>
      </c>
      <c r="D62" s="1222">
        <v>63.51142248999999</v>
      </c>
      <c r="E62" s="1222">
        <v>65.4206771</v>
      </c>
      <c r="F62" s="1228">
        <v>-11.85601290000001</v>
      </c>
      <c r="G62" s="1222">
        <v>-11.647417653787695</v>
      </c>
      <c r="H62" s="1222">
        <v>1.9092546100000192</v>
      </c>
      <c r="I62" s="1223">
        <v>3.006159420064376</v>
      </c>
    </row>
    <row r="63" spans="1:9" s="512" customFormat="1" ht="13.5" thickBot="1">
      <c r="A63" s="1253" t="s">
        <v>1026</v>
      </c>
      <c r="B63" s="1254">
        <v>4.4153975499999945</v>
      </c>
      <c r="C63" s="1254">
        <v>6.342158269999995</v>
      </c>
      <c r="D63" s="1254">
        <v>9.564664999999996</v>
      </c>
      <c r="E63" s="1254">
        <v>6.993167309999997</v>
      </c>
      <c r="F63" s="1254">
        <v>1.9267607200000008</v>
      </c>
      <c r="G63" s="1254">
        <v>43.63731007641663</v>
      </c>
      <c r="H63" s="1254">
        <v>-2.5714976899999993</v>
      </c>
      <c r="I63" s="1255">
        <v>-26.88539211775844</v>
      </c>
    </row>
    <row r="64" spans="1:5" ht="13.5" thickTop="1">
      <c r="A64" s="1252" t="s">
        <v>915</v>
      </c>
      <c r="B64" s="1105"/>
      <c r="C64" s="1105"/>
      <c r="D64" s="1105"/>
      <c r="E64" s="1105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25">
      <selection activeCell="I46" activeCellId="1" sqref="G46 I46"/>
    </sheetView>
  </sheetViews>
  <sheetFormatPr defaultColWidth="9.140625" defaultRowHeight="15"/>
  <cols>
    <col min="1" max="1" width="34.421875" style="1104" bestFit="1" customWidth="1"/>
    <col min="2" max="2" width="12.57421875" style="1104" bestFit="1" customWidth="1"/>
    <col min="3" max="4" width="9.421875" style="1104" bestFit="1" customWidth="1"/>
    <col min="5" max="6" width="9.140625" style="1104" customWidth="1"/>
    <col min="7" max="7" width="7.28125" style="1104" bestFit="1" customWidth="1"/>
    <col min="8" max="8" width="9.57421875" style="1104" customWidth="1"/>
    <col min="9" max="9" width="7.28125" style="1104" bestFit="1" customWidth="1"/>
    <col min="10" max="16384" width="9.140625" style="1104" customWidth="1"/>
  </cols>
  <sheetData>
    <row r="1" spans="1:9" ht="12.75">
      <c r="A1" s="1544" t="s">
        <v>1088</v>
      </c>
      <c r="B1" s="1544"/>
      <c r="C1" s="1544"/>
      <c r="D1" s="1544"/>
      <c r="E1" s="1544"/>
      <c r="F1" s="1544"/>
      <c r="G1" s="1544"/>
      <c r="H1" s="1544"/>
      <c r="I1" s="1544"/>
    </row>
    <row r="2" spans="1:9" ht="15.75">
      <c r="A2" s="1679" t="s">
        <v>125</v>
      </c>
      <c r="B2" s="1679"/>
      <c r="C2" s="1679"/>
      <c r="D2" s="1679"/>
      <c r="E2" s="1679"/>
      <c r="F2" s="1679"/>
      <c r="G2" s="1679"/>
      <c r="H2" s="1679"/>
      <c r="I2" s="1679"/>
    </row>
    <row r="3" spans="1:9" ht="13.5" thickBot="1">
      <c r="A3" s="1201"/>
      <c r="B3" s="1201"/>
      <c r="C3" s="1201"/>
      <c r="D3" s="1201"/>
      <c r="E3" s="1201"/>
      <c r="F3" s="1201"/>
      <c r="G3" s="1201"/>
      <c r="H3" s="1680" t="s">
        <v>40</v>
      </c>
      <c r="I3" s="1680"/>
    </row>
    <row r="4" spans="1:9" ht="13.5" customHeight="1" thickTop="1">
      <c r="A4" s="1202"/>
      <c r="B4" s="1203">
        <f>'Sect credit'!B4</f>
        <v>2015</v>
      </c>
      <c r="C4" s="1204">
        <f>'Sect credit'!C4</f>
        <v>2015</v>
      </c>
      <c r="D4" s="1205">
        <f>'Sect credit'!D4</f>
        <v>2016</v>
      </c>
      <c r="E4" s="1205">
        <f>'Sect credit'!E4</f>
        <v>2016</v>
      </c>
      <c r="F4" s="1673" t="str">
        <f>'Sect credit'!F4</f>
        <v>Changes during three months</v>
      </c>
      <c r="G4" s="1674"/>
      <c r="H4" s="1674"/>
      <c r="I4" s="1675"/>
    </row>
    <row r="5" spans="1:9" ht="12.75">
      <c r="A5" s="1206" t="s">
        <v>802</v>
      </c>
      <c r="B5" s="1044" t="s">
        <v>764</v>
      </c>
      <c r="C5" s="1044" t="s">
        <v>322</v>
      </c>
      <c r="D5" s="1044" t="s">
        <v>765</v>
      </c>
      <c r="E5" s="1045" t="s">
        <v>895</v>
      </c>
      <c r="F5" s="1676" t="str">
        <f>'Sect credit'!F5:G5</f>
        <v>2015/16</v>
      </c>
      <c r="G5" s="1677"/>
      <c r="H5" s="1676" t="str">
        <f>'Sect credit'!H5:I5</f>
        <v>2016/17</v>
      </c>
      <c r="I5" s="1678"/>
    </row>
    <row r="6" spans="1:9" ht="12.75">
      <c r="A6" s="1209"/>
      <c r="B6" s="1211"/>
      <c r="C6" s="1211"/>
      <c r="D6" s="1211"/>
      <c r="E6" s="1211"/>
      <c r="F6" s="1211" t="s">
        <v>13</v>
      </c>
      <c r="G6" s="1211" t="s">
        <v>767</v>
      </c>
      <c r="H6" s="1211" t="s">
        <v>13</v>
      </c>
      <c r="I6" s="1212" t="s">
        <v>767</v>
      </c>
    </row>
    <row r="7" spans="1:9" s="1201" customFormat="1" ht="12.75">
      <c r="A7" s="1213" t="s">
        <v>1027</v>
      </c>
      <c r="B7" s="1256">
        <v>31372.37553562899</v>
      </c>
      <c r="C7" s="1256">
        <v>28311.62902021</v>
      </c>
      <c r="D7" s="1256">
        <v>30642.24724548</v>
      </c>
      <c r="E7" s="1256">
        <v>28284.16312953</v>
      </c>
      <c r="F7" s="1256">
        <v>-3060.746515418992</v>
      </c>
      <c r="G7" s="1256">
        <v>-9.756183467659191</v>
      </c>
      <c r="H7" s="1256">
        <v>-2358.0841159500014</v>
      </c>
      <c r="I7" s="1257">
        <v>-7.695532566717474</v>
      </c>
    </row>
    <row r="8" spans="1:9" s="1201" customFormat="1" ht="12.75">
      <c r="A8" s="1213" t="s">
        <v>1028</v>
      </c>
      <c r="B8" s="1256">
        <v>784.7315755800001</v>
      </c>
      <c r="C8" s="1256">
        <v>807.9567829400003</v>
      </c>
      <c r="D8" s="1256">
        <v>1014.6742012399998</v>
      </c>
      <c r="E8" s="1256">
        <v>1590.4383002499999</v>
      </c>
      <c r="F8" s="1256">
        <v>23.225207360000127</v>
      </c>
      <c r="G8" s="1256">
        <v>2.959637165464411</v>
      </c>
      <c r="H8" s="1256">
        <v>575.7640990100001</v>
      </c>
      <c r="I8" s="1257">
        <v>56.743740828965386</v>
      </c>
    </row>
    <row r="9" spans="1:9" s="1201" customFormat="1" ht="12.75">
      <c r="A9" s="1213" t="s">
        <v>1029</v>
      </c>
      <c r="B9" s="1256">
        <v>18762.58201681</v>
      </c>
      <c r="C9" s="1256">
        <v>20258.507703889998</v>
      </c>
      <c r="D9" s="1256">
        <v>29668.6973924</v>
      </c>
      <c r="E9" s="1256">
        <v>30345.643894720004</v>
      </c>
      <c r="F9" s="1256">
        <v>1495.9256870799982</v>
      </c>
      <c r="G9" s="1256">
        <v>7.972920175590706</v>
      </c>
      <c r="H9" s="1256">
        <v>676.9465023200028</v>
      </c>
      <c r="I9" s="1257">
        <v>2.2816859579868543</v>
      </c>
    </row>
    <row r="10" spans="1:9" s="1201" customFormat="1" ht="12.75">
      <c r="A10" s="1213" t="s">
        <v>1030</v>
      </c>
      <c r="B10" s="1256">
        <v>9911.185088269443</v>
      </c>
      <c r="C10" s="1256">
        <v>9084.313049690001</v>
      </c>
      <c r="D10" s="1256">
        <v>10549.536879520989</v>
      </c>
      <c r="E10" s="1256">
        <v>12172.306484215991</v>
      </c>
      <c r="F10" s="1256">
        <v>-826.8720385794422</v>
      </c>
      <c r="G10" s="1256">
        <v>-8.342817041708777</v>
      </c>
      <c r="H10" s="1256">
        <v>1622.7696046950023</v>
      </c>
      <c r="I10" s="1257">
        <v>15.382377664797412</v>
      </c>
    </row>
    <row r="11" spans="1:10" ht="12.75">
      <c r="A11" s="486" t="s">
        <v>1031</v>
      </c>
      <c r="B11" s="1258">
        <v>9012.167387389443</v>
      </c>
      <c r="C11" s="1258">
        <v>8326.38015013</v>
      </c>
      <c r="D11" s="1258">
        <v>9573.28587120099</v>
      </c>
      <c r="E11" s="1258">
        <v>10694.99688118599</v>
      </c>
      <c r="F11" s="1258">
        <v>-685.7872372594429</v>
      </c>
      <c r="G11" s="1258">
        <v>-7.609570570327534</v>
      </c>
      <c r="H11" s="1258">
        <v>1121.7110099850015</v>
      </c>
      <c r="I11" s="1259">
        <v>11.717095102731749</v>
      </c>
      <c r="J11" s="1201"/>
    </row>
    <row r="12" spans="1:10" ht="12.75">
      <c r="A12" s="486" t="s">
        <v>1032</v>
      </c>
      <c r="B12" s="1258">
        <v>899.0177008799999</v>
      </c>
      <c r="C12" s="1258">
        <v>757.9328995599998</v>
      </c>
      <c r="D12" s="1258">
        <v>976.25100832</v>
      </c>
      <c r="E12" s="1258">
        <v>1477.3096030300003</v>
      </c>
      <c r="F12" s="1258">
        <v>-141.0848013200001</v>
      </c>
      <c r="G12" s="1258">
        <v>-15.693217295043224</v>
      </c>
      <c r="H12" s="1258">
        <v>501.0585947100003</v>
      </c>
      <c r="I12" s="1259">
        <v>51.324771031197855</v>
      </c>
      <c r="J12" s="1201"/>
    </row>
    <row r="13" spans="1:9" s="1201" customFormat="1" ht="12.75">
      <c r="A13" s="1213" t="s">
        <v>1033</v>
      </c>
      <c r="B13" s="1256">
        <v>1132441.7169778894</v>
      </c>
      <c r="C13" s="1256">
        <v>1160470.2173018204</v>
      </c>
      <c r="D13" s="1256">
        <v>1463885.5165692642</v>
      </c>
      <c r="E13" s="1256">
        <v>1554146.1834792406</v>
      </c>
      <c r="F13" s="1256">
        <v>28028.500323930988</v>
      </c>
      <c r="G13" s="1256">
        <v>2.4750501419825595</v>
      </c>
      <c r="H13" s="1256">
        <v>90260.6669099764</v>
      </c>
      <c r="I13" s="1257">
        <v>6.165828262411508</v>
      </c>
    </row>
    <row r="14" spans="1:10" ht="12.75">
      <c r="A14" s="486" t="s">
        <v>1034</v>
      </c>
      <c r="B14" s="1258">
        <v>957843.1807565038</v>
      </c>
      <c r="C14" s="1258">
        <v>978987.8956673584</v>
      </c>
      <c r="D14" s="1258">
        <v>1207457.4441309331</v>
      </c>
      <c r="E14" s="1258">
        <v>1284724.066539952</v>
      </c>
      <c r="F14" s="1258">
        <v>21144.714910854585</v>
      </c>
      <c r="G14" s="1258">
        <v>2.207534107426072</v>
      </c>
      <c r="H14" s="1258">
        <v>77266.62240901892</v>
      </c>
      <c r="I14" s="1259">
        <v>6.399117648790639</v>
      </c>
      <c r="J14" s="1201"/>
    </row>
    <row r="15" spans="1:10" ht="12.75">
      <c r="A15" s="486" t="s">
        <v>1035</v>
      </c>
      <c r="B15" s="1258">
        <v>811773.974706145</v>
      </c>
      <c r="C15" s="1258">
        <v>826539.7813693136</v>
      </c>
      <c r="D15" s="1258">
        <v>1021955.0148755575</v>
      </c>
      <c r="E15" s="1258">
        <v>1079030.558665937</v>
      </c>
      <c r="F15" s="1258">
        <v>14765.806663168594</v>
      </c>
      <c r="G15" s="1258">
        <v>1.8189554140995572</v>
      </c>
      <c r="H15" s="1258">
        <v>57075.54379037954</v>
      </c>
      <c r="I15" s="1259">
        <v>5.584937004035307</v>
      </c>
      <c r="J15" s="1201"/>
    </row>
    <row r="16" spans="1:10" ht="12.75">
      <c r="A16" s="486" t="s">
        <v>1036</v>
      </c>
      <c r="B16" s="1258">
        <v>29897.539750808795</v>
      </c>
      <c r="C16" s="1258">
        <v>30930.372039784797</v>
      </c>
      <c r="D16" s="1258">
        <v>38739.90966501899</v>
      </c>
      <c r="E16" s="1258">
        <v>43692.468346233</v>
      </c>
      <c r="F16" s="1258">
        <v>1032.832288976002</v>
      </c>
      <c r="G16" s="1258">
        <v>3.4545728430649936</v>
      </c>
      <c r="H16" s="1258">
        <v>4952.55868121401</v>
      </c>
      <c r="I16" s="1259">
        <v>12.78412552852705</v>
      </c>
      <c r="J16" s="1201"/>
    </row>
    <row r="17" spans="1:10" ht="12.75">
      <c r="A17" s="486" t="s">
        <v>1037</v>
      </c>
      <c r="B17" s="1258">
        <v>897.6051129200002</v>
      </c>
      <c r="C17" s="1258">
        <v>1029.01463564</v>
      </c>
      <c r="D17" s="1258">
        <v>913.7726821233437</v>
      </c>
      <c r="E17" s="1258">
        <v>911.1046033833438</v>
      </c>
      <c r="F17" s="1258">
        <v>131.4095227199998</v>
      </c>
      <c r="G17" s="1258">
        <v>14.640014949615354</v>
      </c>
      <c r="H17" s="1258">
        <v>-2.668078739999828</v>
      </c>
      <c r="I17" s="1259">
        <v>-0.29198495339125086</v>
      </c>
      <c r="J17" s="1201"/>
    </row>
    <row r="18" spans="1:10" ht="12.75">
      <c r="A18" s="486" t="s">
        <v>1038</v>
      </c>
      <c r="B18" s="1258">
        <v>84902.03660718203</v>
      </c>
      <c r="C18" s="1258">
        <v>90640.42083582102</v>
      </c>
      <c r="D18" s="1258">
        <v>115407.51848351916</v>
      </c>
      <c r="E18" s="1258">
        <v>128198.1260769676</v>
      </c>
      <c r="F18" s="1258">
        <v>5738.3842286389845</v>
      </c>
      <c r="G18" s="1258">
        <v>6.758829891429912</v>
      </c>
      <c r="H18" s="1258">
        <v>12790.60759344844</v>
      </c>
      <c r="I18" s="1259">
        <v>11.0829933452516</v>
      </c>
      <c r="J18" s="1201"/>
    </row>
    <row r="19" spans="1:10" ht="12.75">
      <c r="A19" s="486" t="s">
        <v>1039</v>
      </c>
      <c r="B19" s="1258">
        <v>30372.02457944801</v>
      </c>
      <c r="C19" s="1258">
        <v>29848.306786798992</v>
      </c>
      <c r="D19" s="1258">
        <v>30441.228424714</v>
      </c>
      <c r="E19" s="1258">
        <v>32891.80884743099</v>
      </c>
      <c r="F19" s="1258">
        <v>-523.7177926490185</v>
      </c>
      <c r="G19" s="1258">
        <v>-1.7243427130748643</v>
      </c>
      <c r="H19" s="1258">
        <v>2450.58042271699</v>
      </c>
      <c r="I19" s="1259">
        <v>8.050202142064226</v>
      </c>
      <c r="J19" s="1201"/>
    </row>
    <row r="20" spans="1:10" ht="12.75">
      <c r="A20" s="486" t="s">
        <v>1040</v>
      </c>
      <c r="B20" s="1258">
        <v>174598.5362213854</v>
      </c>
      <c r="C20" s="1258">
        <v>181482.32163446196</v>
      </c>
      <c r="D20" s="1258">
        <v>256428.07243833123</v>
      </c>
      <c r="E20" s="1258">
        <v>269422.1169392887</v>
      </c>
      <c r="F20" s="1258">
        <v>6883.785413076548</v>
      </c>
      <c r="G20" s="1258">
        <v>3.942636382900786</v>
      </c>
      <c r="H20" s="1258">
        <v>12994.044500957447</v>
      </c>
      <c r="I20" s="1259">
        <v>5.067325264897589</v>
      </c>
      <c r="J20" s="1201"/>
    </row>
    <row r="21" spans="1:10" ht="12.75">
      <c r="A21" s="486" t="s">
        <v>1041</v>
      </c>
      <c r="B21" s="1258">
        <v>14736.283729769999</v>
      </c>
      <c r="C21" s="1258">
        <v>13752.35019837</v>
      </c>
      <c r="D21" s="1258">
        <v>17327.638864479995</v>
      </c>
      <c r="E21" s="1258">
        <v>18911.145386297994</v>
      </c>
      <c r="F21" s="1258">
        <v>-983.9335313999982</v>
      </c>
      <c r="G21" s="1258">
        <v>-6.676944808088024</v>
      </c>
      <c r="H21" s="1258">
        <v>1583.5065218179989</v>
      </c>
      <c r="I21" s="1259">
        <v>9.138616831771788</v>
      </c>
      <c r="J21" s="1201"/>
    </row>
    <row r="22" spans="1:10" ht="12.75">
      <c r="A22" s="486" t="s">
        <v>1042</v>
      </c>
      <c r="B22" s="1258">
        <v>6347.36656492</v>
      </c>
      <c r="C22" s="1258">
        <v>4999.366804490001</v>
      </c>
      <c r="D22" s="1258">
        <v>6520.465008359999</v>
      </c>
      <c r="E22" s="1258">
        <v>6438.870199190001</v>
      </c>
      <c r="F22" s="1258">
        <v>-1347.9997604299988</v>
      </c>
      <c r="G22" s="1258">
        <v>-21.23715003132151</v>
      </c>
      <c r="H22" s="1258">
        <v>-81.59480916999837</v>
      </c>
      <c r="I22" s="1259">
        <v>-1.2513648806547428</v>
      </c>
      <c r="J22" s="1201"/>
    </row>
    <row r="23" spans="1:10" ht="12.75">
      <c r="A23" s="486" t="s">
        <v>1043</v>
      </c>
      <c r="B23" s="1258">
        <v>390.41168038</v>
      </c>
      <c r="C23" s="1258">
        <v>461.9881660799999</v>
      </c>
      <c r="D23" s="1258">
        <v>287.13090332</v>
      </c>
      <c r="E23" s="1258">
        <v>241.2570991</v>
      </c>
      <c r="F23" s="1258">
        <v>71.57648569999992</v>
      </c>
      <c r="G23" s="1258">
        <v>18.333592281443085</v>
      </c>
      <c r="H23" s="1258">
        <v>-45.87380422000001</v>
      </c>
      <c r="I23" s="1259">
        <v>-15.976616828622877</v>
      </c>
      <c r="J23" s="1201"/>
    </row>
    <row r="24" spans="1:10" ht="12.75">
      <c r="A24" s="486" t="s">
        <v>1044</v>
      </c>
      <c r="B24" s="1258">
        <v>7998.505484470001</v>
      </c>
      <c r="C24" s="1258">
        <v>8290.9952278</v>
      </c>
      <c r="D24" s="1258">
        <v>10520.042952799995</v>
      </c>
      <c r="E24" s="1258">
        <v>12231.018088007992</v>
      </c>
      <c r="F24" s="1258">
        <v>292.4897433299993</v>
      </c>
      <c r="G24" s="1258">
        <v>3.656804935595795</v>
      </c>
      <c r="H24" s="1258">
        <v>1710.9751352079966</v>
      </c>
      <c r="I24" s="1259">
        <v>16.26395579261971</v>
      </c>
      <c r="J24" s="1201"/>
    </row>
    <row r="25" spans="1:10" ht="12.75">
      <c r="A25" s="486" t="s">
        <v>1045</v>
      </c>
      <c r="B25" s="1258">
        <v>159862.2524916154</v>
      </c>
      <c r="C25" s="1258">
        <v>167729.97143609196</v>
      </c>
      <c r="D25" s="1258">
        <v>239100.43357385125</v>
      </c>
      <c r="E25" s="1258">
        <v>250510.97155299073</v>
      </c>
      <c r="F25" s="1258">
        <v>7867.718944476568</v>
      </c>
      <c r="G25" s="1258">
        <v>4.921561420441778</v>
      </c>
      <c r="H25" s="1258">
        <v>11410.53797913948</v>
      </c>
      <c r="I25" s="1259">
        <v>4.772278246670387</v>
      </c>
      <c r="J25" s="1201"/>
    </row>
    <row r="26" spans="1:10" ht="12.75">
      <c r="A26" s="486" t="s">
        <v>1046</v>
      </c>
      <c r="B26" s="1258">
        <v>17614.07052342538</v>
      </c>
      <c r="C26" s="1258">
        <v>20009.99163360339</v>
      </c>
      <c r="D26" s="1258">
        <v>21244.037959647005</v>
      </c>
      <c r="E26" s="1258">
        <v>21496.234008400002</v>
      </c>
      <c r="F26" s="1258">
        <v>2395.9211101780093</v>
      </c>
      <c r="G26" s="1258">
        <v>13.602313599185468</v>
      </c>
      <c r="H26" s="1258">
        <v>252.19604875299774</v>
      </c>
      <c r="I26" s="1259">
        <v>1.1871380065882178</v>
      </c>
      <c r="J26" s="1201"/>
    </row>
    <row r="27" spans="1:10" ht="12.75">
      <c r="A27" s="486" t="s">
        <v>1047</v>
      </c>
      <c r="B27" s="1258">
        <v>3638.109822330001</v>
      </c>
      <c r="C27" s="1258">
        <v>3538.2180967149993</v>
      </c>
      <c r="D27" s="1258">
        <v>4896.81935687</v>
      </c>
      <c r="E27" s="1258">
        <v>5317.326343241</v>
      </c>
      <c r="F27" s="1258">
        <v>-99.89172561500163</v>
      </c>
      <c r="G27" s="1258">
        <v>-2.7457039642367556</v>
      </c>
      <c r="H27" s="1258">
        <v>420.5069863710005</v>
      </c>
      <c r="I27" s="1259">
        <v>8.587349373651074</v>
      </c>
      <c r="J27" s="1201"/>
    </row>
    <row r="28" spans="1:9" ht="12.75">
      <c r="A28" s="486" t="s">
        <v>1048</v>
      </c>
      <c r="B28" s="1258">
        <v>138610.07214586</v>
      </c>
      <c r="C28" s="1258">
        <v>144181.76170577356</v>
      </c>
      <c r="D28" s="1258">
        <v>212959.57625733424</v>
      </c>
      <c r="E28" s="1258">
        <v>223697.41120134975</v>
      </c>
      <c r="F28" s="1258">
        <v>5571.6895599135605</v>
      </c>
      <c r="G28" s="1258">
        <v>4.019685924447429</v>
      </c>
      <c r="H28" s="1258">
        <v>10737.834944015514</v>
      </c>
      <c r="I28" s="1259">
        <v>5.042193984758978</v>
      </c>
    </row>
    <row r="29" spans="1:9" ht="12.75">
      <c r="A29" s="486" t="s">
        <v>1049</v>
      </c>
      <c r="B29" s="1258">
        <v>6111.564597540002</v>
      </c>
      <c r="C29" s="1258">
        <v>5777.908861588</v>
      </c>
      <c r="D29" s="1258">
        <v>5278.961100070001</v>
      </c>
      <c r="E29" s="1258">
        <v>5951.901541400001</v>
      </c>
      <c r="F29" s="1258">
        <v>-333.65573595200203</v>
      </c>
      <c r="G29" s="1258">
        <v>-5.459416007585087</v>
      </c>
      <c r="H29" s="1258">
        <v>672.9404413300008</v>
      </c>
      <c r="I29" s="1259">
        <v>12.74759234958328</v>
      </c>
    </row>
    <row r="30" spans="1:9" ht="12.75">
      <c r="A30" s="486" t="s">
        <v>1050</v>
      </c>
      <c r="B30" s="1258">
        <v>4633.831004360001</v>
      </c>
      <c r="C30" s="1258">
        <v>5037.61194918</v>
      </c>
      <c r="D30" s="1258">
        <v>6049.5126459699995</v>
      </c>
      <c r="E30" s="1258">
        <v>6332.147392736001</v>
      </c>
      <c r="F30" s="1258">
        <v>403.7809448199987</v>
      </c>
      <c r="G30" s="1258">
        <v>8.71376069692828</v>
      </c>
      <c r="H30" s="1258">
        <v>282.6347467660016</v>
      </c>
      <c r="I30" s="1259">
        <v>4.67202505898197</v>
      </c>
    </row>
    <row r="31" spans="1:9" ht="12.75">
      <c r="A31" s="486" t="s">
        <v>1051</v>
      </c>
      <c r="B31" s="1258">
        <v>127864.67654396</v>
      </c>
      <c r="C31" s="1258">
        <v>133366.24089500555</v>
      </c>
      <c r="D31" s="1258">
        <v>201631.10251129424</v>
      </c>
      <c r="E31" s="1258">
        <v>211413.3622672138</v>
      </c>
      <c r="F31" s="1258">
        <v>5501.564351045556</v>
      </c>
      <c r="G31" s="1258">
        <v>4.302645968962439</v>
      </c>
      <c r="H31" s="1258">
        <v>9782.259755919542</v>
      </c>
      <c r="I31" s="1259">
        <v>4.851562895844204</v>
      </c>
    </row>
    <row r="32" spans="1:9" s="1201" customFormat="1" ht="12.75">
      <c r="A32" s="1213" t="s">
        <v>1052</v>
      </c>
      <c r="B32" s="1256">
        <v>13965.210994323697</v>
      </c>
      <c r="C32" s="1256">
        <v>14273.455685464494</v>
      </c>
      <c r="D32" s="1256">
        <v>15710.44876648047</v>
      </c>
      <c r="E32" s="1256">
        <v>14398.29889954467</v>
      </c>
      <c r="F32" s="1256">
        <v>308.24469114079693</v>
      </c>
      <c r="G32" s="1256">
        <v>2.20723261013447</v>
      </c>
      <c r="H32" s="1256">
        <v>-1312.1498669357989</v>
      </c>
      <c r="I32" s="1257">
        <v>-8.352083931143826</v>
      </c>
    </row>
    <row r="33" spans="1:10" ht="12.75">
      <c r="A33" s="486" t="s">
        <v>1053</v>
      </c>
      <c r="B33" s="1258">
        <v>3529.000557676497</v>
      </c>
      <c r="C33" s="1258">
        <v>3225.338059688902</v>
      </c>
      <c r="D33" s="1258">
        <v>3525.866136957453</v>
      </c>
      <c r="E33" s="1258">
        <v>1405.7112679500033</v>
      </c>
      <c r="F33" s="1258">
        <v>-303.6624979875951</v>
      </c>
      <c r="G33" s="1258">
        <v>-8.60477330690838</v>
      </c>
      <c r="H33" s="1258">
        <v>-2120.1548690074496</v>
      </c>
      <c r="I33" s="1259">
        <v>-60.1314623599686</v>
      </c>
      <c r="J33" s="1201"/>
    </row>
    <row r="34" spans="1:10" ht="12.75">
      <c r="A34" s="486" t="s">
        <v>1054</v>
      </c>
      <c r="B34" s="1258">
        <v>10436.210436647201</v>
      </c>
      <c r="C34" s="1258">
        <v>11048.117625775592</v>
      </c>
      <c r="D34" s="1258">
        <v>12184.582629523016</v>
      </c>
      <c r="E34" s="1258">
        <v>12992.587631594666</v>
      </c>
      <c r="F34" s="1258">
        <v>611.9071891283911</v>
      </c>
      <c r="G34" s="1258">
        <v>5.8633082654183815</v>
      </c>
      <c r="H34" s="1258">
        <v>808.0050020716499</v>
      </c>
      <c r="I34" s="1259">
        <v>6.631372010345834</v>
      </c>
      <c r="J34" s="1201"/>
    </row>
    <row r="35" spans="1:10" ht="12.75">
      <c r="A35" s="486" t="s">
        <v>1055</v>
      </c>
      <c r="B35" s="1258">
        <v>9867.0592467172</v>
      </c>
      <c r="C35" s="1258">
        <v>10507.911498150594</v>
      </c>
      <c r="D35" s="1258">
        <v>11320.202087583017</v>
      </c>
      <c r="E35" s="1258">
        <v>11841.345077004666</v>
      </c>
      <c r="F35" s="1258">
        <v>640.8522514333945</v>
      </c>
      <c r="G35" s="1258">
        <v>6.4948657488461725</v>
      </c>
      <c r="H35" s="1258">
        <v>521.142989421649</v>
      </c>
      <c r="I35" s="1259">
        <v>4.6036544700318025</v>
      </c>
      <c r="J35" s="1201"/>
    </row>
    <row r="36" spans="1:10" ht="12.75">
      <c r="A36" s="486" t="s">
        <v>1056</v>
      </c>
      <c r="B36" s="1258">
        <v>314.94784489</v>
      </c>
      <c r="C36" s="1258">
        <v>317.0123868</v>
      </c>
      <c r="D36" s="1258">
        <v>265.39942653</v>
      </c>
      <c r="E36" s="1258">
        <v>410.23236411000005</v>
      </c>
      <c r="F36" s="1258">
        <v>2.0645419100000026</v>
      </c>
      <c r="G36" s="1258">
        <v>0.6555186655495525</v>
      </c>
      <c r="H36" s="1258">
        <v>144.83293758000002</v>
      </c>
      <c r="I36" s="1259">
        <v>54.57168445073053</v>
      </c>
      <c r="J36" s="1201"/>
    </row>
    <row r="37" spans="1:10" ht="12.75">
      <c r="A37" s="486" t="s">
        <v>1057</v>
      </c>
      <c r="B37" s="1258">
        <v>132.45744493999985</v>
      </c>
      <c r="C37" s="1258">
        <v>108.99060500999985</v>
      </c>
      <c r="D37" s="1258">
        <v>384.82057557999997</v>
      </c>
      <c r="E37" s="1258">
        <v>336.67314000000005</v>
      </c>
      <c r="F37" s="1258">
        <v>-23.466839929999992</v>
      </c>
      <c r="G37" s="1258">
        <v>-17.71651260571267</v>
      </c>
      <c r="H37" s="1258">
        <v>-48.14743557999992</v>
      </c>
      <c r="I37" s="1259">
        <v>-12.511658324774425</v>
      </c>
      <c r="J37" s="1201"/>
    </row>
    <row r="38" spans="1:10" ht="12.75">
      <c r="A38" s="486" t="s">
        <v>1058</v>
      </c>
      <c r="B38" s="1258">
        <v>121.74590009999999</v>
      </c>
      <c r="C38" s="1258">
        <v>114.20313581500001</v>
      </c>
      <c r="D38" s="1258">
        <v>214.16053982999998</v>
      </c>
      <c r="E38" s="1258">
        <v>404.33705048</v>
      </c>
      <c r="F38" s="1258">
        <v>-7.542764284999976</v>
      </c>
      <c r="G38" s="1258">
        <v>-6.195497572242251</v>
      </c>
      <c r="H38" s="1258">
        <v>190.17651065000004</v>
      </c>
      <c r="I38" s="1259">
        <v>88.80091113001565</v>
      </c>
      <c r="J38" s="1201"/>
    </row>
    <row r="39" spans="1:9" s="1201" customFormat="1" ht="12.75">
      <c r="A39" s="1213" t="s">
        <v>1059</v>
      </c>
      <c r="B39" s="1260">
        <v>40499.24487677</v>
      </c>
      <c r="C39" s="1260">
        <v>42463.49127158907</v>
      </c>
      <c r="D39" s="1260">
        <v>52982.20217808001</v>
      </c>
      <c r="E39" s="1260">
        <v>55182.59633647</v>
      </c>
      <c r="F39" s="1260">
        <v>1964.2463948190707</v>
      </c>
      <c r="G39" s="1260">
        <v>4.850081528176207</v>
      </c>
      <c r="H39" s="1260">
        <v>2200.394158389987</v>
      </c>
      <c r="I39" s="1261">
        <v>4.153081729208194</v>
      </c>
    </row>
    <row r="40" spans="1:10" ht="12.75">
      <c r="A40" s="486" t="s">
        <v>1060</v>
      </c>
      <c r="B40" s="1258">
        <v>2385.5424673799994</v>
      </c>
      <c r="C40" s="1258">
        <v>2305.4963491699996</v>
      </c>
      <c r="D40" s="1258">
        <v>2364.1932916099995</v>
      </c>
      <c r="E40" s="1258">
        <v>2523.0312304599997</v>
      </c>
      <c r="F40" s="1258">
        <v>-80.0461182099998</v>
      </c>
      <c r="G40" s="1258">
        <v>-3.355468171476867</v>
      </c>
      <c r="H40" s="1258">
        <v>158.83793885000023</v>
      </c>
      <c r="I40" s="1259">
        <v>6.718483611880679</v>
      </c>
      <c r="J40" s="1201"/>
    </row>
    <row r="41" spans="1:10" ht="12.75">
      <c r="A41" s="486" t="s">
        <v>1061</v>
      </c>
      <c r="B41" s="1258">
        <v>27840.505172060002</v>
      </c>
      <c r="C41" s="1258">
        <v>29019.994277000063</v>
      </c>
      <c r="D41" s="1258">
        <v>33199.25556479</v>
      </c>
      <c r="E41" s="1258">
        <v>35190.20014718999</v>
      </c>
      <c r="F41" s="1258">
        <v>1179.4891049400612</v>
      </c>
      <c r="G41" s="1258">
        <v>4.236593760244571</v>
      </c>
      <c r="H41" s="1258">
        <v>1990.9445823999922</v>
      </c>
      <c r="I41" s="1259">
        <v>5.996955499542948</v>
      </c>
      <c r="J41" s="1201"/>
    </row>
    <row r="42" spans="1:10" ht="12.75">
      <c r="A42" s="486" t="s">
        <v>1062</v>
      </c>
      <c r="B42" s="1258">
        <v>2363.42399965</v>
      </c>
      <c r="C42" s="1258">
        <v>2835.7820548900086</v>
      </c>
      <c r="D42" s="1258">
        <v>4053.484134090002</v>
      </c>
      <c r="E42" s="1258">
        <v>4977.599845260002</v>
      </c>
      <c r="F42" s="1258">
        <v>472.3580552400085</v>
      </c>
      <c r="G42" s="1258">
        <v>19.98617494406252</v>
      </c>
      <c r="H42" s="1258">
        <v>924.1157111700004</v>
      </c>
      <c r="I42" s="1259">
        <v>22.79805916589488</v>
      </c>
      <c r="J42" s="1201"/>
    </row>
    <row r="43" spans="1:10" ht="12.75">
      <c r="A43" s="486" t="s">
        <v>1063</v>
      </c>
      <c r="B43" s="1258">
        <v>3581.0110196199985</v>
      </c>
      <c r="C43" s="1258">
        <v>3831.8878034589984</v>
      </c>
      <c r="D43" s="1258">
        <v>4855.554739270001</v>
      </c>
      <c r="E43" s="1258">
        <v>5313.475922030001</v>
      </c>
      <c r="F43" s="1258">
        <v>250.87678383899993</v>
      </c>
      <c r="G43" s="1258">
        <v>7.005752913478101</v>
      </c>
      <c r="H43" s="1258">
        <v>457.9211827600002</v>
      </c>
      <c r="I43" s="1259">
        <v>9.430872626282975</v>
      </c>
      <c r="J43" s="1201"/>
    </row>
    <row r="44" spans="1:10" ht="12.75">
      <c r="A44" s="486" t="s">
        <v>1064</v>
      </c>
      <c r="B44" s="1258">
        <v>4328.76517678</v>
      </c>
      <c r="C44" s="1258">
        <v>4470.32</v>
      </c>
      <c r="D44" s="1258">
        <v>8509.69</v>
      </c>
      <c r="E44" s="1258">
        <v>7178.292294179999</v>
      </c>
      <c r="F44" s="1258">
        <v>141.5548232199999</v>
      </c>
      <c r="G44" s="1258">
        <v>3.2700970701602485</v>
      </c>
      <c r="H44" s="1258">
        <v>-1331.3977058200016</v>
      </c>
      <c r="I44" s="1259">
        <v>-15.645666361759378</v>
      </c>
      <c r="J44" s="1201"/>
    </row>
    <row r="45" spans="1:9" s="1201" customFormat="1" ht="12.75">
      <c r="A45" s="1213" t="s">
        <v>1065</v>
      </c>
      <c r="B45" s="1256">
        <v>424.96186282739984</v>
      </c>
      <c r="C45" s="1256">
        <v>499.21460337903</v>
      </c>
      <c r="D45" s="1256">
        <v>546.3279405821893</v>
      </c>
      <c r="E45" s="1256">
        <v>669.0589160822044</v>
      </c>
      <c r="F45" s="1256">
        <v>74.25274055163015</v>
      </c>
      <c r="G45" s="1256">
        <v>17.47280098444698</v>
      </c>
      <c r="H45" s="1256">
        <v>122.73097550001512</v>
      </c>
      <c r="I45" s="1257">
        <v>22.464707803380513</v>
      </c>
    </row>
    <row r="46" spans="1:9" s="1201" customFormat="1" ht="12.75">
      <c r="A46" s="1213" t="s">
        <v>1066</v>
      </c>
      <c r="B46" s="1256">
        <v>0</v>
      </c>
      <c r="C46" s="1256">
        <v>0</v>
      </c>
      <c r="D46" s="1256">
        <v>0</v>
      </c>
      <c r="E46" s="1256">
        <v>0</v>
      </c>
      <c r="F46" s="1256">
        <v>0</v>
      </c>
      <c r="G46" s="1262" t="s">
        <v>3</v>
      </c>
      <c r="H46" s="1262">
        <v>0</v>
      </c>
      <c r="I46" s="1263" t="s">
        <v>3</v>
      </c>
    </row>
    <row r="47" spans="1:9" s="1201" customFormat="1" ht="12.75">
      <c r="A47" s="1213" t="s">
        <v>1067</v>
      </c>
      <c r="B47" s="1256">
        <v>113924.7790809148</v>
      </c>
      <c r="C47" s="1256">
        <v>119292.74355363782</v>
      </c>
      <c r="D47" s="1256">
        <v>76853.00975438085</v>
      </c>
      <c r="E47" s="1256">
        <v>81659.38330098806</v>
      </c>
      <c r="F47" s="1256">
        <v>5367.964472723019</v>
      </c>
      <c r="G47" s="1256">
        <v>4.711849797760358</v>
      </c>
      <c r="H47" s="1256">
        <v>4806.37354660721</v>
      </c>
      <c r="I47" s="1257">
        <v>6.253982195320897</v>
      </c>
    </row>
    <row r="48" spans="1:10" ht="13.5" thickBot="1">
      <c r="A48" s="1264" t="s">
        <v>635</v>
      </c>
      <c r="B48" s="1265">
        <v>1362086.7880090137</v>
      </c>
      <c r="C48" s="1265">
        <v>1395461.5289726206</v>
      </c>
      <c r="D48" s="1265">
        <v>1681852.6609274289</v>
      </c>
      <c r="E48" s="1265">
        <v>1778448.0727410414</v>
      </c>
      <c r="F48" s="1265">
        <v>33374.740963607066</v>
      </c>
      <c r="G48" s="1265">
        <v>2.450265376436953</v>
      </c>
      <c r="H48" s="1265">
        <v>96595.41181361282</v>
      </c>
      <c r="I48" s="1266">
        <v>5.743393226868455</v>
      </c>
      <c r="J48" s="1201"/>
    </row>
    <row r="49" spans="1:8" ht="13.5" thickTop="1">
      <c r="A49" s="1252" t="s">
        <v>915</v>
      </c>
      <c r="B49" s="1105"/>
      <c r="C49" s="1105"/>
      <c r="D49" s="1105"/>
      <c r="E49" s="1105"/>
      <c r="F49" s="1105"/>
      <c r="H49" s="1105"/>
    </row>
    <row r="54" spans="2:5" ht="12.75">
      <c r="B54" s="1105"/>
      <c r="C54" s="1105"/>
      <c r="D54" s="1105"/>
      <c r="E54" s="1105"/>
    </row>
    <row r="55" spans="2:5" ht="12.75">
      <c r="B55" s="1105"/>
      <c r="C55" s="1105"/>
      <c r="D55" s="1105"/>
      <c r="E55" s="110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8" activeCellId="2" sqref="G13 I13 I18"/>
    </sheetView>
  </sheetViews>
  <sheetFormatPr defaultColWidth="9.140625" defaultRowHeight="15"/>
  <cols>
    <col min="1" max="1" width="23.140625" style="1179" bestFit="1" customWidth="1"/>
    <col min="2" max="2" width="7.421875" style="1179" bestFit="1" customWidth="1"/>
    <col min="3" max="3" width="7.421875" style="1267" bestFit="1" customWidth="1"/>
    <col min="4" max="5" width="7.421875" style="1179" bestFit="1" customWidth="1"/>
    <col min="6" max="9" width="7.140625" style="1179" bestFit="1" customWidth="1"/>
    <col min="10" max="16384" width="9.140625" style="1179" customWidth="1"/>
  </cols>
  <sheetData>
    <row r="1" spans="1:9" ht="12.75">
      <c r="A1" s="1681" t="s">
        <v>1089</v>
      </c>
      <c r="B1" s="1681"/>
      <c r="C1" s="1681"/>
      <c r="D1" s="1681"/>
      <c r="E1" s="1681"/>
      <c r="F1" s="1681"/>
      <c r="G1" s="1681"/>
      <c r="H1" s="1681"/>
      <c r="I1" s="1681"/>
    </row>
    <row r="2" spans="1:10" ht="15.75" customHeight="1">
      <c r="A2" s="1682" t="s">
        <v>1068</v>
      </c>
      <c r="B2" s="1682"/>
      <c r="C2" s="1682"/>
      <c r="D2" s="1682"/>
      <c r="E2" s="1682"/>
      <c r="F2" s="1682"/>
      <c r="G2" s="1682"/>
      <c r="H2" s="1682"/>
      <c r="I2" s="1682"/>
      <c r="J2" s="1194"/>
    </row>
    <row r="3" spans="8:9" ht="13.5" thickBot="1">
      <c r="H3" s="1671" t="s">
        <v>40</v>
      </c>
      <c r="I3" s="1671"/>
    </row>
    <row r="4" spans="1:9" s="1269" customFormat="1" ht="13.5" customHeight="1" thickTop="1">
      <c r="A4" s="1268"/>
      <c r="B4" s="1203">
        <f>Deposits!B4</f>
        <v>2015</v>
      </c>
      <c r="C4" s="1204">
        <f>Deposits!C4</f>
        <v>2015</v>
      </c>
      <c r="D4" s="1205">
        <f>Deposits!D4</f>
        <v>2016</v>
      </c>
      <c r="E4" s="1205">
        <f>Deposits!E4</f>
        <v>2016</v>
      </c>
      <c r="F4" s="1673" t="str">
        <f>'Secu Credit'!F4</f>
        <v>Changes during three months</v>
      </c>
      <c r="G4" s="1674"/>
      <c r="H4" s="1674"/>
      <c r="I4" s="1675"/>
    </row>
    <row r="5" spans="1:9" s="1269" customFormat="1" ht="14.25" customHeight="1">
      <c r="A5" s="1169" t="s">
        <v>802</v>
      </c>
      <c r="B5" s="1044" t="s">
        <v>764</v>
      </c>
      <c r="C5" s="1044" t="s">
        <v>322</v>
      </c>
      <c r="D5" s="1044" t="s">
        <v>765</v>
      </c>
      <c r="E5" s="1045" t="s">
        <v>895</v>
      </c>
      <c r="F5" s="1676" t="str">
        <f>'Secu Credit'!F5:G5</f>
        <v>2015/16</v>
      </c>
      <c r="G5" s="1677"/>
      <c r="H5" s="1676" t="str">
        <f>'Secu Credit'!H5:I5</f>
        <v>2016/17</v>
      </c>
      <c r="I5" s="1678"/>
    </row>
    <row r="6" spans="1:9" s="1269" customFormat="1" ht="12.75">
      <c r="A6" s="1270"/>
      <c r="B6" s="1271"/>
      <c r="C6" s="1272"/>
      <c r="D6" s="1271"/>
      <c r="E6" s="1271"/>
      <c r="F6" s="1273" t="s">
        <v>13</v>
      </c>
      <c r="G6" s="1273" t="s">
        <v>767</v>
      </c>
      <c r="H6" s="1273" t="s">
        <v>13</v>
      </c>
      <c r="I6" s="1274" t="s">
        <v>767</v>
      </c>
    </row>
    <row r="7" spans="1:9" s="1269" customFormat="1" ht="12.75">
      <c r="A7" s="1275" t="s">
        <v>1069</v>
      </c>
      <c r="B7" s="1276">
        <v>11521.307362674499</v>
      </c>
      <c r="C7" s="1276">
        <v>7090.0387027100005</v>
      </c>
      <c r="D7" s="1276">
        <v>8119.3569748</v>
      </c>
      <c r="E7" s="1276">
        <v>9902.92520924</v>
      </c>
      <c r="F7" s="1276">
        <v>-4431.2686599644985</v>
      </c>
      <c r="G7" s="1276">
        <v>-38.461508928409025</v>
      </c>
      <c r="H7" s="1276">
        <v>1783.5682344400002</v>
      </c>
      <c r="I7" s="1277">
        <v>21.96686560248121</v>
      </c>
    </row>
    <row r="8" spans="1:9" s="1269" customFormat="1" ht="12.75">
      <c r="A8" s="1245" t="s">
        <v>1070</v>
      </c>
      <c r="B8" s="1278">
        <v>11272.152784284499</v>
      </c>
      <c r="C8" s="1278">
        <v>6861.43870271</v>
      </c>
      <c r="D8" s="1278">
        <v>7875.8269748</v>
      </c>
      <c r="E8" s="1278">
        <v>9623.68912462</v>
      </c>
      <c r="F8" s="1278">
        <v>-4410.714081574499</v>
      </c>
      <c r="G8" s="1278">
        <v>-39.129296470536346</v>
      </c>
      <c r="H8" s="1278">
        <v>1747.862149819999</v>
      </c>
      <c r="I8" s="1279">
        <v>22.192744398938306</v>
      </c>
    </row>
    <row r="9" spans="1:12" ht="12.75">
      <c r="A9" s="1245" t="s">
        <v>1071</v>
      </c>
      <c r="B9" s="1278">
        <v>439.98387076</v>
      </c>
      <c r="C9" s="1278">
        <v>380.64558741999997</v>
      </c>
      <c r="D9" s="1278">
        <v>119.87685779</v>
      </c>
      <c r="E9" s="1278">
        <v>291.5257054</v>
      </c>
      <c r="F9" s="1278">
        <v>-59.33828334000003</v>
      </c>
      <c r="G9" s="1278">
        <v>-13.48646786472033</v>
      </c>
      <c r="H9" s="1278">
        <v>171.64884761</v>
      </c>
      <c r="I9" s="1279">
        <v>143.18764336540588</v>
      </c>
      <c r="K9" s="1269"/>
      <c r="L9" s="1269"/>
    </row>
    <row r="10" spans="1:12" ht="12.75">
      <c r="A10" s="1245" t="s">
        <v>1072</v>
      </c>
      <c r="B10" s="1278">
        <v>7211.27353776</v>
      </c>
      <c r="C10" s="1278">
        <v>3806.30105578</v>
      </c>
      <c r="D10" s="1278">
        <v>4833.12730404</v>
      </c>
      <c r="E10" s="1278">
        <v>4901.8849579</v>
      </c>
      <c r="F10" s="1278">
        <v>-3404.9724819800003</v>
      </c>
      <c r="G10" s="1278">
        <v>-47.21735299806238</v>
      </c>
      <c r="H10" s="1278">
        <v>68.75765385999966</v>
      </c>
      <c r="I10" s="1279">
        <v>1.4226327910403953</v>
      </c>
      <c r="K10" s="1269"/>
      <c r="L10" s="1269"/>
    </row>
    <row r="11" spans="1:12" ht="12.75">
      <c r="A11" s="1245" t="s">
        <v>1073</v>
      </c>
      <c r="B11" s="1278">
        <v>1232.8289471245</v>
      </c>
      <c r="C11" s="1278">
        <v>1342.05381156</v>
      </c>
      <c r="D11" s="1278">
        <v>1493.8370169099999</v>
      </c>
      <c r="E11" s="1278">
        <v>2210.03548903</v>
      </c>
      <c r="F11" s="1278">
        <v>109.22486443549997</v>
      </c>
      <c r="G11" s="1278">
        <v>8.859693365430822</v>
      </c>
      <c r="H11" s="1278">
        <v>716.1984721200001</v>
      </c>
      <c r="I11" s="1279">
        <v>47.94354832640684</v>
      </c>
      <c r="K11" s="1269"/>
      <c r="L11" s="1269"/>
    </row>
    <row r="12" spans="1:12" ht="12.75">
      <c r="A12" s="1245" t="s">
        <v>1074</v>
      </c>
      <c r="B12" s="1278">
        <v>2388.0664286399997</v>
      </c>
      <c r="C12" s="1278">
        <v>1332.43824795</v>
      </c>
      <c r="D12" s="1278">
        <v>1428.98579606</v>
      </c>
      <c r="E12" s="1278">
        <v>2220.24297229</v>
      </c>
      <c r="F12" s="1278">
        <v>-1055.6281806899997</v>
      </c>
      <c r="G12" s="1278">
        <v>-44.204305543174456</v>
      </c>
      <c r="H12" s="1278">
        <v>791.2571762300001</v>
      </c>
      <c r="I12" s="1279">
        <v>55.371941303521325</v>
      </c>
      <c r="K12" s="1269"/>
      <c r="L12" s="1269"/>
    </row>
    <row r="13" spans="1:12" ht="12.75">
      <c r="A13" s="1245" t="s">
        <v>1075</v>
      </c>
      <c r="B13" s="1278">
        <v>0</v>
      </c>
      <c r="C13" s="1278">
        <v>0</v>
      </c>
      <c r="D13" s="1278">
        <v>0</v>
      </c>
      <c r="E13" s="1278">
        <v>0</v>
      </c>
      <c r="F13" s="1278">
        <v>0</v>
      </c>
      <c r="G13" s="1310" t="s">
        <v>3</v>
      </c>
      <c r="H13" s="1278">
        <v>0</v>
      </c>
      <c r="I13" s="1311" t="s">
        <v>3</v>
      </c>
      <c r="K13" s="1269"/>
      <c r="L13" s="1269"/>
    </row>
    <row r="14" spans="1:12" ht="12.75">
      <c r="A14" s="1245" t="s">
        <v>1076</v>
      </c>
      <c r="B14" s="1278">
        <v>2388.0664286399997</v>
      </c>
      <c r="C14" s="1278">
        <v>1332.43824795</v>
      </c>
      <c r="D14" s="1278">
        <v>1428.98579606</v>
      </c>
      <c r="E14" s="1278">
        <v>2220.24297229</v>
      </c>
      <c r="F14" s="1278">
        <v>-1055.6281806899997</v>
      </c>
      <c r="G14" s="1278">
        <v>-44.204305543174456</v>
      </c>
      <c r="H14" s="1278">
        <v>791.2571762300001</v>
      </c>
      <c r="I14" s="1279">
        <v>55.371941303521325</v>
      </c>
      <c r="K14" s="1269"/>
      <c r="L14" s="1269"/>
    </row>
    <row r="15" spans="1:9" s="1269" customFormat="1" ht="12.75">
      <c r="A15" s="1245" t="s">
        <v>1077</v>
      </c>
      <c r="B15" s="1278">
        <v>249.15457839000004</v>
      </c>
      <c r="C15" s="1278">
        <v>228.6</v>
      </c>
      <c r="D15" s="1278">
        <v>243.53</v>
      </c>
      <c r="E15" s="1278">
        <v>279.23608462000004</v>
      </c>
      <c r="F15" s="1278">
        <v>-20.554578390000046</v>
      </c>
      <c r="G15" s="1278">
        <v>-8.249729353889736</v>
      </c>
      <c r="H15" s="1278">
        <v>35.70608462000004</v>
      </c>
      <c r="I15" s="1279">
        <v>14.661883390136756</v>
      </c>
    </row>
    <row r="16" spans="1:12" ht="12.75">
      <c r="A16" s="1275" t="s">
        <v>1078</v>
      </c>
      <c r="B16" s="1276">
        <v>1079.82878677</v>
      </c>
      <c r="C16" s="1276">
        <v>1006.7488990200001</v>
      </c>
      <c r="D16" s="1276">
        <v>1006.56234124</v>
      </c>
      <c r="E16" s="1276">
        <v>1006.9630198000001</v>
      </c>
      <c r="F16" s="1276">
        <v>-73.07988775000001</v>
      </c>
      <c r="G16" s="1276">
        <v>-6.767729166454031</v>
      </c>
      <c r="H16" s="1276">
        <v>0.40067856000007396</v>
      </c>
      <c r="I16" s="1277">
        <v>0.039806631301790185</v>
      </c>
      <c r="K16" s="1269"/>
      <c r="L16" s="1269"/>
    </row>
    <row r="17" spans="1:12" ht="12.75">
      <c r="A17" s="1245" t="s">
        <v>1070</v>
      </c>
      <c r="B17" s="1278">
        <v>1078.2287867700002</v>
      </c>
      <c r="C17" s="1278">
        <v>1006.2488990200001</v>
      </c>
      <c r="D17" s="1278">
        <v>1006.56234124</v>
      </c>
      <c r="E17" s="1278">
        <v>1006.5630198000001</v>
      </c>
      <c r="F17" s="1278">
        <v>-71.9798877500001</v>
      </c>
      <c r="G17" s="1278">
        <v>-6.675752737563881</v>
      </c>
      <c r="H17" s="1278">
        <v>0.0006785600000966951</v>
      </c>
      <c r="I17" s="1279">
        <v>6.741360890382274E-05</v>
      </c>
      <c r="K17" s="1269"/>
      <c r="L17" s="1269"/>
    </row>
    <row r="18" spans="1:12" ht="12.75">
      <c r="A18" s="1245" t="s">
        <v>1077</v>
      </c>
      <c r="B18" s="1278">
        <v>1.6</v>
      </c>
      <c r="C18" s="1278">
        <v>0.5</v>
      </c>
      <c r="D18" s="1278">
        <v>0</v>
      </c>
      <c r="E18" s="1278">
        <v>0.4</v>
      </c>
      <c r="F18" s="1278">
        <v>-1.1</v>
      </c>
      <c r="G18" s="1278">
        <v>-68.75</v>
      </c>
      <c r="H18" s="1278">
        <v>0.4</v>
      </c>
      <c r="I18" s="1311" t="s">
        <v>3</v>
      </c>
      <c r="K18" s="1269"/>
      <c r="L18" s="1269"/>
    </row>
    <row r="19" spans="1:12" ht="12.75">
      <c r="A19" s="1275" t="s">
        <v>1079</v>
      </c>
      <c r="B19" s="1276">
        <v>12601.1361494445</v>
      </c>
      <c r="C19" s="1276">
        <v>8096.7876017300005</v>
      </c>
      <c r="D19" s="1276">
        <v>9125.91931604</v>
      </c>
      <c r="E19" s="1276">
        <v>10909.88822904</v>
      </c>
      <c r="F19" s="1276">
        <v>-4504.348547714499</v>
      </c>
      <c r="G19" s="1276">
        <v>-35.745574798134896</v>
      </c>
      <c r="H19" s="1276">
        <v>1783.9689130000006</v>
      </c>
      <c r="I19" s="1277">
        <v>19.54837481265522</v>
      </c>
      <c r="K19" s="1269"/>
      <c r="L19" s="1269"/>
    </row>
    <row r="20" spans="1:12" ht="12.75">
      <c r="A20" s="1245" t="s">
        <v>1070</v>
      </c>
      <c r="B20" s="1278">
        <v>12350.381571054499</v>
      </c>
      <c r="C20" s="1278">
        <v>7867.68760173</v>
      </c>
      <c r="D20" s="1278">
        <v>8882.38931604</v>
      </c>
      <c r="E20" s="1278">
        <v>10630.25214442</v>
      </c>
      <c r="F20" s="1278">
        <v>-4482.6939693244985</v>
      </c>
      <c r="G20" s="1278">
        <v>-36.29599574340728</v>
      </c>
      <c r="H20" s="1278">
        <v>1747.862828379999</v>
      </c>
      <c r="I20" s="1279">
        <v>19.677845298040165</v>
      </c>
      <c r="K20" s="1269"/>
      <c r="L20" s="1269"/>
    </row>
    <row r="21" spans="1:10" s="1269" customFormat="1" ht="13.5" thickBot="1">
      <c r="A21" s="1280" t="s">
        <v>1077</v>
      </c>
      <c r="B21" s="1281">
        <v>250.75457839000003</v>
      </c>
      <c r="C21" s="1281">
        <v>229.1</v>
      </c>
      <c r="D21" s="1281">
        <v>243.53</v>
      </c>
      <c r="E21" s="1281">
        <v>279.63608462</v>
      </c>
      <c r="F21" s="1281">
        <v>-21.65457839000004</v>
      </c>
      <c r="G21" s="1281">
        <v>-8.635765906662948</v>
      </c>
      <c r="H21" s="1281">
        <v>36.10608462000002</v>
      </c>
      <c r="I21" s="1282">
        <v>14.826134201125127</v>
      </c>
      <c r="J21" s="1179"/>
    </row>
    <row r="22" spans="1:11" ht="13.5" thickTop="1">
      <c r="A22" s="1252" t="s">
        <v>915</v>
      </c>
      <c r="D22" s="1267"/>
      <c r="K22" s="1269"/>
    </row>
    <row r="23" spans="3:5" ht="12.75">
      <c r="C23" s="1179"/>
      <c r="D23" s="1267"/>
      <c r="E23" s="1267"/>
    </row>
    <row r="24" ht="12.75">
      <c r="C24" s="1179"/>
    </row>
    <row r="25" ht="12.75">
      <c r="C25" s="1179"/>
    </row>
    <row r="26" ht="12.75">
      <c r="C26" s="117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25">
      <selection activeCell="N39" sqref="N39"/>
    </sheetView>
  </sheetViews>
  <sheetFormatPr defaultColWidth="9.140625" defaultRowHeight="15"/>
  <cols>
    <col min="1" max="1" width="9.140625" style="314" customWidth="1"/>
    <col min="2" max="2" width="20.00390625" style="314" customWidth="1"/>
    <col min="3" max="3" width="10.00390625" style="314" bestFit="1" customWidth="1"/>
    <col min="4" max="4" width="15.00390625" style="314" bestFit="1" customWidth="1"/>
    <col min="5" max="5" width="10.00390625" style="314" bestFit="1" customWidth="1"/>
    <col min="6" max="6" width="11.7109375" style="314" customWidth="1"/>
    <col min="7" max="7" width="8.8515625" style="314" customWidth="1"/>
    <col min="8" max="8" width="15.00390625" style="314" bestFit="1" customWidth="1"/>
    <col min="9" max="9" width="13.57421875" style="314" customWidth="1"/>
    <col min="10" max="10" width="12.7109375" style="314" customWidth="1"/>
    <col min="11" max="11" width="12.140625" style="314" customWidth="1"/>
    <col min="12" max="16384" width="9.140625" style="314" customWidth="1"/>
  </cols>
  <sheetData>
    <row r="1" spans="2:11" ht="12.75">
      <c r="B1" s="1704" t="s">
        <v>287</v>
      </c>
      <c r="C1" s="1704"/>
      <c r="D1" s="1704"/>
      <c r="E1" s="1704"/>
      <c r="F1" s="1704"/>
      <c r="G1" s="1704"/>
      <c r="H1" s="1704"/>
      <c r="I1" s="1704"/>
      <c r="J1" s="1704"/>
      <c r="K1" s="1704"/>
    </row>
    <row r="2" spans="2:11" ht="15.75">
      <c r="B2" s="1705" t="s">
        <v>127</v>
      </c>
      <c r="C2" s="1705"/>
      <c r="D2" s="1705"/>
      <c r="E2" s="1705"/>
      <c r="F2" s="1705"/>
      <c r="G2" s="1705"/>
      <c r="H2" s="1705"/>
      <c r="I2" s="1705"/>
      <c r="J2" s="1705"/>
      <c r="K2" s="1705"/>
    </row>
    <row r="3" spans="2:11" ht="13.5" thickBot="1">
      <c r="B3" s="315"/>
      <c r="K3" s="316" t="s">
        <v>40</v>
      </c>
    </row>
    <row r="4" spans="2:11" ht="13.5" thickTop="1">
      <c r="B4" s="317"/>
      <c r="C4" s="1706" t="s">
        <v>288</v>
      </c>
      <c r="D4" s="1706"/>
      <c r="E4" s="1706"/>
      <c r="F4" s="1706"/>
      <c r="G4" s="1706"/>
      <c r="H4" s="1706"/>
      <c r="I4" s="1707" t="s">
        <v>289</v>
      </c>
      <c r="J4" s="1708"/>
      <c r="K4" s="1709"/>
    </row>
    <row r="5" spans="2:11" ht="12.75">
      <c r="B5" s="1689" t="s">
        <v>290</v>
      </c>
      <c r="C5" s="1691" t="s">
        <v>17</v>
      </c>
      <c r="D5" s="1692"/>
      <c r="E5" s="1710" t="s">
        <v>19</v>
      </c>
      <c r="F5" s="1711"/>
      <c r="G5" s="1712" t="s">
        <v>41</v>
      </c>
      <c r="H5" s="1713"/>
      <c r="I5" s="318" t="s">
        <v>17</v>
      </c>
      <c r="J5" s="319" t="s">
        <v>19</v>
      </c>
      <c r="K5" s="320" t="s">
        <v>41</v>
      </c>
    </row>
    <row r="6" spans="2:11" ht="25.5" customHeight="1">
      <c r="B6" s="1690"/>
      <c r="C6" s="321" t="s">
        <v>13</v>
      </c>
      <c r="D6" s="322" t="s">
        <v>291</v>
      </c>
      <c r="E6" s="323" t="s">
        <v>13</v>
      </c>
      <c r="F6" s="324" t="s">
        <v>291</v>
      </c>
      <c r="G6" s="325" t="s">
        <v>13</v>
      </c>
      <c r="H6" s="324" t="s">
        <v>291</v>
      </c>
      <c r="I6" s="326" t="s">
        <v>13</v>
      </c>
      <c r="J6" s="323" t="s">
        <v>13</v>
      </c>
      <c r="K6" s="327" t="s">
        <v>13</v>
      </c>
    </row>
    <row r="7" spans="2:11" ht="12.75">
      <c r="B7" s="328" t="s">
        <v>226</v>
      </c>
      <c r="C7" s="329">
        <v>0</v>
      </c>
      <c r="D7" s="330">
        <v>0</v>
      </c>
      <c r="E7" s="331">
        <v>5900</v>
      </c>
      <c r="F7" s="332">
        <v>1.06</v>
      </c>
      <c r="G7" s="333">
        <v>0</v>
      </c>
      <c r="H7" s="332">
        <v>0</v>
      </c>
      <c r="I7" s="334">
        <v>0</v>
      </c>
      <c r="J7" s="335">
        <v>0</v>
      </c>
      <c r="K7" s="336">
        <v>0</v>
      </c>
    </row>
    <row r="8" spans="2:11" ht="12.75">
      <c r="B8" s="328" t="s">
        <v>227</v>
      </c>
      <c r="C8" s="329">
        <v>0</v>
      </c>
      <c r="D8" s="330">
        <v>0</v>
      </c>
      <c r="E8" s="331">
        <v>3200</v>
      </c>
      <c r="F8" s="332">
        <v>2.88</v>
      </c>
      <c r="G8" s="333">
        <v>0</v>
      </c>
      <c r="H8" s="332">
        <v>0</v>
      </c>
      <c r="I8" s="334">
        <v>0</v>
      </c>
      <c r="J8" s="335">
        <v>0</v>
      </c>
      <c r="K8" s="336">
        <v>0</v>
      </c>
    </row>
    <row r="9" spans="2:11" ht="12.75">
      <c r="B9" s="328" t="s">
        <v>228</v>
      </c>
      <c r="C9" s="329">
        <v>0</v>
      </c>
      <c r="D9" s="330">
        <v>0</v>
      </c>
      <c r="E9" s="331">
        <v>0</v>
      </c>
      <c r="F9" s="332">
        <v>0</v>
      </c>
      <c r="G9" s="332"/>
      <c r="H9" s="337"/>
      <c r="I9" s="334">
        <v>0</v>
      </c>
      <c r="J9" s="335">
        <v>0</v>
      </c>
      <c r="K9" s="336">
        <v>7750</v>
      </c>
    </row>
    <row r="10" spans="2:11" ht="12.75">
      <c r="B10" s="328" t="s">
        <v>229</v>
      </c>
      <c r="C10" s="329">
        <v>0</v>
      </c>
      <c r="D10" s="330">
        <v>0</v>
      </c>
      <c r="E10" s="330">
        <v>0</v>
      </c>
      <c r="F10" s="332">
        <v>0</v>
      </c>
      <c r="G10" s="332"/>
      <c r="H10" s="337"/>
      <c r="I10" s="334">
        <v>0</v>
      </c>
      <c r="J10" s="335">
        <v>0</v>
      </c>
      <c r="K10" s="336"/>
    </row>
    <row r="11" spans="2:11" ht="12.75">
      <c r="B11" s="328" t="s">
        <v>230</v>
      </c>
      <c r="C11" s="338">
        <v>0</v>
      </c>
      <c r="D11" s="330">
        <v>0</v>
      </c>
      <c r="E11" s="332">
        <v>0</v>
      </c>
      <c r="F11" s="332">
        <v>0</v>
      </c>
      <c r="G11" s="332"/>
      <c r="H11" s="337"/>
      <c r="I11" s="339">
        <v>0</v>
      </c>
      <c r="J11" s="335">
        <v>0</v>
      </c>
      <c r="K11" s="336"/>
    </row>
    <row r="12" spans="2:11" ht="12.75">
      <c r="B12" s="328" t="s">
        <v>231</v>
      </c>
      <c r="C12" s="338">
        <v>0</v>
      </c>
      <c r="D12" s="330">
        <v>0</v>
      </c>
      <c r="E12" s="332">
        <v>0</v>
      </c>
      <c r="F12" s="332">
        <v>0</v>
      </c>
      <c r="G12" s="332"/>
      <c r="H12" s="337"/>
      <c r="I12" s="334">
        <v>0</v>
      </c>
      <c r="J12" s="340">
        <v>0</v>
      </c>
      <c r="K12" s="336"/>
    </row>
    <row r="13" spans="2:11" ht="12.75">
      <c r="B13" s="328" t="s">
        <v>232</v>
      </c>
      <c r="C13" s="338">
        <v>0</v>
      </c>
      <c r="D13" s="330">
        <v>0</v>
      </c>
      <c r="E13" s="332">
        <v>0</v>
      </c>
      <c r="F13" s="332">
        <v>0</v>
      </c>
      <c r="G13" s="332"/>
      <c r="H13" s="337"/>
      <c r="I13" s="334">
        <v>210</v>
      </c>
      <c r="J13" s="340">
        <v>0</v>
      </c>
      <c r="K13" s="336"/>
    </row>
    <row r="14" spans="2:11" ht="12.75">
      <c r="B14" s="328" t="s">
        <v>233</v>
      </c>
      <c r="C14" s="338">
        <v>0</v>
      </c>
      <c r="D14" s="330">
        <v>0</v>
      </c>
      <c r="E14" s="332">
        <v>0</v>
      </c>
      <c r="F14" s="332">
        <v>0</v>
      </c>
      <c r="G14" s="332"/>
      <c r="H14" s="337"/>
      <c r="I14" s="334">
        <v>1510</v>
      </c>
      <c r="J14" s="340">
        <v>0</v>
      </c>
      <c r="K14" s="336"/>
    </row>
    <row r="15" spans="2:11" ht="12.75">
      <c r="B15" s="328" t="s">
        <v>234</v>
      </c>
      <c r="C15" s="338">
        <v>0</v>
      </c>
      <c r="D15" s="330">
        <v>0</v>
      </c>
      <c r="E15" s="332">
        <v>0</v>
      </c>
      <c r="F15" s="332">
        <v>0</v>
      </c>
      <c r="G15" s="332"/>
      <c r="H15" s="337"/>
      <c r="I15" s="334">
        <v>4900</v>
      </c>
      <c r="J15" s="340">
        <v>2650</v>
      </c>
      <c r="K15" s="341"/>
    </row>
    <row r="16" spans="2:11" ht="12.75">
      <c r="B16" s="328" t="s">
        <v>235</v>
      </c>
      <c r="C16" s="329">
        <v>6000</v>
      </c>
      <c r="D16" s="330">
        <v>0.7854</v>
      </c>
      <c r="E16" s="331">
        <v>0</v>
      </c>
      <c r="F16" s="332">
        <v>0</v>
      </c>
      <c r="G16" s="332"/>
      <c r="H16" s="337"/>
      <c r="I16" s="334">
        <v>1250</v>
      </c>
      <c r="J16" s="340">
        <v>5900</v>
      </c>
      <c r="K16" s="341"/>
    </row>
    <row r="17" spans="2:11" ht="12.75">
      <c r="B17" s="328" t="s">
        <v>236</v>
      </c>
      <c r="C17" s="329">
        <v>0</v>
      </c>
      <c r="D17" s="330">
        <v>0</v>
      </c>
      <c r="E17" s="331">
        <v>0</v>
      </c>
      <c r="F17" s="332">
        <v>0</v>
      </c>
      <c r="G17" s="332"/>
      <c r="H17" s="337"/>
      <c r="I17" s="334">
        <v>2340</v>
      </c>
      <c r="J17" s="340">
        <v>0</v>
      </c>
      <c r="K17" s="336"/>
    </row>
    <row r="18" spans="2:11" ht="12.75">
      <c r="B18" s="342" t="s">
        <v>237</v>
      </c>
      <c r="C18" s="329">
        <v>0</v>
      </c>
      <c r="D18" s="330">
        <v>0</v>
      </c>
      <c r="E18" s="343"/>
      <c r="F18" s="344"/>
      <c r="G18" s="329"/>
      <c r="H18" s="332"/>
      <c r="I18" s="345">
        <v>100</v>
      </c>
      <c r="J18" s="346">
        <v>5480</v>
      </c>
      <c r="K18" s="341"/>
    </row>
    <row r="19" spans="2:11" ht="13.5" thickBot="1">
      <c r="B19" s="347" t="s">
        <v>292</v>
      </c>
      <c r="C19" s="348">
        <f>SUM(C7:C18)</f>
        <v>6000</v>
      </c>
      <c r="D19" s="349">
        <v>0.7854</v>
      </c>
      <c r="E19" s="350">
        <f>SUM(E7:E18)</f>
        <v>9100</v>
      </c>
      <c r="F19" s="351">
        <v>1.7</v>
      </c>
      <c r="G19" s="348">
        <f>SUM(G7:G18)</f>
        <v>0</v>
      </c>
      <c r="H19" s="352" t="s">
        <v>3</v>
      </c>
      <c r="I19" s="353">
        <f>SUM(I7:I18)</f>
        <v>10310</v>
      </c>
      <c r="J19" s="354">
        <f>SUM(J7:J18)</f>
        <v>14030</v>
      </c>
      <c r="K19" s="355">
        <f>SUM(K7:K18)</f>
        <v>7750</v>
      </c>
    </row>
    <row r="20" spans="2:11" ht="15.75" customHeight="1" thickTop="1">
      <c r="B20" s="356"/>
      <c r="C20" s="1686" t="s">
        <v>293</v>
      </c>
      <c r="D20" s="1687"/>
      <c r="E20" s="1687"/>
      <c r="F20" s="1687"/>
      <c r="G20" s="1687"/>
      <c r="H20" s="1688"/>
      <c r="I20" s="1727" t="s">
        <v>294</v>
      </c>
      <c r="J20" s="1728"/>
      <c r="K20" s="1729"/>
    </row>
    <row r="21" spans="2:11" ht="15">
      <c r="B21" s="1689" t="s">
        <v>290</v>
      </c>
      <c r="C21" s="1691" t="s">
        <v>17</v>
      </c>
      <c r="D21" s="1692"/>
      <c r="E21" s="1693" t="s">
        <v>19</v>
      </c>
      <c r="F21" s="1693"/>
      <c r="G21" s="1694" t="s">
        <v>41</v>
      </c>
      <c r="H21" s="1695"/>
      <c r="I21" s="1725" t="s">
        <v>41</v>
      </c>
      <c r="J21" s="1726"/>
      <c r="K21" s="1719"/>
    </row>
    <row r="22" spans="2:11" ht="26.25" customHeight="1">
      <c r="B22" s="1690"/>
      <c r="C22" s="321" t="s">
        <v>13</v>
      </c>
      <c r="D22" s="325" t="s">
        <v>291</v>
      </c>
      <c r="E22" s="321" t="s">
        <v>13</v>
      </c>
      <c r="F22" s="325" t="s">
        <v>291</v>
      </c>
      <c r="G22" s="325" t="s">
        <v>13</v>
      </c>
      <c r="H22" s="357" t="s">
        <v>291</v>
      </c>
      <c r="I22" s="358" t="s">
        <v>13</v>
      </c>
      <c r="J22" s="1716" t="s">
        <v>291</v>
      </c>
      <c r="K22" s="1717"/>
    </row>
    <row r="23" spans="2:11" ht="15" customHeight="1">
      <c r="B23" s="328" t="s">
        <v>226</v>
      </c>
      <c r="C23" s="359">
        <v>99500</v>
      </c>
      <c r="D23" s="360">
        <v>0.0009</v>
      </c>
      <c r="E23" s="361">
        <v>13000</v>
      </c>
      <c r="F23" s="362">
        <v>0.72</v>
      </c>
      <c r="G23" s="363">
        <v>27450</v>
      </c>
      <c r="H23" s="364">
        <v>0.4329</v>
      </c>
      <c r="I23" s="365" t="s">
        <v>3</v>
      </c>
      <c r="J23" s="1718" t="s">
        <v>3</v>
      </c>
      <c r="K23" s="1719"/>
    </row>
    <row r="24" spans="2:11" ht="15" customHeight="1">
      <c r="B24" s="328" t="s">
        <v>227</v>
      </c>
      <c r="C24" s="366">
        <v>68500</v>
      </c>
      <c r="D24" s="360">
        <v>0.0513</v>
      </c>
      <c r="E24" s="361">
        <v>8300</v>
      </c>
      <c r="F24" s="362">
        <v>1.3</v>
      </c>
      <c r="G24" s="363">
        <v>26100</v>
      </c>
      <c r="H24" s="367">
        <v>2.488</v>
      </c>
      <c r="I24" s="629" t="s">
        <v>3</v>
      </c>
      <c r="J24" s="1718" t="s">
        <v>3</v>
      </c>
      <c r="K24" s="1720"/>
    </row>
    <row r="25" spans="2:11" ht="15" customHeight="1">
      <c r="B25" s="328" t="s">
        <v>228</v>
      </c>
      <c r="C25" s="366">
        <v>19000</v>
      </c>
      <c r="D25" s="360">
        <v>0.1107</v>
      </c>
      <c r="E25" s="361">
        <v>35000</v>
      </c>
      <c r="F25" s="362">
        <v>0.22</v>
      </c>
      <c r="G25" s="363">
        <v>5200</v>
      </c>
      <c r="H25" s="367">
        <v>2.454053846153846</v>
      </c>
      <c r="I25" s="630">
        <v>10000</v>
      </c>
      <c r="J25" s="1718">
        <v>3.06215</v>
      </c>
      <c r="K25" s="1720"/>
    </row>
    <row r="26" spans="2:11" ht="15" customHeight="1">
      <c r="B26" s="328" t="s">
        <v>229</v>
      </c>
      <c r="C26" s="366">
        <v>11000</v>
      </c>
      <c r="D26" s="360">
        <v>0.0292</v>
      </c>
      <c r="E26" s="361">
        <v>20000</v>
      </c>
      <c r="F26" s="362">
        <v>0.21</v>
      </c>
      <c r="G26" s="363"/>
      <c r="H26" s="367"/>
      <c r="I26" s="368"/>
      <c r="J26" s="1714"/>
      <c r="K26" s="1715"/>
    </row>
    <row r="27" spans="2:11" ht="15" customHeight="1">
      <c r="B27" s="328" t="s">
        <v>230</v>
      </c>
      <c r="C27" s="366">
        <v>22500</v>
      </c>
      <c r="D27" s="360">
        <v>0.053</v>
      </c>
      <c r="E27" s="361">
        <v>9000</v>
      </c>
      <c r="F27" s="362">
        <v>0.1269</v>
      </c>
      <c r="G27" s="363"/>
      <c r="H27" s="367"/>
      <c r="I27" s="368"/>
      <c r="J27" s="1714"/>
      <c r="K27" s="1715"/>
    </row>
    <row r="28" spans="2:11" ht="15" customHeight="1">
      <c r="B28" s="328" t="s">
        <v>231</v>
      </c>
      <c r="C28" s="366">
        <v>40000</v>
      </c>
      <c r="D28" s="360">
        <v>0.0114</v>
      </c>
      <c r="E28" s="361">
        <v>12050</v>
      </c>
      <c r="F28" s="362">
        <v>0.0448</v>
      </c>
      <c r="G28" s="363"/>
      <c r="H28" s="369"/>
      <c r="I28" s="368"/>
      <c r="J28" s="1714"/>
      <c r="K28" s="1715"/>
    </row>
    <row r="29" spans="2:11" ht="15" customHeight="1">
      <c r="B29" s="328" t="s">
        <v>232</v>
      </c>
      <c r="C29" s="366">
        <v>9750</v>
      </c>
      <c r="D29" s="360">
        <v>0.1726</v>
      </c>
      <c r="E29" s="361">
        <v>40000</v>
      </c>
      <c r="F29" s="362">
        <v>0.1103</v>
      </c>
      <c r="G29" s="363"/>
      <c r="H29" s="367"/>
      <c r="I29" s="368"/>
      <c r="J29" s="1714"/>
      <c r="K29" s="1715"/>
    </row>
    <row r="30" spans="2:11" ht="15" customHeight="1">
      <c r="B30" s="328" t="s">
        <v>233</v>
      </c>
      <c r="C30" s="366">
        <v>850</v>
      </c>
      <c r="D30" s="360">
        <v>0.3983</v>
      </c>
      <c r="E30" s="361">
        <v>25420</v>
      </c>
      <c r="F30" s="362">
        <v>0.1657</v>
      </c>
      <c r="G30" s="363"/>
      <c r="H30" s="367"/>
      <c r="I30" s="368"/>
      <c r="J30" s="1714"/>
      <c r="K30" s="1715"/>
    </row>
    <row r="31" spans="2:11" ht="15" customHeight="1">
      <c r="B31" s="328" t="s">
        <v>234</v>
      </c>
      <c r="C31" s="366">
        <v>2700</v>
      </c>
      <c r="D31" s="360">
        <v>0.0424</v>
      </c>
      <c r="E31" s="361">
        <v>2270</v>
      </c>
      <c r="F31" s="362">
        <v>1.08</v>
      </c>
      <c r="G31" s="363"/>
      <c r="H31" s="367"/>
      <c r="I31" s="368"/>
      <c r="J31" s="1714"/>
      <c r="K31" s="1715"/>
    </row>
    <row r="32" spans="2:11" ht="15" customHeight="1">
      <c r="B32" s="328" t="s">
        <v>235</v>
      </c>
      <c r="C32" s="366">
        <v>6000</v>
      </c>
      <c r="D32" s="360">
        <v>0.3192</v>
      </c>
      <c r="E32" s="361">
        <v>5910</v>
      </c>
      <c r="F32" s="362">
        <v>0.4146</v>
      </c>
      <c r="G32" s="363"/>
      <c r="H32" s="367"/>
      <c r="I32" s="368"/>
      <c r="J32" s="1714"/>
      <c r="K32" s="1715"/>
    </row>
    <row r="33" spans="2:11" ht="15" customHeight="1">
      <c r="B33" s="328" t="s">
        <v>236</v>
      </c>
      <c r="C33" s="366">
        <v>11000</v>
      </c>
      <c r="D33" s="360">
        <v>0.2581</v>
      </c>
      <c r="E33" s="361">
        <v>40000</v>
      </c>
      <c r="F33" s="362">
        <v>0.07</v>
      </c>
      <c r="G33" s="370"/>
      <c r="H33" s="367"/>
      <c r="I33" s="368"/>
      <c r="J33" s="1714"/>
      <c r="K33" s="1715"/>
    </row>
    <row r="34" spans="2:11" ht="15" customHeight="1">
      <c r="B34" s="342" t="s">
        <v>237</v>
      </c>
      <c r="C34" s="371">
        <v>25000</v>
      </c>
      <c r="D34" s="372">
        <v>0.0184</v>
      </c>
      <c r="E34" s="373">
        <v>25000</v>
      </c>
      <c r="F34" s="374">
        <v>0.0001</v>
      </c>
      <c r="G34" s="375"/>
      <c r="H34" s="376"/>
      <c r="I34" s="368"/>
      <c r="J34" s="1721"/>
      <c r="K34" s="1722"/>
    </row>
    <row r="35" spans="2:11" ht="15.75" customHeight="1" thickBot="1">
      <c r="B35" s="377" t="s">
        <v>292</v>
      </c>
      <c r="C35" s="378">
        <f>SUM(C23:C34)</f>
        <v>315800</v>
      </c>
      <c r="D35" s="379">
        <v>0.05</v>
      </c>
      <c r="E35" s="380">
        <f>SUM(E23:E34)</f>
        <v>235950</v>
      </c>
      <c r="F35" s="381">
        <v>0.21</v>
      </c>
      <c r="G35" s="382">
        <f>SUM(G23:G34)</f>
        <v>58750</v>
      </c>
      <c r="H35" s="383"/>
      <c r="I35" s="1368">
        <f>SUM(I23:I34)</f>
        <v>10000</v>
      </c>
      <c r="J35" s="1723"/>
      <c r="K35" s="1724"/>
    </row>
    <row r="36" spans="2:12" ht="25.5" customHeight="1" thickTop="1">
      <c r="B36" s="1696" t="s">
        <v>290</v>
      </c>
      <c r="C36" s="1698" t="s">
        <v>295</v>
      </c>
      <c r="D36" s="1699"/>
      <c r="E36" s="1699"/>
      <c r="F36" s="1699"/>
      <c r="G36" s="1699"/>
      <c r="H36" s="1700"/>
      <c r="I36" s="1730" t="s">
        <v>1113</v>
      </c>
      <c r="J36" s="1731"/>
      <c r="K36" s="1731"/>
      <c r="L36" s="1732"/>
    </row>
    <row r="37" spans="2:12" ht="15" customHeight="1">
      <c r="B37" s="1697"/>
      <c r="C37" s="1701" t="s">
        <v>17</v>
      </c>
      <c r="D37" s="1702"/>
      <c r="E37" s="1683" t="s">
        <v>19</v>
      </c>
      <c r="F37" s="1703"/>
      <c r="G37" s="1683" t="s">
        <v>41</v>
      </c>
      <c r="H37" s="1684"/>
      <c r="I37" s="1733" t="s">
        <v>1111</v>
      </c>
      <c r="J37" s="1734"/>
      <c r="K37" s="1735" t="s">
        <v>1112</v>
      </c>
      <c r="L37" s="1736"/>
    </row>
    <row r="38" spans="2:12" ht="12.75" customHeight="1">
      <c r="B38" s="1697"/>
      <c r="C38" s="384" t="s">
        <v>13</v>
      </c>
      <c r="D38" s="384" t="s">
        <v>296</v>
      </c>
      <c r="E38" s="385" t="s">
        <v>13</v>
      </c>
      <c r="F38" s="386" t="s">
        <v>296</v>
      </c>
      <c r="G38" s="384" t="s">
        <v>13</v>
      </c>
      <c r="H38" s="387" t="s">
        <v>296</v>
      </c>
      <c r="I38" s="384" t="s">
        <v>13</v>
      </c>
      <c r="J38" s="384" t="s">
        <v>296</v>
      </c>
      <c r="K38" s="385" t="s">
        <v>13</v>
      </c>
      <c r="L38" s="408" t="s">
        <v>297</v>
      </c>
    </row>
    <row r="39" spans="2:12" ht="12.75">
      <c r="B39" s="328" t="s">
        <v>226</v>
      </c>
      <c r="C39" s="388" t="s">
        <v>3</v>
      </c>
      <c r="D39" s="389" t="s">
        <v>3</v>
      </c>
      <c r="E39" s="390">
        <v>57250</v>
      </c>
      <c r="F39" s="391">
        <v>1.39</v>
      </c>
      <c r="G39" s="388">
        <v>5000</v>
      </c>
      <c r="H39" s="392">
        <v>1.39</v>
      </c>
      <c r="I39" s="399">
        <v>16450</v>
      </c>
      <c r="J39" s="394">
        <v>0.30331276595744683</v>
      </c>
      <c r="K39" s="395" t="s">
        <v>3</v>
      </c>
      <c r="L39" s="409" t="s">
        <v>3</v>
      </c>
    </row>
    <row r="40" spans="2:12" ht="12.75">
      <c r="B40" s="328" t="s">
        <v>227</v>
      </c>
      <c r="C40" s="393">
        <v>20000</v>
      </c>
      <c r="D40" s="394">
        <v>0.6911</v>
      </c>
      <c r="E40" s="395">
        <v>0</v>
      </c>
      <c r="F40" s="396" t="s">
        <v>3</v>
      </c>
      <c r="G40" s="397">
        <v>50</v>
      </c>
      <c r="H40" s="398">
        <v>2.6</v>
      </c>
      <c r="I40" s="399">
        <v>10000</v>
      </c>
      <c r="J40" s="394">
        <v>2.1015</v>
      </c>
      <c r="K40" s="395">
        <v>10</v>
      </c>
      <c r="L40" s="412">
        <v>3.7223</v>
      </c>
    </row>
    <row r="41" spans="2:12" ht="12.75">
      <c r="B41" s="328" t="s">
        <v>228</v>
      </c>
      <c r="C41" s="393">
        <v>20000</v>
      </c>
      <c r="D41" s="394">
        <v>0.67</v>
      </c>
      <c r="E41" s="395">
        <v>0</v>
      </c>
      <c r="F41" s="396" t="s">
        <v>3</v>
      </c>
      <c r="G41" s="399" t="s">
        <v>3</v>
      </c>
      <c r="H41" s="400" t="s">
        <v>3</v>
      </c>
      <c r="I41" s="399" t="s">
        <v>3</v>
      </c>
      <c r="J41" s="394" t="s">
        <v>3</v>
      </c>
      <c r="K41" s="402" t="s">
        <v>3</v>
      </c>
      <c r="L41" s="412" t="s">
        <v>3</v>
      </c>
    </row>
    <row r="42" spans="2:12" ht="12.75">
      <c r="B42" s="328" t="s">
        <v>229</v>
      </c>
      <c r="C42" s="401" t="s">
        <v>3</v>
      </c>
      <c r="D42" s="389" t="s">
        <v>3</v>
      </c>
      <c r="E42" s="402">
        <v>100000</v>
      </c>
      <c r="F42" s="391">
        <v>0.87</v>
      </c>
      <c r="G42" s="388"/>
      <c r="H42" s="400"/>
      <c r="I42" s="399"/>
      <c r="J42" s="394"/>
      <c r="K42" s="402"/>
      <c r="L42" s="412"/>
    </row>
    <row r="43" spans="2:12" ht="12.75">
      <c r="B43" s="328" t="s">
        <v>230</v>
      </c>
      <c r="C43" s="393">
        <v>15000</v>
      </c>
      <c r="D43" s="394">
        <v>0.21</v>
      </c>
      <c r="E43" s="403">
        <v>26150</v>
      </c>
      <c r="F43" s="396">
        <v>1.08</v>
      </c>
      <c r="G43" s="399"/>
      <c r="H43" s="404"/>
      <c r="I43" s="416"/>
      <c r="J43" s="389"/>
      <c r="K43" s="402"/>
      <c r="L43" s="409"/>
    </row>
    <row r="44" spans="2:12" ht="12.75">
      <c r="B44" s="328" t="s">
        <v>231</v>
      </c>
      <c r="C44" s="393">
        <v>20000</v>
      </c>
      <c r="D44" s="394">
        <v>0.2</v>
      </c>
      <c r="E44" s="403">
        <v>15000</v>
      </c>
      <c r="F44" s="396">
        <v>0.81</v>
      </c>
      <c r="G44" s="399"/>
      <c r="H44" s="404"/>
      <c r="I44" s="399"/>
      <c r="J44" s="394"/>
      <c r="K44" s="403"/>
      <c r="L44" s="412"/>
    </row>
    <row r="45" spans="2:12" ht="12.75">
      <c r="B45" s="328" t="s">
        <v>232</v>
      </c>
      <c r="C45" s="393">
        <v>5000</v>
      </c>
      <c r="D45" s="394">
        <v>0.69</v>
      </c>
      <c r="E45" s="395">
        <v>60000</v>
      </c>
      <c r="F45" s="396">
        <v>0.48</v>
      </c>
      <c r="G45" s="399"/>
      <c r="H45" s="398"/>
      <c r="I45" s="399"/>
      <c r="J45" s="394"/>
      <c r="K45" s="403"/>
      <c r="L45" s="412"/>
    </row>
    <row r="46" spans="2:12" ht="12.75">
      <c r="B46" s="328" t="s">
        <v>233</v>
      </c>
      <c r="C46" s="393">
        <v>5000</v>
      </c>
      <c r="D46" s="394">
        <v>0.86</v>
      </c>
      <c r="E46" s="403">
        <v>39100</v>
      </c>
      <c r="F46" s="396">
        <v>0.39</v>
      </c>
      <c r="G46" s="399"/>
      <c r="H46" s="404"/>
      <c r="I46" s="399"/>
      <c r="J46" s="394"/>
      <c r="K46" s="395"/>
      <c r="L46" s="412"/>
    </row>
    <row r="47" spans="2:12" ht="12.75">
      <c r="B47" s="328" t="s">
        <v>234</v>
      </c>
      <c r="C47" s="393">
        <v>10000</v>
      </c>
      <c r="D47" s="394">
        <v>0.72</v>
      </c>
      <c r="E47" s="403">
        <v>0</v>
      </c>
      <c r="F47" s="396" t="s">
        <v>3</v>
      </c>
      <c r="G47" s="399"/>
      <c r="H47" s="404"/>
      <c r="I47" s="399"/>
      <c r="J47" s="394"/>
      <c r="K47" s="403"/>
      <c r="L47" s="412"/>
    </row>
    <row r="48" spans="2:12" ht="12.75">
      <c r="B48" s="328" t="s">
        <v>235</v>
      </c>
      <c r="C48" s="393">
        <v>10000</v>
      </c>
      <c r="D48" s="394">
        <v>0.79</v>
      </c>
      <c r="E48" s="403">
        <v>0</v>
      </c>
      <c r="F48" s="396" t="s">
        <v>3</v>
      </c>
      <c r="G48" s="399"/>
      <c r="H48" s="404"/>
      <c r="I48" s="399"/>
      <c r="J48" s="394"/>
      <c r="K48" s="403"/>
      <c r="L48" s="412"/>
    </row>
    <row r="49" spans="2:12" ht="12.75">
      <c r="B49" s="328" t="s">
        <v>236</v>
      </c>
      <c r="C49" s="401" t="s">
        <v>3</v>
      </c>
      <c r="D49" s="389" t="s">
        <v>3</v>
      </c>
      <c r="E49" s="403">
        <v>0</v>
      </c>
      <c r="F49" s="396" t="s">
        <v>3</v>
      </c>
      <c r="G49" s="399"/>
      <c r="H49" s="404"/>
      <c r="I49" s="399"/>
      <c r="J49" s="394"/>
      <c r="K49" s="403"/>
      <c r="L49" s="412"/>
    </row>
    <row r="50" spans="2:12" ht="13.5" thickBot="1">
      <c r="B50" s="328" t="s">
        <v>237</v>
      </c>
      <c r="C50" s="393">
        <v>50000</v>
      </c>
      <c r="D50" s="394">
        <v>0.24</v>
      </c>
      <c r="E50" s="402">
        <v>0</v>
      </c>
      <c r="F50" s="396" t="s">
        <v>3</v>
      </c>
      <c r="G50" s="399"/>
      <c r="H50" s="400"/>
      <c r="I50" s="416"/>
      <c r="J50" s="389"/>
      <c r="K50" s="403"/>
      <c r="L50" s="412"/>
    </row>
    <row r="51" spans="2:12" ht="14.25" thickBot="1" thickTop="1">
      <c r="B51" s="1400" t="s">
        <v>292</v>
      </c>
      <c r="C51" s="1388">
        <f>SUM(C39:C50)</f>
        <v>155000</v>
      </c>
      <c r="D51" s="1388">
        <v>0.45</v>
      </c>
      <c r="E51" s="1388">
        <f>SUM(E39:E50)</f>
        <v>297500</v>
      </c>
      <c r="F51" s="1388">
        <v>0.85</v>
      </c>
      <c r="G51" s="1388">
        <f>SUM(G39:G50)</f>
        <v>5050</v>
      </c>
      <c r="H51" s="1387"/>
      <c r="I51" s="1388">
        <f>SUM(I39:I50)</f>
        <v>26450</v>
      </c>
      <c r="J51" s="1388"/>
      <c r="K51" s="1388">
        <f>SUM(K39:K50)</f>
        <v>10</v>
      </c>
      <c r="L51" s="1401"/>
    </row>
    <row r="52" spans="1:12" ht="15.75" customHeight="1" thickTop="1">
      <c r="A52" s="422"/>
      <c r="B52" s="422" t="s">
        <v>298</v>
      </c>
      <c r="C52" s="405"/>
      <c r="D52" s="405"/>
      <c r="E52" s="405"/>
      <c r="F52" s="405"/>
      <c r="G52" s="405"/>
      <c r="H52" s="405"/>
      <c r="I52" s="420"/>
      <c r="J52" s="420"/>
      <c r="K52" s="420"/>
      <c r="L52" s="420"/>
    </row>
    <row r="53" spans="2:8" ht="12.75">
      <c r="B53" s="1395"/>
      <c r="C53" s="1396"/>
      <c r="D53" s="1397"/>
      <c r="E53" s="1396"/>
      <c r="F53" s="1397"/>
      <c r="G53" s="1685"/>
      <c r="H53" s="1685"/>
    </row>
    <row r="54" spans="2:8" ht="12.75">
      <c r="B54" s="1395"/>
      <c r="C54" s="1398"/>
      <c r="D54" s="1398"/>
      <c r="E54" s="1399"/>
      <c r="F54" s="1399"/>
      <c r="G54" s="406"/>
      <c r="H54" s="407"/>
    </row>
    <row r="55" spans="2:8" ht="12.75">
      <c r="B55" s="1395"/>
      <c r="C55" s="406"/>
      <c r="D55" s="406"/>
      <c r="E55" s="407"/>
      <c r="F55" s="406"/>
      <c r="G55" s="406"/>
      <c r="H55" s="407"/>
    </row>
    <row r="56" spans="2:8" ht="12.75">
      <c r="B56" s="422"/>
      <c r="C56" s="415"/>
      <c r="D56" s="415"/>
      <c r="E56" s="1389"/>
      <c r="F56" s="410"/>
      <c r="G56" s="410"/>
      <c r="H56" s="411"/>
    </row>
    <row r="57" spans="2:8" ht="12.75">
      <c r="B57" s="422"/>
      <c r="C57" s="415"/>
      <c r="D57" s="415"/>
      <c r="E57" s="1389"/>
      <c r="F57" s="415"/>
      <c r="G57" s="413"/>
      <c r="H57" s="414"/>
    </row>
    <row r="58" spans="2:8" ht="12.75">
      <c r="B58" s="422"/>
      <c r="C58" s="415"/>
      <c r="D58" s="415"/>
      <c r="E58" s="1390"/>
      <c r="F58" s="415"/>
      <c r="G58" s="415"/>
      <c r="H58" s="414"/>
    </row>
    <row r="59" spans="2:8" ht="12.75">
      <c r="B59" s="422"/>
      <c r="C59" s="1391"/>
      <c r="D59" s="410"/>
      <c r="E59" s="1390"/>
      <c r="F59" s="410"/>
      <c r="G59" s="410"/>
      <c r="H59" s="417"/>
    </row>
    <row r="60" spans="2:8" ht="12.75">
      <c r="B60" s="422"/>
      <c r="C60" s="415"/>
      <c r="D60" s="415"/>
      <c r="E60" s="1392"/>
      <c r="F60" s="415"/>
      <c r="G60" s="415"/>
      <c r="H60" s="418"/>
    </row>
    <row r="61" spans="2:8" ht="12.75">
      <c r="B61" s="422"/>
      <c r="C61" s="415"/>
      <c r="D61" s="415"/>
      <c r="E61" s="1392"/>
      <c r="F61" s="415"/>
      <c r="G61" s="415"/>
      <c r="H61" s="418"/>
    </row>
    <row r="62" spans="2:9" ht="12.75">
      <c r="B62" s="422"/>
      <c r="C62" s="415"/>
      <c r="D62" s="415"/>
      <c r="E62" s="1389"/>
      <c r="F62" s="415"/>
      <c r="G62" s="415"/>
      <c r="H62" s="414"/>
      <c r="I62" s="419"/>
    </row>
    <row r="63" spans="2:9" ht="12.75">
      <c r="B63" s="422"/>
      <c r="C63" s="415"/>
      <c r="D63" s="415"/>
      <c r="E63" s="1392"/>
      <c r="F63" s="415"/>
      <c r="G63" s="415"/>
      <c r="H63" s="418"/>
      <c r="I63" s="419"/>
    </row>
    <row r="64" spans="2:8" ht="12.75">
      <c r="B64" s="422"/>
      <c r="C64" s="415"/>
      <c r="D64" s="415"/>
      <c r="E64" s="1392"/>
      <c r="F64" s="415"/>
      <c r="G64" s="415"/>
      <c r="H64" s="418"/>
    </row>
    <row r="65" spans="2:8" ht="12.75">
      <c r="B65" s="422"/>
      <c r="C65" s="415"/>
      <c r="D65" s="415"/>
      <c r="E65" s="1392"/>
      <c r="F65" s="415"/>
      <c r="G65" s="415"/>
      <c r="H65" s="418"/>
    </row>
    <row r="66" spans="2:8" ht="12.75">
      <c r="B66" s="422"/>
      <c r="C66" s="1391"/>
      <c r="D66" s="410"/>
      <c r="E66" s="1392"/>
      <c r="F66" s="415"/>
      <c r="G66" s="415"/>
      <c r="H66" s="418"/>
    </row>
    <row r="67" spans="2:8" ht="12.75">
      <c r="B67" s="422"/>
      <c r="C67" s="415"/>
      <c r="D67" s="415"/>
      <c r="E67" s="1390"/>
      <c r="F67" s="415"/>
      <c r="G67" s="415"/>
      <c r="H67" s="417"/>
    </row>
    <row r="68" spans="2:8" ht="12.75">
      <c r="B68" s="1393"/>
      <c r="C68" s="420"/>
      <c r="D68" s="420"/>
      <c r="E68" s="420"/>
      <c r="F68" s="420"/>
      <c r="G68" s="420"/>
      <c r="H68" s="421"/>
    </row>
    <row r="69" spans="2:6" ht="12.75">
      <c r="B69" s="422"/>
      <c r="C69" s="1394"/>
      <c r="D69" s="1394"/>
      <c r="E69" s="1394"/>
      <c r="F69" s="1394"/>
    </row>
  </sheetData>
  <sheetProtection/>
  <mergeCells count="38">
    <mergeCell ref="J34:K34"/>
    <mergeCell ref="J35:K35"/>
    <mergeCell ref="I21:K21"/>
    <mergeCell ref="I20:K20"/>
    <mergeCell ref="I36:L36"/>
    <mergeCell ref="I37:J37"/>
    <mergeCell ref="K37:L37"/>
    <mergeCell ref="J28:K28"/>
    <mergeCell ref="J29:K29"/>
    <mergeCell ref="J30:K30"/>
    <mergeCell ref="J32:K32"/>
    <mergeCell ref="J33:K33"/>
    <mergeCell ref="J22:K22"/>
    <mergeCell ref="J23:K23"/>
    <mergeCell ref="J24:K24"/>
    <mergeCell ref="J25:K25"/>
    <mergeCell ref="J26:K26"/>
    <mergeCell ref="J27:K27"/>
    <mergeCell ref="E37:F37"/>
    <mergeCell ref="B1:K1"/>
    <mergeCell ref="B2:K2"/>
    <mergeCell ref="C4:H4"/>
    <mergeCell ref="I4:K4"/>
    <mergeCell ref="B5:B6"/>
    <mergeCell ref="C5:D5"/>
    <mergeCell ref="E5:F5"/>
    <mergeCell ref="G5:H5"/>
    <mergeCell ref="J31:K31"/>
    <mergeCell ref="G37:H37"/>
    <mergeCell ref="G53:H53"/>
    <mergeCell ref="C20:H20"/>
    <mergeCell ref="B21:B22"/>
    <mergeCell ref="C21:D21"/>
    <mergeCell ref="E21:F21"/>
    <mergeCell ref="G21:H21"/>
    <mergeCell ref="B36:B38"/>
    <mergeCell ref="C36:H36"/>
    <mergeCell ref="C37:D37"/>
  </mergeCells>
  <printOptions/>
  <pageMargins left="0.7" right="0.48" top="0.75" bottom="0.39" header="0.3" footer="0.3"/>
  <pageSetup horizontalDpi="600" verticalDpi="600" orientation="portrait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4">
      <selection activeCell="J25" sqref="J25"/>
    </sheetView>
  </sheetViews>
  <sheetFormatPr defaultColWidth="9.140625" defaultRowHeight="15"/>
  <cols>
    <col min="1" max="2" width="9.140625" style="315" customWidth="1"/>
    <col min="3" max="3" width="10.00390625" style="315" bestFit="1" customWidth="1"/>
    <col min="4" max="6" width="9.140625" style="315" customWidth="1"/>
    <col min="7" max="7" width="10.00390625" style="315" bestFit="1" customWidth="1"/>
    <col min="8" max="8" width="9.140625" style="315" customWidth="1"/>
    <col min="9" max="9" width="10.00390625" style="315" bestFit="1" customWidth="1"/>
    <col min="10" max="12" width="9.140625" style="315" customWidth="1"/>
    <col min="13" max="13" width="10.00390625" style="315" bestFit="1" customWidth="1"/>
    <col min="14" max="14" width="10.7109375" style="315" bestFit="1" customWidth="1"/>
    <col min="15" max="15" width="9.140625" style="315" customWidth="1"/>
    <col min="16" max="16" width="10.7109375" style="315" bestFit="1" customWidth="1"/>
    <col min="17" max="16384" width="9.140625" style="315" customWidth="1"/>
  </cols>
  <sheetData>
    <row r="1" spans="1:17" ht="12.75">
      <c r="A1" s="1704" t="s">
        <v>299</v>
      </c>
      <c r="B1" s="1704"/>
      <c r="C1" s="1704"/>
      <c r="D1" s="1704"/>
      <c r="E1" s="1704"/>
      <c r="F1" s="1704"/>
      <c r="G1" s="1704"/>
      <c r="H1" s="1704"/>
      <c r="I1" s="1704"/>
      <c r="J1" s="1704"/>
      <c r="K1" s="1704"/>
      <c r="L1" s="1704"/>
      <c r="M1" s="1704"/>
      <c r="N1" s="1704"/>
      <c r="O1" s="1704"/>
      <c r="P1" s="1704"/>
      <c r="Q1" s="1704"/>
    </row>
    <row r="2" spans="1:17" ht="15.75">
      <c r="A2" s="1705" t="s">
        <v>128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1705"/>
      <c r="M2" s="1705"/>
      <c r="N2" s="1705"/>
      <c r="O2" s="1705"/>
      <c r="P2" s="1705"/>
      <c r="Q2" s="1705"/>
    </row>
    <row r="3" spans="1:17" ht="13.5" thickBot="1">
      <c r="A3" s="423"/>
      <c r="Q3" s="424" t="s">
        <v>300</v>
      </c>
    </row>
    <row r="4" spans="1:17" s="425" customFormat="1" ht="13.5" thickTop="1">
      <c r="A4" s="1740" t="s">
        <v>290</v>
      </c>
      <c r="B4" s="1742" t="s">
        <v>301</v>
      </c>
      <c r="C4" s="1743"/>
      <c r="D4" s="1743"/>
      <c r="E4" s="1743"/>
      <c r="F4" s="1743"/>
      <c r="G4" s="1743"/>
      <c r="H4" s="1743"/>
      <c r="I4" s="1743"/>
      <c r="J4" s="1743"/>
      <c r="K4" s="1743"/>
      <c r="L4" s="1743"/>
      <c r="M4" s="1744"/>
      <c r="N4" s="1745" t="s">
        <v>302</v>
      </c>
      <c r="O4" s="1743"/>
      <c r="P4" s="1743"/>
      <c r="Q4" s="1744"/>
    </row>
    <row r="5" spans="1:17" s="425" customFormat="1" ht="12.75">
      <c r="A5" s="1741"/>
      <c r="B5" s="1746" t="s">
        <v>19</v>
      </c>
      <c r="C5" s="1747"/>
      <c r="D5" s="1747"/>
      <c r="E5" s="1747"/>
      <c r="F5" s="1747"/>
      <c r="G5" s="1747"/>
      <c r="H5" s="1746" t="s">
        <v>41</v>
      </c>
      <c r="I5" s="1747"/>
      <c r="J5" s="1747"/>
      <c r="K5" s="1747"/>
      <c r="L5" s="1747"/>
      <c r="M5" s="1747"/>
      <c r="N5" s="1748" t="s">
        <v>19</v>
      </c>
      <c r="O5" s="1749"/>
      <c r="P5" s="1752" t="s">
        <v>41</v>
      </c>
      <c r="Q5" s="1753"/>
    </row>
    <row r="6" spans="1:17" s="425" customFormat="1" ht="12.75">
      <c r="A6" s="1741"/>
      <c r="B6" s="1737" t="s">
        <v>303</v>
      </c>
      <c r="C6" s="1738"/>
      <c r="D6" s="1737" t="s">
        <v>304</v>
      </c>
      <c r="E6" s="1738"/>
      <c r="F6" s="1739" t="s">
        <v>305</v>
      </c>
      <c r="G6" s="1739"/>
      <c r="H6" s="1737" t="s">
        <v>303</v>
      </c>
      <c r="I6" s="1738"/>
      <c r="J6" s="1737" t="s">
        <v>304</v>
      </c>
      <c r="K6" s="1738"/>
      <c r="L6" s="1739" t="s">
        <v>305</v>
      </c>
      <c r="M6" s="1739"/>
      <c r="N6" s="1750"/>
      <c r="O6" s="1751"/>
      <c r="P6" s="1754"/>
      <c r="Q6" s="1755"/>
    </row>
    <row r="7" spans="1:17" s="425" customFormat="1" ht="12.75">
      <c r="A7" s="1741"/>
      <c r="B7" s="426" t="s">
        <v>306</v>
      </c>
      <c r="C7" s="426" t="s">
        <v>307</v>
      </c>
      <c r="D7" s="426" t="s">
        <v>306</v>
      </c>
      <c r="E7" s="426" t="s">
        <v>307</v>
      </c>
      <c r="F7" s="426" t="s">
        <v>306</v>
      </c>
      <c r="G7" s="427" t="s">
        <v>307</v>
      </c>
      <c r="H7" s="426" t="s">
        <v>306</v>
      </c>
      <c r="I7" s="426" t="s">
        <v>307</v>
      </c>
      <c r="J7" s="426" t="s">
        <v>306</v>
      </c>
      <c r="K7" s="426" t="s">
        <v>307</v>
      </c>
      <c r="L7" s="426" t="s">
        <v>306</v>
      </c>
      <c r="M7" s="428" t="s">
        <v>307</v>
      </c>
      <c r="N7" s="429" t="s">
        <v>302</v>
      </c>
      <c r="O7" s="430" t="s">
        <v>308</v>
      </c>
      <c r="P7" s="431" t="s">
        <v>302</v>
      </c>
      <c r="Q7" s="432" t="s">
        <v>308</v>
      </c>
    </row>
    <row r="8" spans="1:20" s="425" customFormat="1" ht="12.75">
      <c r="A8" s="328" t="s">
        <v>226</v>
      </c>
      <c r="B8" s="433">
        <v>332.5</v>
      </c>
      <c r="C8" s="434">
        <v>34039.025</v>
      </c>
      <c r="D8" s="435">
        <v>0</v>
      </c>
      <c r="E8" s="436">
        <v>0</v>
      </c>
      <c r="F8" s="433">
        <v>332.5</v>
      </c>
      <c r="G8" s="434">
        <v>34039.025</v>
      </c>
      <c r="H8" s="434">
        <v>220.8</v>
      </c>
      <c r="I8" s="437">
        <v>23629.293</v>
      </c>
      <c r="J8" s="433">
        <v>0</v>
      </c>
      <c r="K8" s="437">
        <v>0</v>
      </c>
      <c r="L8" s="436">
        <f aca="true" t="shared" si="0" ref="L8:M10">H8-J8</f>
        <v>220.8</v>
      </c>
      <c r="M8" s="438">
        <f t="shared" si="0"/>
        <v>23629.293</v>
      </c>
      <c r="N8" s="439">
        <v>20502.489999999998</v>
      </c>
      <c r="O8" s="440">
        <v>320</v>
      </c>
      <c r="P8" s="441">
        <v>17436.95</v>
      </c>
      <c r="Q8" s="442">
        <v>260</v>
      </c>
      <c r="S8" s="443"/>
      <c r="T8" s="443"/>
    </row>
    <row r="9" spans="1:19" s="425" customFormat="1" ht="12.75">
      <c r="A9" s="328" t="s">
        <v>227</v>
      </c>
      <c r="B9" s="433">
        <v>376.9</v>
      </c>
      <c r="C9" s="434">
        <v>39886.57000000001</v>
      </c>
      <c r="D9" s="444">
        <v>0</v>
      </c>
      <c r="E9" s="445">
        <v>0</v>
      </c>
      <c r="F9" s="433">
        <v>376.9</v>
      </c>
      <c r="G9" s="434">
        <v>39886.57000000001</v>
      </c>
      <c r="H9" s="434">
        <v>316.7</v>
      </c>
      <c r="I9" s="433">
        <v>33874</v>
      </c>
      <c r="J9" s="433">
        <v>0</v>
      </c>
      <c r="K9" s="433">
        <v>0</v>
      </c>
      <c r="L9" s="436">
        <f t="shared" si="0"/>
        <v>316.7</v>
      </c>
      <c r="M9" s="438">
        <f t="shared" si="0"/>
        <v>33874</v>
      </c>
      <c r="N9" s="439">
        <v>14577.730000000001</v>
      </c>
      <c r="O9" s="440">
        <v>220</v>
      </c>
      <c r="P9" s="441">
        <v>25398.68</v>
      </c>
      <c r="Q9" s="442">
        <v>380</v>
      </c>
      <c r="S9" s="443"/>
    </row>
    <row r="10" spans="1:19" s="425" customFormat="1" ht="12.75">
      <c r="A10" s="328" t="s">
        <v>228</v>
      </c>
      <c r="B10" s="433">
        <v>416.5</v>
      </c>
      <c r="C10" s="434">
        <v>43534.91575</v>
      </c>
      <c r="D10" s="444">
        <v>0</v>
      </c>
      <c r="E10" s="445">
        <v>0</v>
      </c>
      <c r="F10" s="433">
        <v>416.5</v>
      </c>
      <c r="G10" s="434">
        <v>43534.91575</v>
      </c>
      <c r="H10" s="434">
        <v>388.40000000000003</v>
      </c>
      <c r="I10" s="433">
        <v>41431.7385</v>
      </c>
      <c r="J10" s="433">
        <v>0</v>
      </c>
      <c r="K10" s="433">
        <v>0</v>
      </c>
      <c r="L10" s="436">
        <f t="shared" si="0"/>
        <v>388.40000000000003</v>
      </c>
      <c r="M10" s="438">
        <f t="shared" si="0"/>
        <v>41431.7385</v>
      </c>
      <c r="N10" s="446">
        <v>3920.35</v>
      </c>
      <c r="O10" s="447">
        <v>60</v>
      </c>
      <c r="P10" s="448">
        <v>17327.564</v>
      </c>
      <c r="Q10" s="449">
        <v>260</v>
      </c>
      <c r="S10" s="443"/>
    </row>
    <row r="11" spans="1:17" s="425" customFormat="1" ht="12.75">
      <c r="A11" s="328" t="s">
        <v>229</v>
      </c>
      <c r="B11" s="433">
        <v>350.5</v>
      </c>
      <c r="C11" s="434">
        <v>36816.6</v>
      </c>
      <c r="D11" s="444">
        <v>0</v>
      </c>
      <c r="E11" s="445">
        <v>0</v>
      </c>
      <c r="F11" s="433">
        <v>350.5</v>
      </c>
      <c r="G11" s="434">
        <v>36816.6</v>
      </c>
      <c r="H11" s="434"/>
      <c r="I11" s="433"/>
      <c r="J11" s="433"/>
      <c r="K11" s="434"/>
      <c r="L11" s="433"/>
      <c r="M11" s="438"/>
      <c r="N11" s="446">
        <v>10494.960000000001</v>
      </c>
      <c r="O11" s="447">
        <v>160</v>
      </c>
      <c r="P11" s="448"/>
      <c r="Q11" s="449"/>
    </row>
    <row r="12" spans="1:17" s="425" customFormat="1" ht="12.75">
      <c r="A12" s="328" t="s">
        <v>230</v>
      </c>
      <c r="B12" s="433">
        <v>399.75</v>
      </c>
      <c r="C12" s="434">
        <v>42556.17225</v>
      </c>
      <c r="D12" s="444">
        <v>0</v>
      </c>
      <c r="E12" s="445">
        <v>0</v>
      </c>
      <c r="F12" s="433">
        <v>399.75</v>
      </c>
      <c r="G12" s="434">
        <v>42556.17225</v>
      </c>
      <c r="H12" s="434"/>
      <c r="I12" s="433"/>
      <c r="J12" s="433"/>
      <c r="K12" s="434"/>
      <c r="L12" s="433"/>
      <c r="M12" s="438"/>
      <c r="N12" s="446">
        <v>19977.3</v>
      </c>
      <c r="O12" s="447">
        <v>300</v>
      </c>
      <c r="P12" s="448"/>
      <c r="Q12" s="449"/>
    </row>
    <row r="13" spans="1:17" s="425" customFormat="1" ht="12.75">
      <c r="A13" s="328" t="s">
        <v>231</v>
      </c>
      <c r="B13" s="433">
        <v>349.925</v>
      </c>
      <c r="C13" s="434">
        <v>37301.54475</v>
      </c>
      <c r="D13" s="444">
        <v>0</v>
      </c>
      <c r="E13" s="445">
        <v>0</v>
      </c>
      <c r="F13" s="433">
        <v>349.925</v>
      </c>
      <c r="G13" s="434">
        <v>37301.54475</v>
      </c>
      <c r="H13" s="434"/>
      <c r="I13" s="433"/>
      <c r="J13" s="433"/>
      <c r="K13" s="434"/>
      <c r="L13" s="433"/>
      <c r="M13" s="438"/>
      <c r="N13" s="446">
        <v>18644.694000000003</v>
      </c>
      <c r="O13" s="447">
        <v>280</v>
      </c>
      <c r="P13" s="448"/>
      <c r="Q13" s="449"/>
    </row>
    <row r="14" spans="1:17" s="425" customFormat="1" ht="12.75">
      <c r="A14" s="328" t="s">
        <v>232</v>
      </c>
      <c r="B14" s="450">
        <v>318.02500000000003</v>
      </c>
      <c r="C14" s="434">
        <v>34486.87075</v>
      </c>
      <c r="D14" s="444">
        <v>0</v>
      </c>
      <c r="E14" s="445">
        <v>0</v>
      </c>
      <c r="F14" s="433">
        <v>318.02500000000003</v>
      </c>
      <c r="G14" s="434">
        <v>34486.87075</v>
      </c>
      <c r="H14" s="434"/>
      <c r="I14" s="433"/>
      <c r="J14" s="433"/>
      <c r="K14" s="434"/>
      <c r="L14" s="433"/>
      <c r="M14" s="438"/>
      <c r="N14" s="446">
        <v>24380.4</v>
      </c>
      <c r="O14" s="447">
        <v>380</v>
      </c>
      <c r="P14" s="448"/>
      <c r="Q14" s="449"/>
    </row>
    <row r="15" spans="1:17" s="425" customFormat="1" ht="12.75">
      <c r="A15" s="328" t="s">
        <v>233</v>
      </c>
      <c r="B15" s="450">
        <v>346.25</v>
      </c>
      <c r="C15" s="434">
        <v>37711.87299999999</v>
      </c>
      <c r="D15" s="444">
        <v>0</v>
      </c>
      <c r="E15" s="445">
        <v>0</v>
      </c>
      <c r="F15" s="433">
        <v>346.25</v>
      </c>
      <c r="G15" s="434">
        <v>37711.87299999999</v>
      </c>
      <c r="H15" s="433"/>
      <c r="I15" s="433"/>
      <c r="J15" s="433"/>
      <c r="K15" s="434"/>
      <c r="L15" s="433"/>
      <c r="M15" s="438"/>
      <c r="N15" s="446">
        <v>17732.1</v>
      </c>
      <c r="O15" s="447">
        <v>260</v>
      </c>
      <c r="P15" s="448"/>
      <c r="Q15" s="449"/>
    </row>
    <row r="16" spans="1:17" s="425" customFormat="1" ht="12.75">
      <c r="A16" s="328" t="s">
        <v>234</v>
      </c>
      <c r="B16" s="451">
        <v>406.59999999999997</v>
      </c>
      <c r="C16" s="452">
        <v>43327.5275</v>
      </c>
      <c r="D16" s="444">
        <v>0</v>
      </c>
      <c r="E16" s="445">
        <v>0</v>
      </c>
      <c r="F16" s="433">
        <v>406.59999999999997</v>
      </c>
      <c r="G16" s="434">
        <v>43327.5275</v>
      </c>
      <c r="H16" s="453"/>
      <c r="I16" s="453"/>
      <c r="J16" s="433"/>
      <c r="K16" s="434"/>
      <c r="L16" s="433"/>
      <c r="M16" s="438"/>
      <c r="N16" s="454">
        <v>33357.2</v>
      </c>
      <c r="O16" s="455">
        <v>500</v>
      </c>
      <c r="P16" s="448"/>
      <c r="Q16" s="449"/>
    </row>
    <row r="17" spans="1:17" s="425" customFormat="1" ht="12.75">
      <c r="A17" s="328" t="s">
        <v>235</v>
      </c>
      <c r="B17" s="451">
        <v>416.59999999999997</v>
      </c>
      <c r="C17" s="452">
        <v>42584.382000000005</v>
      </c>
      <c r="D17" s="444">
        <v>0</v>
      </c>
      <c r="E17" s="445">
        <v>0</v>
      </c>
      <c r="F17" s="433">
        <v>416.59999999999997</v>
      </c>
      <c r="G17" s="434">
        <v>42584.382000000005</v>
      </c>
      <c r="H17" s="434"/>
      <c r="I17" s="433"/>
      <c r="J17" s="433"/>
      <c r="K17" s="434"/>
      <c r="L17" s="433"/>
      <c r="M17" s="438"/>
      <c r="N17" s="454">
        <v>21290.109999999997</v>
      </c>
      <c r="O17" s="455">
        <v>320</v>
      </c>
      <c r="P17" s="448"/>
      <c r="Q17" s="449"/>
    </row>
    <row r="18" spans="1:17" s="425" customFormat="1" ht="12.75">
      <c r="A18" s="328" t="s">
        <v>236</v>
      </c>
      <c r="B18" s="433">
        <v>295.2825</v>
      </c>
      <c r="C18" s="434">
        <v>31654.406974999998</v>
      </c>
      <c r="D18" s="444">
        <v>0</v>
      </c>
      <c r="E18" s="445">
        <v>0</v>
      </c>
      <c r="F18" s="433">
        <v>295.2825</v>
      </c>
      <c r="G18" s="434">
        <v>31654.406974999998</v>
      </c>
      <c r="H18" s="434"/>
      <c r="I18" s="433"/>
      <c r="J18" s="433"/>
      <c r="K18" s="434"/>
      <c r="L18" s="433"/>
      <c r="M18" s="438"/>
      <c r="N18" s="446">
        <v>21470.559999999998</v>
      </c>
      <c r="O18" s="447">
        <v>320</v>
      </c>
      <c r="P18" s="448"/>
      <c r="Q18" s="449"/>
    </row>
    <row r="19" spans="1:19" s="425" customFormat="1" ht="12.75">
      <c r="A19" s="342" t="s">
        <v>237</v>
      </c>
      <c r="B19" s="456">
        <v>440.438</v>
      </c>
      <c r="C19" s="457">
        <v>47450.159</v>
      </c>
      <c r="D19" s="458"/>
      <c r="E19" s="445"/>
      <c r="F19" s="456">
        <v>440.438</v>
      </c>
      <c r="G19" s="459">
        <v>47450.159</v>
      </c>
      <c r="H19" s="457"/>
      <c r="I19" s="456"/>
      <c r="J19" s="433"/>
      <c r="K19" s="433"/>
      <c r="L19" s="433"/>
      <c r="M19" s="438"/>
      <c r="N19" s="460">
        <v>18896.420000000002</v>
      </c>
      <c r="O19" s="461">
        <v>280</v>
      </c>
      <c r="P19" s="462"/>
      <c r="Q19" s="463"/>
      <c r="S19" s="464"/>
    </row>
    <row r="20" spans="1:19" s="425" customFormat="1" ht="13.5" thickBot="1">
      <c r="A20" s="465" t="s">
        <v>292</v>
      </c>
      <c r="B20" s="466">
        <f aca="true" t="shared" si="1" ref="B20:O20">SUM(B8:B19)</f>
        <v>4449.2705000000005</v>
      </c>
      <c r="C20" s="466">
        <f t="shared" si="1"/>
        <v>471350.0469749999</v>
      </c>
      <c r="D20" s="467">
        <f t="shared" si="1"/>
        <v>0</v>
      </c>
      <c r="E20" s="467">
        <f t="shared" si="1"/>
        <v>0</v>
      </c>
      <c r="F20" s="468">
        <f t="shared" si="1"/>
        <v>4449.2705000000005</v>
      </c>
      <c r="G20" s="469">
        <f t="shared" si="1"/>
        <v>471350.0469749999</v>
      </c>
      <c r="H20" s="466">
        <f t="shared" si="1"/>
        <v>925.9000000000001</v>
      </c>
      <c r="I20" s="467">
        <f t="shared" si="1"/>
        <v>98935.03150000001</v>
      </c>
      <c r="J20" s="467">
        <f t="shared" si="1"/>
        <v>0</v>
      </c>
      <c r="K20" s="467">
        <f t="shared" si="1"/>
        <v>0</v>
      </c>
      <c r="L20" s="466">
        <f t="shared" si="1"/>
        <v>925.9000000000001</v>
      </c>
      <c r="M20" s="470">
        <f t="shared" si="1"/>
        <v>98935.03150000001</v>
      </c>
      <c r="N20" s="471">
        <f t="shared" si="1"/>
        <v>225244.31399999998</v>
      </c>
      <c r="O20" s="471">
        <f t="shared" si="1"/>
        <v>3400</v>
      </c>
      <c r="P20" s="471">
        <f>SUM(P8:P19)</f>
        <v>60163.194</v>
      </c>
      <c r="Q20" s="472">
        <f>SUM(Q8:Q19)</f>
        <v>900</v>
      </c>
      <c r="S20" s="464"/>
    </row>
    <row r="21" s="425" customFormat="1" ht="13.5" thickTop="1">
      <c r="S21" s="464"/>
    </row>
    <row r="22" spans="6:16" s="425" customFormat="1" ht="12.75">
      <c r="F22" s="473"/>
      <c r="G22" s="473"/>
      <c r="H22" s="474"/>
      <c r="I22" s="474"/>
      <c r="J22" s="473"/>
      <c r="K22" s="473"/>
      <c r="L22" s="473"/>
      <c r="M22" s="473"/>
      <c r="N22" s="473"/>
      <c r="O22" s="473"/>
      <c r="P22" s="464"/>
    </row>
    <row r="23" spans="8:16" ht="12.75">
      <c r="H23" s="475"/>
      <c r="I23" s="475"/>
      <c r="N23" s="476"/>
      <c r="P23" s="476"/>
    </row>
    <row r="24" ht="12.75">
      <c r="P24" s="476"/>
    </row>
    <row r="25" ht="12.75">
      <c r="N25" s="477"/>
    </row>
    <row r="26" ht="12.75">
      <c r="N26" s="478"/>
    </row>
  </sheetData>
  <sheetProtection/>
  <mergeCells count="15"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  <mergeCell ref="A1:Q1"/>
    <mergeCell ref="A2:Q2"/>
    <mergeCell ref="A4:A7"/>
    <mergeCell ref="B4:M4"/>
    <mergeCell ref="N4:Q4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9.140625" style="2" customWidth="1"/>
    <col min="2" max="2" width="10.00390625" style="2" bestFit="1" customWidth="1"/>
    <col min="3" max="3" width="9.140625" style="2" customWidth="1"/>
    <col min="4" max="4" width="10.00390625" style="2" bestFit="1" customWidth="1"/>
    <col min="5" max="5" width="9.140625" style="2" customWidth="1"/>
    <col min="6" max="6" width="10.00390625" style="2" bestFit="1" customWidth="1"/>
    <col min="7" max="7" width="9.140625" style="2" customWidth="1"/>
    <col min="8" max="8" width="10.00390625" style="2" bestFit="1" customWidth="1"/>
    <col min="9" max="9" width="10.7109375" style="2" customWidth="1"/>
    <col min="10" max="16384" width="9.140625" style="2" customWidth="1"/>
  </cols>
  <sheetData>
    <row r="1" spans="1:13" ht="12.75">
      <c r="A1" s="1704" t="s">
        <v>309</v>
      </c>
      <c r="B1" s="1704"/>
      <c r="C1" s="1704"/>
      <c r="D1" s="1704"/>
      <c r="E1" s="1704"/>
      <c r="F1" s="1704"/>
      <c r="G1" s="1704"/>
      <c r="H1" s="1704"/>
      <c r="I1" s="1704"/>
      <c r="J1" s="479"/>
      <c r="K1" s="479"/>
      <c r="L1" s="1704"/>
      <c r="M1" s="1704"/>
    </row>
    <row r="2" spans="1:13" ht="12.75">
      <c r="A2" s="1704" t="s">
        <v>130</v>
      </c>
      <c r="B2" s="1704"/>
      <c r="C2" s="1704"/>
      <c r="D2" s="1704"/>
      <c r="E2" s="1704"/>
      <c r="F2" s="1704"/>
      <c r="G2" s="1704"/>
      <c r="H2" s="1704"/>
      <c r="I2" s="1704"/>
      <c r="J2" s="479"/>
      <c r="K2" s="479"/>
      <c r="L2" s="313"/>
      <c r="M2" s="313"/>
    </row>
    <row r="3" spans="1:9" ht="13.5" thickBot="1">
      <c r="A3" s="480"/>
      <c r="B3" s="480"/>
      <c r="C3" s="480"/>
      <c r="D3" s="480"/>
      <c r="E3" s="480"/>
      <c r="F3" s="480"/>
      <c r="G3" s="480"/>
      <c r="H3" s="1756" t="s">
        <v>40</v>
      </c>
      <c r="I3" s="1756"/>
    </row>
    <row r="4" spans="1:9" ht="16.5" thickTop="1">
      <c r="A4" s="1757" t="s">
        <v>290</v>
      </c>
      <c r="B4" s="1758" t="s">
        <v>310</v>
      </c>
      <c r="C4" s="1758"/>
      <c r="D4" s="1758"/>
      <c r="E4" s="1759"/>
      <c r="F4" s="1758" t="s">
        <v>311</v>
      </c>
      <c r="G4" s="1758"/>
      <c r="H4" s="1758"/>
      <c r="I4" s="1759"/>
    </row>
    <row r="5" spans="1:9" ht="12.75">
      <c r="A5" s="1689"/>
      <c r="B5" s="1691" t="s">
        <v>19</v>
      </c>
      <c r="C5" s="1692"/>
      <c r="D5" s="1712" t="s">
        <v>41</v>
      </c>
      <c r="E5" s="1760"/>
      <c r="F5" s="1761" t="s">
        <v>19</v>
      </c>
      <c r="G5" s="1762"/>
      <c r="H5" s="1763" t="s">
        <v>41</v>
      </c>
      <c r="I5" s="1764"/>
    </row>
    <row r="6" spans="1:10" ht="12.75">
      <c r="A6" s="1690"/>
      <c r="B6" s="481" t="s">
        <v>13</v>
      </c>
      <c r="C6" s="482" t="s">
        <v>312</v>
      </c>
      <c r="D6" s="483" t="s">
        <v>13</v>
      </c>
      <c r="E6" s="484" t="s">
        <v>312</v>
      </c>
      <c r="F6" s="481" t="s">
        <v>13</v>
      </c>
      <c r="G6" s="485" t="s">
        <v>312</v>
      </c>
      <c r="H6" s="481" t="s">
        <v>13</v>
      </c>
      <c r="I6" s="484" t="s">
        <v>312</v>
      </c>
      <c r="J6" s="126"/>
    </row>
    <row r="7" spans="1:10" ht="12.75">
      <c r="A7" s="486" t="s">
        <v>226</v>
      </c>
      <c r="B7" s="487">
        <v>54163.06</v>
      </c>
      <c r="C7" s="488">
        <v>0.7392803128066334</v>
      </c>
      <c r="D7" s="487">
        <v>74532.06</v>
      </c>
      <c r="E7" s="489">
        <v>0.8235</v>
      </c>
      <c r="F7" s="490">
        <v>10386.87</v>
      </c>
      <c r="G7" s="491">
        <v>3.09</v>
      </c>
      <c r="H7" s="453">
        <v>26350.12</v>
      </c>
      <c r="I7" s="492">
        <v>3.1572</v>
      </c>
      <c r="J7" s="47"/>
    </row>
    <row r="8" spans="1:10" ht="12.75">
      <c r="A8" s="486" t="s">
        <v>227</v>
      </c>
      <c r="B8" s="487">
        <v>87216.62</v>
      </c>
      <c r="C8" s="488">
        <v>1.45</v>
      </c>
      <c r="D8" s="487">
        <v>93260.44</v>
      </c>
      <c r="E8" s="489">
        <v>2.56</v>
      </c>
      <c r="F8" s="490">
        <v>3614.8099999999995</v>
      </c>
      <c r="G8" s="491">
        <v>2.71</v>
      </c>
      <c r="H8" s="453">
        <v>19240.13</v>
      </c>
      <c r="I8" s="492">
        <v>3.5777</v>
      </c>
      <c r="J8" s="47"/>
    </row>
    <row r="9" spans="1:10" ht="12.75">
      <c r="A9" s="486" t="s">
        <v>228</v>
      </c>
      <c r="B9" s="493">
        <v>44212.16</v>
      </c>
      <c r="C9" s="488">
        <v>0.64</v>
      </c>
      <c r="D9" s="487">
        <v>112777.51000000001</v>
      </c>
      <c r="E9" s="489">
        <v>3.2654353261213163</v>
      </c>
      <c r="F9" s="494">
        <v>4310.22</v>
      </c>
      <c r="G9" s="491">
        <v>2.1</v>
      </c>
      <c r="H9" s="453">
        <v>42780.54</v>
      </c>
      <c r="I9" s="492">
        <v>4.127692972225222</v>
      </c>
      <c r="J9" s="47"/>
    </row>
    <row r="10" spans="1:9" ht="12.75">
      <c r="A10" s="486" t="s">
        <v>229</v>
      </c>
      <c r="B10" s="493">
        <v>45909.37</v>
      </c>
      <c r="C10" s="488">
        <v>0.36</v>
      </c>
      <c r="D10" s="487"/>
      <c r="E10" s="489"/>
      <c r="F10" s="494">
        <v>5389.099999999999</v>
      </c>
      <c r="G10" s="491">
        <v>1.49</v>
      </c>
      <c r="H10" s="453"/>
      <c r="I10" s="492"/>
    </row>
    <row r="11" spans="1:9" ht="12.75">
      <c r="A11" s="486" t="s">
        <v>230</v>
      </c>
      <c r="B11" s="493">
        <v>86020.75</v>
      </c>
      <c r="C11" s="488">
        <v>0.82</v>
      </c>
      <c r="D11" s="487"/>
      <c r="E11" s="489"/>
      <c r="F11" s="493">
        <v>7079.22</v>
      </c>
      <c r="G11" s="491">
        <v>1.5</v>
      </c>
      <c r="H11" s="453"/>
      <c r="I11" s="492"/>
    </row>
    <row r="12" spans="1:9" ht="12.75">
      <c r="A12" s="486" t="s">
        <v>231</v>
      </c>
      <c r="B12" s="493">
        <v>93480.62</v>
      </c>
      <c r="C12" s="488">
        <v>0.26</v>
      </c>
      <c r="D12" s="487"/>
      <c r="E12" s="489"/>
      <c r="F12" s="493">
        <v>3969.74</v>
      </c>
      <c r="G12" s="491">
        <v>1.21</v>
      </c>
      <c r="H12" s="453"/>
      <c r="I12" s="492"/>
    </row>
    <row r="13" spans="1:9" ht="12.75">
      <c r="A13" s="486" t="s">
        <v>232</v>
      </c>
      <c r="B13" s="493">
        <v>37572.03</v>
      </c>
      <c r="C13" s="488">
        <v>0.22</v>
      </c>
      <c r="D13" s="487"/>
      <c r="E13" s="489"/>
      <c r="F13" s="493">
        <v>3770.02</v>
      </c>
      <c r="G13" s="491">
        <v>1.01</v>
      </c>
      <c r="H13" s="495"/>
      <c r="I13" s="492"/>
    </row>
    <row r="14" spans="1:9" ht="12.75">
      <c r="A14" s="486" t="s">
        <v>233</v>
      </c>
      <c r="B14" s="496">
        <v>75260.85</v>
      </c>
      <c r="C14" s="488">
        <v>0.42</v>
      </c>
      <c r="D14" s="487"/>
      <c r="E14" s="489"/>
      <c r="F14" s="493">
        <v>6680.02</v>
      </c>
      <c r="G14" s="491">
        <v>0.98</v>
      </c>
      <c r="H14" s="495"/>
      <c r="I14" s="492"/>
    </row>
    <row r="15" spans="1:9" ht="12.75">
      <c r="A15" s="486" t="s">
        <v>234</v>
      </c>
      <c r="B15" s="496">
        <v>116403.53</v>
      </c>
      <c r="C15" s="488">
        <v>1.59</v>
      </c>
      <c r="D15" s="487"/>
      <c r="E15" s="489"/>
      <c r="F15" s="496">
        <v>16270</v>
      </c>
      <c r="G15" s="497">
        <v>1.52</v>
      </c>
      <c r="H15" s="495"/>
      <c r="I15" s="492"/>
    </row>
    <row r="16" spans="1:9" ht="12.75">
      <c r="A16" s="486" t="s">
        <v>235</v>
      </c>
      <c r="B16" s="496">
        <v>137484.17</v>
      </c>
      <c r="C16" s="488">
        <v>3.44</v>
      </c>
      <c r="D16" s="487"/>
      <c r="E16" s="489"/>
      <c r="F16" s="496">
        <v>11660.02</v>
      </c>
      <c r="G16" s="497">
        <v>2.75</v>
      </c>
      <c r="H16" s="495"/>
      <c r="I16" s="492"/>
    </row>
    <row r="17" spans="1:9" ht="12.75">
      <c r="A17" s="486" t="s">
        <v>236</v>
      </c>
      <c r="B17" s="496">
        <v>84443.89</v>
      </c>
      <c r="C17" s="488">
        <v>0.36</v>
      </c>
      <c r="D17" s="487"/>
      <c r="E17" s="489"/>
      <c r="F17" s="496">
        <v>21690.04</v>
      </c>
      <c r="G17" s="497">
        <v>2.55</v>
      </c>
      <c r="H17" s="495"/>
      <c r="I17" s="492"/>
    </row>
    <row r="18" spans="1:9" ht="12.75">
      <c r="A18" s="498" t="s">
        <v>237</v>
      </c>
      <c r="B18" s="499">
        <v>99550.12</v>
      </c>
      <c r="C18" s="500">
        <v>0.69</v>
      </c>
      <c r="D18" s="501"/>
      <c r="E18" s="502"/>
      <c r="F18" s="499">
        <v>34244.23</v>
      </c>
      <c r="G18" s="503">
        <v>3.25</v>
      </c>
      <c r="H18" s="495"/>
      <c r="I18" s="492"/>
    </row>
    <row r="19" spans="1:9" ht="13.5" thickBot="1">
      <c r="A19" s="504" t="s">
        <v>292</v>
      </c>
      <c r="B19" s="505">
        <f>SUM(B7:B18)</f>
        <v>961717.17</v>
      </c>
      <c r="C19" s="506">
        <v>1.15</v>
      </c>
      <c r="D19" s="507">
        <f>SUM(D7:D18)</f>
        <v>280570.01</v>
      </c>
      <c r="E19" s="508"/>
      <c r="F19" s="509">
        <f>SUM(F7:F18)</f>
        <v>129064.29000000001</v>
      </c>
      <c r="G19" s="510">
        <v>2.39</v>
      </c>
      <c r="H19" s="511">
        <f>SUM(H7:H18)</f>
        <v>88370.79000000001</v>
      </c>
      <c r="I19" s="508"/>
    </row>
    <row r="20" ht="13.5" thickTop="1">
      <c r="A20" s="512" t="s">
        <v>313</v>
      </c>
    </row>
    <row r="21" ht="12.75">
      <c r="A21" s="512"/>
    </row>
    <row r="25" ht="12.75">
      <c r="B25" s="513"/>
    </row>
  </sheetData>
  <sheetProtection/>
  <mergeCells count="11">
    <mergeCell ref="A1:I1"/>
    <mergeCell ref="L1:M1"/>
    <mergeCell ref="A2:I2"/>
    <mergeCell ref="H3:I3"/>
    <mergeCell ref="A4:A6"/>
    <mergeCell ref="B4:E4"/>
    <mergeCell ref="F4:I4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U69"/>
  <sheetViews>
    <sheetView zoomScalePageLayoutView="0" workbookViewId="0" topLeftCell="A10">
      <selection activeCell="AU33" sqref="AU33"/>
    </sheetView>
  </sheetViews>
  <sheetFormatPr defaultColWidth="9.140625" defaultRowHeight="15"/>
  <cols>
    <col min="1" max="2" width="9.140625" style="39" customWidth="1"/>
    <col min="3" max="3" width="27.00390625" style="39" bestFit="1" customWidth="1"/>
    <col min="4" max="7" width="0" style="39" hidden="1" customWidth="1"/>
    <col min="8" max="8" width="9.140625" style="39" customWidth="1"/>
    <col min="9" max="19" width="0" style="39" hidden="1" customWidth="1"/>
    <col min="20" max="20" width="9.140625" style="39" customWidth="1"/>
    <col min="21" max="31" width="0" style="39" hidden="1" customWidth="1"/>
    <col min="32" max="32" width="9.140625" style="39" customWidth="1"/>
    <col min="33" max="33" width="0" style="39" hidden="1" customWidth="1"/>
    <col min="34" max="34" width="9.140625" style="39" hidden="1" customWidth="1"/>
    <col min="35" max="35" width="9.140625" style="39" customWidth="1"/>
    <col min="36" max="43" width="9.140625" style="39" hidden="1" customWidth="1"/>
    <col min="44" max="45" width="9.140625" style="39" customWidth="1"/>
    <col min="46" max="47" width="12.00390625" style="39" customWidth="1"/>
    <col min="48" max="16384" width="9.140625" style="39" customWidth="1"/>
  </cols>
  <sheetData>
    <row r="1" spans="1:47" ht="15.75">
      <c r="A1" s="1679" t="s">
        <v>314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79"/>
      <c r="Y1" s="1679"/>
      <c r="Z1" s="1679"/>
      <c r="AA1" s="1679"/>
      <c r="AB1" s="1679"/>
      <c r="AC1" s="1679"/>
      <c r="AD1" s="1679"/>
      <c r="AE1" s="1679"/>
      <c r="AF1" s="1679"/>
      <c r="AG1" s="1679"/>
      <c r="AH1" s="1679"/>
      <c r="AI1" s="1679"/>
      <c r="AJ1" s="1679"/>
      <c r="AK1" s="1679"/>
      <c r="AL1" s="1679"/>
      <c r="AM1" s="1679"/>
      <c r="AN1" s="1679"/>
      <c r="AO1" s="1679"/>
      <c r="AP1" s="1679"/>
      <c r="AQ1" s="1679"/>
      <c r="AR1" s="1679"/>
      <c r="AS1" s="1679"/>
      <c r="AT1" s="1679"/>
      <c r="AU1" s="1679"/>
    </row>
    <row r="2" spans="1:47" ht="15.75">
      <c r="A2" s="1679" t="s">
        <v>315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79"/>
      <c r="N2" s="1679"/>
      <c r="O2" s="1679"/>
      <c r="P2" s="1679"/>
      <c r="Q2" s="1679"/>
      <c r="R2" s="1679"/>
      <c r="S2" s="1679"/>
      <c r="T2" s="1679"/>
      <c r="U2" s="1679"/>
      <c r="V2" s="1679"/>
      <c r="W2" s="1679"/>
      <c r="X2" s="1679"/>
      <c r="Y2" s="1679"/>
      <c r="Z2" s="1679"/>
      <c r="AA2" s="1679"/>
      <c r="AB2" s="1679"/>
      <c r="AC2" s="1679"/>
      <c r="AD2" s="1679"/>
      <c r="AE2" s="1679"/>
      <c r="AF2" s="1679"/>
      <c r="AG2" s="1679"/>
      <c r="AH2" s="1679"/>
      <c r="AI2" s="1679"/>
      <c r="AJ2" s="1679"/>
      <c r="AK2" s="1679"/>
      <c r="AL2" s="1679"/>
      <c r="AM2" s="1679"/>
      <c r="AN2" s="1679"/>
      <c r="AO2" s="1679"/>
      <c r="AP2" s="1679"/>
      <c r="AQ2" s="1679"/>
      <c r="AR2" s="1679"/>
      <c r="AS2" s="1679"/>
      <c r="AT2" s="1679"/>
      <c r="AU2" s="1679"/>
    </row>
    <row r="3" spans="1:47" ht="15.75" customHeight="1" thickBot="1">
      <c r="A3" s="1680" t="s">
        <v>316</v>
      </c>
      <c r="B3" s="1680"/>
      <c r="C3" s="1680"/>
      <c r="D3" s="1680"/>
      <c r="E3" s="1680"/>
      <c r="F3" s="1680"/>
      <c r="G3" s="1680"/>
      <c r="H3" s="1680"/>
      <c r="I3" s="1680"/>
      <c r="J3" s="1680"/>
      <c r="K3" s="1680"/>
      <c r="L3" s="1680"/>
      <c r="M3" s="1680"/>
      <c r="N3" s="1680"/>
      <c r="O3" s="1680"/>
      <c r="P3" s="1680"/>
      <c r="Q3" s="1680"/>
      <c r="R3" s="1680"/>
      <c r="S3" s="1680"/>
      <c r="T3" s="1680"/>
      <c r="U3" s="1680"/>
      <c r="V3" s="1680"/>
      <c r="W3" s="1680"/>
      <c r="X3" s="1680"/>
      <c r="Y3" s="1680"/>
      <c r="Z3" s="1680"/>
      <c r="AA3" s="1680"/>
      <c r="AB3" s="1680"/>
      <c r="AC3" s="1680"/>
      <c r="AD3" s="1680"/>
      <c r="AE3" s="1680"/>
      <c r="AF3" s="1680"/>
      <c r="AG3" s="1680"/>
      <c r="AH3" s="1680"/>
      <c r="AI3" s="1680"/>
      <c r="AJ3" s="1680"/>
      <c r="AK3" s="1680"/>
      <c r="AL3" s="1680"/>
      <c r="AM3" s="1680"/>
      <c r="AN3" s="1680"/>
      <c r="AO3" s="1680"/>
      <c r="AP3" s="1680"/>
      <c r="AQ3" s="1680"/>
      <c r="AR3" s="1680"/>
      <c r="AS3" s="1680"/>
      <c r="AT3" s="1680"/>
      <c r="AU3" s="1680"/>
    </row>
    <row r="4" spans="1:47" ht="13.5" thickTop="1">
      <c r="A4" s="1766" t="s">
        <v>317</v>
      </c>
      <c r="B4" s="1767"/>
      <c r="C4" s="1767"/>
      <c r="D4" s="514">
        <v>2010</v>
      </c>
      <c r="E4" s="514">
        <v>2011</v>
      </c>
      <c r="F4" s="514">
        <v>2012</v>
      </c>
      <c r="G4" s="515">
        <v>2013</v>
      </c>
      <c r="H4" s="515">
        <v>2013</v>
      </c>
      <c r="I4" s="515">
        <v>2013</v>
      </c>
      <c r="J4" s="515">
        <v>2013</v>
      </c>
      <c r="K4" s="515">
        <v>2013</v>
      </c>
      <c r="L4" s="515">
        <v>2013</v>
      </c>
      <c r="M4" s="515">
        <v>2013</v>
      </c>
      <c r="N4" s="515">
        <v>2014</v>
      </c>
      <c r="O4" s="515">
        <v>2014</v>
      </c>
      <c r="P4" s="515">
        <v>2014</v>
      </c>
      <c r="Q4" s="515">
        <v>2014</v>
      </c>
      <c r="R4" s="515">
        <v>2014</v>
      </c>
      <c r="S4" s="515">
        <v>2014</v>
      </c>
      <c r="T4" s="515">
        <v>2014</v>
      </c>
      <c r="U4" s="515">
        <v>2014</v>
      </c>
      <c r="V4" s="515">
        <v>2014</v>
      </c>
      <c r="W4" s="515">
        <v>2014</v>
      </c>
      <c r="X4" s="515">
        <v>2014</v>
      </c>
      <c r="Y4" s="515">
        <v>2014</v>
      </c>
      <c r="Z4" s="515">
        <v>2015</v>
      </c>
      <c r="AA4" s="515">
        <v>2015</v>
      </c>
      <c r="AB4" s="515">
        <v>2015</v>
      </c>
      <c r="AC4" s="515">
        <v>2015</v>
      </c>
      <c r="AD4" s="515">
        <v>2015</v>
      </c>
      <c r="AE4" s="515">
        <v>2015</v>
      </c>
      <c r="AF4" s="515">
        <v>2015</v>
      </c>
      <c r="AG4" s="515">
        <v>2015</v>
      </c>
      <c r="AH4" s="515">
        <v>2015</v>
      </c>
      <c r="AI4" s="515">
        <v>2015</v>
      </c>
      <c r="AJ4" s="515">
        <v>2015</v>
      </c>
      <c r="AK4" s="515">
        <v>2015</v>
      </c>
      <c r="AL4" s="515">
        <v>2016</v>
      </c>
      <c r="AM4" s="515">
        <v>2016</v>
      </c>
      <c r="AN4" s="515">
        <v>2016</v>
      </c>
      <c r="AO4" s="515">
        <v>2016</v>
      </c>
      <c r="AP4" s="515">
        <v>2016</v>
      </c>
      <c r="AQ4" s="515">
        <v>2016</v>
      </c>
      <c r="AR4" s="515">
        <v>2016</v>
      </c>
      <c r="AS4" s="515">
        <v>2016</v>
      </c>
      <c r="AT4" s="515">
        <v>2016</v>
      </c>
      <c r="AU4" s="516">
        <v>2016</v>
      </c>
    </row>
    <row r="5" spans="1:47" ht="12.75">
      <c r="A5" s="1768" t="s">
        <v>290</v>
      </c>
      <c r="B5" s="1769"/>
      <c r="C5" s="1769"/>
      <c r="D5" s="517" t="s">
        <v>318</v>
      </c>
      <c r="E5" s="517" t="s">
        <v>318</v>
      </c>
      <c r="F5" s="517" t="s">
        <v>318</v>
      </c>
      <c r="G5" s="517" t="s">
        <v>319</v>
      </c>
      <c r="H5" s="517" t="s">
        <v>318</v>
      </c>
      <c r="I5" s="517" t="s">
        <v>320</v>
      </c>
      <c r="J5" s="517" t="s">
        <v>321</v>
      </c>
      <c r="K5" s="517" t="s">
        <v>322</v>
      </c>
      <c r="L5" s="517" t="s">
        <v>323</v>
      </c>
      <c r="M5" s="517" t="s">
        <v>324</v>
      </c>
      <c r="N5" s="517" t="s">
        <v>325</v>
      </c>
      <c r="O5" s="517" t="s">
        <v>326</v>
      </c>
      <c r="P5" s="517" t="s">
        <v>327</v>
      </c>
      <c r="Q5" s="517" t="s">
        <v>328</v>
      </c>
      <c r="R5" s="517" t="s">
        <v>329</v>
      </c>
      <c r="S5" s="517" t="s">
        <v>319</v>
      </c>
      <c r="T5" s="517" t="s">
        <v>318</v>
      </c>
      <c r="U5" s="517" t="s">
        <v>320</v>
      </c>
      <c r="V5" s="517" t="s">
        <v>321</v>
      </c>
      <c r="W5" s="517" t="s">
        <v>322</v>
      </c>
      <c r="X5" s="517" t="s">
        <v>323</v>
      </c>
      <c r="Y5" s="517" t="s">
        <v>324</v>
      </c>
      <c r="Z5" s="517" t="s">
        <v>325</v>
      </c>
      <c r="AA5" s="517" t="s">
        <v>326</v>
      </c>
      <c r="AB5" s="517" t="s">
        <v>327</v>
      </c>
      <c r="AC5" s="517" t="s">
        <v>328</v>
      </c>
      <c r="AD5" s="517" t="s">
        <v>329</v>
      </c>
      <c r="AE5" s="517" t="s">
        <v>319</v>
      </c>
      <c r="AF5" s="517" t="s">
        <v>318</v>
      </c>
      <c r="AG5" s="517" t="s">
        <v>320</v>
      </c>
      <c r="AH5" s="517" t="s">
        <v>321</v>
      </c>
      <c r="AI5" s="517" t="s">
        <v>322</v>
      </c>
      <c r="AJ5" s="517" t="s">
        <v>323</v>
      </c>
      <c r="AK5" s="517" t="s">
        <v>324</v>
      </c>
      <c r="AL5" s="517" t="s">
        <v>325</v>
      </c>
      <c r="AM5" s="517" t="s">
        <v>326</v>
      </c>
      <c r="AN5" s="517" t="s">
        <v>327</v>
      </c>
      <c r="AO5" s="517" t="s">
        <v>328</v>
      </c>
      <c r="AP5" s="517" t="s">
        <v>329</v>
      </c>
      <c r="AQ5" s="517" t="s">
        <v>319</v>
      </c>
      <c r="AR5" s="517" t="s">
        <v>318</v>
      </c>
      <c r="AS5" s="517" t="s">
        <v>320</v>
      </c>
      <c r="AT5" s="517" t="s">
        <v>330</v>
      </c>
      <c r="AU5" s="518" t="s">
        <v>322</v>
      </c>
    </row>
    <row r="6" spans="1:47" ht="12.75">
      <c r="A6" s="519" t="s">
        <v>331</v>
      </c>
      <c r="B6" s="512"/>
      <c r="C6" s="512"/>
      <c r="D6" s="520"/>
      <c r="E6" s="520"/>
      <c r="F6" s="520"/>
      <c r="G6" s="520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2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  <c r="AI6" s="521"/>
      <c r="AJ6" s="521"/>
      <c r="AK6" s="521"/>
      <c r="AL6" s="521"/>
      <c r="AM6" s="521"/>
      <c r="AN6" s="521"/>
      <c r="AO6" s="521"/>
      <c r="AP6" s="521"/>
      <c r="AQ6" s="521"/>
      <c r="AR6" s="521"/>
      <c r="AS6" s="521"/>
      <c r="AT6" s="521"/>
      <c r="AU6" s="523"/>
    </row>
    <row r="7" spans="1:47" ht="12.75">
      <c r="A7" s="519"/>
      <c r="B7" s="512" t="s">
        <v>332</v>
      </c>
      <c r="C7" s="512"/>
      <c r="D7" s="521"/>
      <c r="E7" s="521"/>
      <c r="F7" s="521"/>
      <c r="G7" s="520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3"/>
    </row>
    <row r="8" spans="1:47" ht="12.75">
      <c r="A8" s="519"/>
      <c r="B8" s="524" t="s">
        <v>333</v>
      </c>
      <c r="C8" s="524"/>
      <c r="D8" s="520" t="s">
        <v>122</v>
      </c>
      <c r="E8" s="520">
        <v>5.5</v>
      </c>
      <c r="F8" s="522">
        <v>5</v>
      </c>
      <c r="G8" s="522">
        <v>6</v>
      </c>
      <c r="H8" s="522">
        <v>6</v>
      </c>
      <c r="I8" s="522">
        <v>5</v>
      </c>
      <c r="J8" s="522">
        <v>5</v>
      </c>
      <c r="K8" s="522">
        <v>5</v>
      </c>
      <c r="L8" s="522">
        <v>5</v>
      </c>
      <c r="M8" s="522">
        <v>5</v>
      </c>
      <c r="N8" s="522">
        <v>5</v>
      </c>
      <c r="O8" s="522">
        <v>5</v>
      </c>
      <c r="P8" s="522">
        <v>5</v>
      </c>
      <c r="Q8" s="522">
        <v>5</v>
      </c>
      <c r="R8" s="522">
        <v>5</v>
      </c>
      <c r="S8" s="522">
        <v>5</v>
      </c>
      <c r="T8" s="522">
        <v>5</v>
      </c>
      <c r="U8" s="522">
        <v>6</v>
      </c>
      <c r="V8" s="522">
        <v>6</v>
      </c>
      <c r="W8" s="522">
        <v>6</v>
      </c>
      <c r="X8" s="522">
        <v>6</v>
      </c>
      <c r="Y8" s="522">
        <v>6</v>
      </c>
      <c r="Z8" s="522">
        <v>6</v>
      </c>
      <c r="AA8" s="522">
        <v>6</v>
      </c>
      <c r="AB8" s="522">
        <v>6</v>
      </c>
      <c r="AC8" s="522">
        <v>6</v>
      </c>
      <c r="AD8" s="522">
        <v>6</v>
      </c>
      <c r="AE8" s="522">
        <v>6</v>
      </c>
      <c r="AF8" s="522">
        <v>6</v>
      </c>
      <c r="AG8" s="522">
        <v>6</v>
      </c>
      <c r="AH8" s="522">
        <v>6</v>
      </c>
      <c r="AI8" s="522">
        <v>6</v>
      </c>
      <c r="AJ8" s="522">
        <v>6</v>
      </c>
      <c r="AK8" s="522">
        <v>6</v>
      </c>
      <c r="AL8" s="522">
        <v>6</v>
      </c>
      <c r="AM8" s="522">
        <v>6</v>
      </c>
      <c r="AN8" s="522">
        <v>6</v>
      </c>
      <c r="AO8" s="522">
        <v>6</v>
      </c>
      <c r="AP8" s="522">
        <v>6</v>
      </c>
      <c r="AQ8" s="522">
        <v>6</v>
      </c>
      <c r="AR8" s="522">
        <v>6</v>
      </c>
      <c r="AS8" s="522">
        <v>6</v>
      </c>
      <c r="AT8" s="522">
        <v>6</v>
      </c>
      <c r="AU8" s="525">
        <v>6</v>
      </c>
    </row>
    <row r="9" spans="1:47" ht="12.75">
      <c r="A9" s="519"/>
      <c r="B9" s="524" t="s">
        <v>334</v>
      </c>
      <c r="C9" s="524"/>
      <c r="D9" s="520">
        <v>5.5</v>
      </c>
      <c r="E9" s="520">
        <v>5.5</v>
      </c>
      <c r="F9" s="522">
        <v>5</v>
      </c>
      <c r="G9" s="522">
        <v>5.5</v>
      </c>
      <c r="H9" s="522">
        <v>5.5</v>
      </c>
      <c r="I9" s="522">
        <v>4.5</v>
      </c>
      <c r="J9" s="522">
        <v>4.5</v>
      </c>
      <c r="K9" s="522">
        <v>4.5</v>
      </c>
      <c r="L9" s="522">
        <v>4.5</v>
      </c>
      <c r="M9" s="522">
        <v>4.5</v>
      </c>
      <c r="N9" s="522">
        <v>4.5</v>
      </c>
      <c r="O9" s="522">
        <v>4.5</v>
      </c>
      <c r="P9" s="522">
        <v>4.5</v>
      </c>
      <c r="Q9" s="522">
        <v>4.5</v>
      </c>
      <c r="R9" s="522">
        <v>4.5</v>
      </c>
      <c r="S9" s="522">
        <v>4.5</v>
      </c>
      <c r="T9" s="522">
        <v>4.5</v>
      </c>
      <c r="U9" s="522">
        <v>5</v>
      </c>
      <c r="V9" s="522">
        <v>5</v>
      </c>
      <c r="W9" s="522">
        <v>5</v>
      </c>
      <c r="X9" s="522">
        <v>5</v>
      </c>
      <c r="Y9" s="522">
        <v>5</v>
      </c>
      <c r="Z9" s="522">
        <v>5</v>
      </c>
      <c r="AA9" s="522">
        <v>5</v>
      </c>
      <c r="AB9" s="522">
        <v>5</v>
      </c>
      <c r="AC9" s="522">
        <v>5</v>
      </c>
      <c r="AD9" s="522">
        <v>5</v>
      </c>
      <c r="AE9" s="522">
        <v>5</v>
      </c>
      <c r="AF9" s="522">
        <v>5</v>
      </c>
      <c r="AG9" s="522">
        <v>5</v>
      </c>
      <c r="AH9" s="522">
        <v>5</v>
      </c>
      <c r="AI9" s="522">
        <v>5</v>
      </c>
      <c r="AJ9" s="522">
        <v>5</v>
      </c>
      <c r="AK9" s="522">
        <v>5</v>
      </c>
      <c r="AL9" s="522">
        <v>5</v>
      </c>
      <c r="AM9" s="522">
        <v>5</v>
      </c>
      <c r="AN9" s="522">
        <v>5</v>
      </c>
      <c r="AO9" s="522">
        <v>5</v>
      </c>
      <c r="AP9" s="522">
        <v>5</v>
      </c>
      <c r="AQ9" s="522">
        <v>5</v>
      </c>
      <c r="AR9" s="522">
        <v>5</v>
      </c>
      <c r="AS9" s="522">
        <v>5</v>
      </c>
      <c r="AT9" s="522">
        <v>5</v>
      </c>
      <c r="AU9" s="525">
        <v>5</v>
      </c>
    </row>
    <row r="10" spans="1:47" ht="12.75">
      <c r="A10" s="519"/>
      <c r="B10" s="524" t="s">
        <v>335</v>
      </c>
      <c r="C10" s="524"/>
      <c r="D10" s="520">
        <v>5.5</v>
      </c>
      <c r="E10" s="520">
        <v>5.5</v>
      </c>
      <c r="F10" s="522">
        <v>5</v>
      </c>
      <c r="G10" s="522">
        <v>5</v>
      </c>
      <c r="H10" s="522">
        <v>5</v>
      </c>
      <c r="I10" s="522">
        <v>4</v>
      </c>
      <c r="J10" s="522">
        <v>4</v>
      </c>
      <c r="K10" s="522">
        <v>4</v>
      </c>
      <c r="L10" s="522">
        <v>4</v>
      </c>
      <c r="M10" s="522">
        <v>4</v>
      </c>
      <c r="N10" s="522">
        <v>4</v>
      </c>
      <c r="O10" s="522">
        <v>4</v>
      </c>
      <c r="P10" s="522">
        <v>4</v>
      </c>
      <c r="Q10" s="522">
        <v>4</v>
      </c>
      <c r="R10" s="522">
        <v>4</v>
      </c>
      <c r="S10" s="522">
        <v>4</v>
      </c>
      <c r="T10" s="522">
        <v>4</v>
      </c>
      <c r="U10" s="522">
        <v>4</v>
      </c>
      <c r="V10" s="522">
        <v>4</v>
      </c>
      <c r="W10" s="522">
        <v>4</v>
      </c>
      <c r="X10" s="522">
        <v>4</v>
      </c>
      <c r="Y10" s="522">
        <v>4</v>
      </c>
      <c r="Z10" s="522">
        <v>4</v>
      </c>
      <c r="AA10" s="522">
        <v>4</v>
      </c>
      <c r="AB10" s="522">
        <v>4</v>
      </c>
      <c r="AC10" s="522">
        <v>4</v>
      </c>
      <c r="AD10" s="522">
        <v>4</v>
      </c>
      <c r="AE10" s="522">
        <v>4</v>
      </c>
      <c r="AF10" s="522">
        <v>4</v>
      </c>
      <c r="AG10" s="522">
        <v>4</v>
      </c>
      <c r="AH10" s="522">
        <v>4</v>
      </c>
      <c r="AI10" s="522">
        <v>4</v>
      </c>
      <c r="AJ10" s="522">
        <v>4</v>
      </c>
      <c r="AK10" s="522">
        <v>4</v>
      </c>
      <c r="AL10" s="522">
        <v>4</v>
      </c>
      <c r="AM10" s="522">
        <v>4</v>
      </c>
      <c r="AN10" s="522">
        <v>4</v>
      </c>
      <c r="AO10" s="522">
        <v>4</v>
      </c>
      <c r="AP10" s="522">
        <v>4</v>
      </c>
      <c r="AQ10" s="522">
        <v>4</v>
      </c>
      <c r="AR10" s="522">
        <v>4</v>
      </c>
      <c r="AS10" s="522">
        <v>4</v>
      </c>
      <c r="AT10" s="522">
        <v>4</v>
      </c>
      <c r="AU10" s="525">
        <v>4</v>
      </c>
    </row>
    <row r="11" spans="1:47" ht="12.75">
      <c r="A11" s="526"/>
      <c r="B11" s="512" t="s">
        <v>336</v>
      </c>
      <c r="C11" s="512"/>
      <c r="D11" s="520">
        <v>6.5</v>
      </c>
      <c r="E11" s="522">
        <v>7</v>
      </c>
      <c r="F11" s="522">
        <v>7</v>
      </c>
      <c r="G11" s="522">
        <v>8</v>
      </c>
      <c r="H11" s="522">
        <v>8</v>
      </c>
      <c r="I11" s="522">
        <v>8</v>
      </c>
      <c r="J11" s="522">
        <v>8</v>
      </c>
      <c r="K11" s="522">
        <v>8</v>
      </c>
      <c r="L11" s="522">
        <v>8</v>
      </c>
      <c r="M11" s="522">
        <v>8</v>
      </c>
      <c r="N11" s="522">
        <v>8</v>
      </c>
      <c r="O11" s="522">
        <v>8</v>
      </c>
      <c r="P11" s="522">
        <v>8</v>
      </c>
      <c r="Q11" s="522">
        <v>8</v>
      </c>
      <c r="R11" s="522">
        <v>8</v>
      </c>
      <c r="S11" s="522">
        <v>8</v>
      </c>
      <c r="T11" s="522">
        <v>8</v>
      </c>
      <c r="U11" s="522">
        <v>8</v>
      </c>
      <c r="V11" s="522">
        <v>8</v>
      </c>
      <c r="W11" s="522">
        <v>8</v>
      </c>
      <c r="X11" s="522">
        <v>8</v>
      </c>
      <c r="Y11" s="522">
        <v>8</v>
      </c>
      <c r="Z11" s="522">
        <v>8</v>
      </c>
      <c r="AA11" s="522">
        <v>8</v>
      </c>
      <c r="AB11" s="522">
        <v>8</v>
      </c>
      <c r="AC11" s="522">
        <v>8</v>
      </c>
      <c r="AD11" s="522">
        <v>8</v>
      </c>
      <c r="AE11" s="522">
        <v>8</v>
      </c>
      <c r="AF11" s="522">
        <v>8</v>
      </c>
      <c r="AG11" s="522">
        <v>7</v>
      </c>
      <c r="AH11" s="522">
        <v>7</v>
      </c>
      <c r="AI11" s="522">
        <v>7</v>
      </c>
      <c r="AJ11" s="522">
        <v>7</v>
      </c>
      <c r="AK11" s="522">
        <v>7</v>
      </c>
      <c r="AL11" s="522">
        <v>7</v>
      </c>
      <c r="AM11" s="522">
        <v>7</v>
      </c>
      <c r="AN11" s="522">
        <v>7</v>
      </c>
      <c r="AO11" s="522">
        <v>7</v>
      </c>
      <c r="AP11" s="522">
        <v>7</v>
      </c>
      <c r="AQ11" s="522">
        <v>7</v>
      </c>
      <c r="AR11" s="522">
        <v>7</v>
      </c>
      <c r="AS11" s="522">
        <v>7</v>
      </c>
      <c r="AT11" s="522">
        <v>7</v>
      </c>
      <c r="AU11" s="525">
        <v>7</v>
      </c>
    </row>
    <row r="12" spans="1:47" s="521" customFormat="1" ht="12.75">
      <c r="A12" s="526"/>
      <c r="B12" s="512" t="s">
        <v>337</v>
      </c>
      <c r="C12" s="512"/>
      <c r="AU12" s="525"/>
    </row>
    <row r="13" spans="1:47" s="521" customFormat="1" ht="12.75">
      <c r="A13" s="526"/>
      <c r="B13" s="512"/>
      <c r="C13" s="512" t="s">
        <v>338</v>
      </c>
      <c r="D13" s="520"/>
      <c r="E13" s="520">
        <v>1.5</v>
      </c>
      <c r="F13" s="520">
        <v>1.5</v>
      </c>
      <c r="G13" s="520">
        <v>1.5</v>
      </c>
      <c r="H13" s="522">
        <v>1.5</v>
      </c>
      <c r="I13" s="522">
        <v>1</v>
      </c>
      <c r="J13" s="522">
        <v>1</v>
      </c>
      <c r="K13" s="522">
        <v>1</v>
      </c>
      <c r="L13" s="522">
        <v>1</v>
      </c>
      <c r="M13" s="522">
        <v>1</v>
      </c>
      <c r="N13" s="522">
        <v>1</v>
      </c>
      <c r="O13" s="522">
        <v>1</v>
      </c>
      <c r="P13" s="522">
        <v>1</v>
      </c>
      <c r="Q13" s="522">
        <v>1</v>
      </c>
      <c r="R13" s="522">
        <v>1</v>
      </c>
      <c r="S13" s="522">
        <v>1</v>
      </c>
      <c r="T13" s="522">
        <v>1</v>
      </c>
      <c r="U13" s="522">
        <v>1</v>
      </c>
      <c r="V13" s="522">
        <v>1</v>
      </c>
      <c r="W13" s="522">
        <v>1</v>
      </c>
      <c r="X13" s="522">
        <v>1</v>
      </c>
      <c r="Y13" s="522">
        <v>1</v>
      </c>
      <c r="Z13" s="522">
        <v>1</v>
      </c>
      <c r="AA13" s="522">
        <v>1</v>
      </c>
      <c r="AB13" s="522">
        <v>1</v>
      </c>
      <c r="AC13" s="522">
        <v>1</v>
      </c>
      <c r="AD13" s="522">
        <v>1</v>
      </c>
      <c r="AE13" s="522">
        <v>1</v>
      </c>
      <c r="AF13" s="522">
        <v>1</v>
      </c>
      <c r="AG13" s="522">
        <v>1</v>
      </c>
      <c r="AH13" s="522">
        <v>1</v>
      </c>
      <c r="AI13" s="522">
        <v>1</v>
      </c>
      <c r="AJ13" s="522">
        <v>1</v>
      </c>
      <c r="AK13" s="522">
        <v>1</v>
      </c>
      <c r="AL13" s="522">
        <v>1</v>
      </c>
      <c r="AM13" s="522">
        <v>1</v>
      </c>
      <c r="AN13" s="522">
        <v>1</v>
      </c>
      <c r="AO13" s="522">
        <v>1</v>
      </c>
      <c r="AP13" s="522">
        <v>1</v>
      </c>
      <c r="AQ13" s="522">
        <v>1</v>
      </c>
      <c r="AR13" s="522">
        <v>1</v>
      </c>
      <c r="AS13" s="522">
        <v>1</v>
      </c>
      <c r="AT13" s="522">
        <v>1</v>
      </c>
      <c r="AU13" s="525">
        <v>1</v>
      </c>
    </row>
    <row r="14" spans="1:47" s="521" customFormat="1" ht="12.75">
      <c r="A14" s="526"/>
      <c r="B14" s="512"/>
      <c r="C14" s="512" t="s">
        <v>339</v>
      </c>
      <c r="D14" s="527"/>
      <c r="E14" s="522">
        <v>7</v>
      </c>
      <c r="F14" s="522">
        <v>7</v>
      </c>
      <c r="G14" s="522">
        <v>6</v>
      </c>
      <c r="H14" s="522">
        <v>6</v>
      </c>
      <c r="I14" s="522">
        <v>5</v>
      </c>
      <c r="J14" s="522">
        <v>5</v>
      </c>
      <c r="K14" s="522">
        <v>5</v>
      </c>
      <c r="L14" s="522">
        <v>5</v>
      </c>
      <c r="M14" s="522">
        <v>5</v>
      </c>
      <c r="N14" s="522">
        <v>5</v>
      </c>
      <c r="O14" s="522">
        <v>5</v>
      </c>
      <c r="P14" s="522">
        <v>5</v>
      </c>
      <c r="Q14" s="522">
        <v>5</v>
      </c>
      <c r="R14" s="522">
        <v>5</v>
      </c>
      <c r="S14" s="522">
        <v>5</v>
      </c>
      <c r="T14" s="522">
        <v>5</v>
      </c>
      <c r="U14" s="522">
        <v>4</v>
      </c>
      <c r="V14" s="522">
        <v>4</v>
      </c>
      <c r="W14" s="522">
        <v>4</v>
      </c>
      <c r="X14" s="522">
        <v>4</v>
      </c>
      <c r="Y14" s="522">
        <v>4</v>
      </c>
      <c r="Z14" s="522">
        <v>4</v>
      </c>
      <c r="AA14" s="522">
        <v>4</v>
      </c>
      <c r="AB14" s="522">
        <v>4</v>
      </c>
      <c r="AC14" s="522">
        <v>4</v>
      </c>
      <c r="AD14" s="522">
        <v>4</v>
      </c>
      <c r="AE14" s="522">
        <v>4</v>
      </c>
      <c r="AF14" s="522">
        <v>4</v>
      </c>
      <c r="AG14" s="522">
        <v>4</v>
      </c>
      <c r="AH14" s="522">
        <v>4</v>
      </c>
      <c r="AI14" s="522">
        <v>4</v>
      </c>
      <c r="AJ14" s="522">
        <v>4</v>
      </c>
      <c r="AK14" s="522">
        <v>4</v>
      </c>
      <c r="AL14" s="522">
        <v>4</v>
      </c>
      <c r="AM14" s="522">
        <v>4</v>
      </c>
      <c r="AN14" s="522">
        <v>4</v>
      </c>
      <c r="AO14" s="522">
        <v>4</v>
      </c>
      <c r="AP14" s="522">
        <v>4</v>
      </c>
      <c r="AQ14" s="522">
        <v>4</v>
      </c>
      <c r="AR14" s="522">
        <v>4</v>
      </c>
      <c r="AS14" s="522">
        <v>4</v>
      </c>
      <c r="AT14" s="522">
        <v>4</v>
      </c>
      <c r="AU14" s="525">
        <v>4</v>
      </c>
    </row>
    <row r="15" spans="1:47" ht="12.75">
      <c r="A15" s="526"/>
      <c r="B15" s="512"/>
      <c r="C15" s="512" t="s">
        <v>340</v>
      </c>
      <c r="D15" s="528" t="s">
        <v>341</v>
      </c>
      <c r="E15" s="528" t="s">
        <v>341</v>
      </c>
      <c r="F15" s="528" t="s">
        <v>341</v>
      </c>
      <c r="G15" s="528" t="s">
        <v>341</v>
      </c>
      <c r="H15" s="528" t="s">
        <v>341</v>
      </c>
      <c r="I15" s="528" t="s">
        <v>341</v>
      </c>
      <c r="J15" s="528" t="s">
        <v>341</v>
      </c>
      <c r="K15" s="528" t="s">
        <v>341</v>
      </c>
      <c r="L15" s="528" t="s">
        <v>341</v>
      </c>
      <c r="M15" s="528" t="s">
        <v>341</v>
      </c>
      <c r="N15" s="528" t="s">
        <v>341</v>
      </c>
      <c r="O15" s="528" t="s">
        <v>341</v>
      </c>
      <c r="P15" s="528" t="s">
        <v>341</v>
      </c>
      <c r="Q15" s="528" t="s">
        <v>341</v>
      </c>
      <c r="R15" s="528" t="s">
        <v>341</v>
      </c>
      <c r="S15" s="528" t="s">
        <v>341</v>
      </c>
      <c r="T15" s="528" t="s">
        <v>341</v>
      </c>
      <c r="U15" s="528" t="s">
        <v>341</v>
      </c>
      <c r="V15" s="528" t="s">
        <v>341</v>
      </c>
      <c r="W15" s="528" t="s">
        <v>341</v>
      </c>
      <c r="X15" s="528" t="s">
        <v>341</v>
      </c>
      <c r="Y15" s="528" t="s">
        <v>341</v>
      </c>
      <c r="Z15" s="528" t="s">
        <v>341</v>
      </c>
      <c r="AA15" s="528" t="s">
        <v>341</v>
      </c>
      <c r="AB15" s="528" t="s">
        <v>341</v>
      </c>
      <c r="AC15" s="528" t="s">
        <v>341</v>
      </c>
      <c r="AD15" s="528" t="s">
        <v>341</v>
      </c>
      <c r="AE15" s="528" t="s">
        <v>341</v>
      </c>
      <c r="AF15" s="528" t="s">
        <v>341</v>
      </c>
      <c r="AG15" s="528" t="s">
        <v>341</v>
      </c>
      <c r="AH15" s="528" t="s">
        <v>341</v>
      </c>
      <c r="AI15" s="528" t="s">
        <v>341</v>
      </c>
      <c r="AJ15" s="528" t="s">
        <v>341</v>
      </c>
      <c r="AK15" s="528" t="s">
        <v>341</v>
      </c>
      <c r="AL15" s="528" t="s">
        <v>341</v>
      </c>
      <c r="AM15" s="528" t="s">
        <v>341</v>
      </c>
      <c r="AN15" s="528" t="s">
        <v>341</v>
      </c>
      <c r="AO15" s="528" t="s">
        <v>341</v>
      </c>
      <c r="AP15" s="528" t="s">
        <v>341</v>
      </c>
      <c r="AQ15" s="528" t="s">
        <v>341</v>
      </c>
      <c r="AR15" s="528" t="s">
        <v>341</v>
      </c>
      <c r="AS15" s="528" t="s">
        <v>341</v>
      </c>
      <c r="AT15" s="528" t="s">
        <v>341</v>
      </c>
      <c r="AU15" s="529" t="s">
        <v>341</v>
      </c>
    </row>
    <row r="16" spans="1:47" ht="12.75">
      <c r="A16" s="526"/>
      <c r="B16" s="512" t="s">
        <v>342</v>
      </c>
      <c r="C16" s="512"/>
      <c r="D16" s="528"/>
      <c r="E16" s="530"/>
      <c r="F16" s="530"/>
      <c r="G16" s="531">
        <v>8</v>
      </c>
      <c r="H16" s="531">
        <v>8</v>
      </c>
      <c r="I16" s="531">
        <v>8</v>
      </c>
      <c r="J16" s="531">
        <v>8</v>
      </c>
      <c r="K16" s="531">
        <v>8</v>
      </c>
      <c r="L16" s="531">
        <v>8</v>
      </c>
      <c r="M16" s="531">
        <v>8</v>
      </c>
      <c r="N16" s="531">
        <v>8</v>
      </c>
      <c r="O16" s="531">
        <v>8</v>
      </c>
      <c r="P16" s="531">
        <v>8</v>
      </c>
      <c r="Q16" s="531">
        <v>8</v>
      </c>
      <c r="R16" s="531">
        <v>8</v>
      </c>
      <c r="S16" s="531">
        <v>8</v>
      </c>
      <c r="T16" s="531">
        <v>8</v>
      </c>
      <c r="U16" s="531">
        <v>8</v>
      </c>
      <c r="V16" s="531">
        <v>8</v>
      </c>
      <c r="W16" s="531">
        <v>8</v>
      </c>
      <c r="X16" s="531">
        <v>8</v>
      </c>
      <c r="Y16" s="531">
        <v>8</v>
      </c>
      <c r="Z16" s="531">
        <v>8</v>
      </c>
      <c r="AA16" s="531">
        <v>8</v>
      </c>
      <c r="AB16" s="531">
        <v>8</v>
      </c>
      <c r="AC16" s="531">
        <v>8</v>
      </c>
      <c r="AD16" s="531">
        <v>8</v>
      </c>
      <c r="AE16" s="531">
        <v>8</v>
      </c>
      <c r="AF16" s="531">
        <v>8</v>
      </c>
      <c r="AG16" s="531">
        <v>7</v>
      </c>
      <c r="AH16" s="531">
        <v>7</v>
      </c>
      <c r="AI16" s="531">
        <v>7</v>
      </c>
      <c r="AJ16" s="531">
        <v>7</v>
      </c>
      <c r="AK16" s="531">
        <v>7</v>
      </c>
      <c r="AL16" s="531">
        <v>7</v>
      </c>
      <c r="AM16" s="531">
        <v>7</v>
      </c>
      <c r="AN16" s="531">
        <v>7</v>
      </c>
      <c r="AO16" s="531">
        <v>7</v>
      </c>
      <c r="AP16" s="531">
        <v>7</v>
      </c>
      <c r="AQ16" s="531">
        <v>7</v>
      </c>
      <c r="AR16" s="531">
        <v>7</v>
      </c>
      <c r="AS16" s="531">
        <v>7</v>
      </c>
      <c r="AT16" s="531">
        <v>7</v>
      </c>
      <c r="AU16" s="525">
        <v>7</v>
      </c>
    </row>
    <row r="17" spans="1:47" ht="12.75">
      <c r="A17" s="532"/>
      <c r="B17" s="533" t="s">
        <v>343</v>
      </c>
      <c r="C17" s="533"/>
      <c r="D17" s="527">
        <v>3</v>
      </c>
      <c r="E17" s="527">
        <v>3</v>
      </c>
      <c r="F17" s="527">
        <v>3</v>
      </c>
      <c r="G17" s="534"/>
      <c r="H17" s="534"/>
      <c r="I17" s="534"/>
      <c r="J17" s="534"/>
      <c r="K17" s="534"/>
      <c r="L17" s="534"/>
      <c r="M17" s="534"/>
      <c r="N17" s="534"/>
      <c r="O17" s="534"/>
      <c r="P17" s="534"/>
      <c r="Q17" s="534"/>
      <c r="R17" s="534"/>
      <c r="S17" s="534"/>
      <c r="T17" s="534"/>
      <c r="U17" s="534"/>
      <c r="V17" s="534"/>
      <c r="W17" s="534"/>
      <c r="X17" s="534"/>
      <c r="Y17" s="534"/>
      <c r="Z17" s="534"/>
      <c r="AA17" s="534"/>
      <c r="AB17" s="534"/>
      <c r="AC17" s="534"/>
      <c r="AD17" s="534"/>
      <c r="AE17" s="534"/>
      <c r="AF17" s="534"/>
      <c r="AG17" s="534"/>
      <c r="AH17" s="534"/>
      <c r="AI17" s="534"/>
      <c r="AJ17" s="534"/>
      <c r="AK17" s="534"/>
      <c r="AL17" s="534"/>
      <c r="AM17" s="534"/>
      <c r="AN17" s="534"/>
      <c r="AO17" s="534"/>
      <c r="AP17" s="534"/>
      <c r="AQ17" s="534"/>
      <c r="AR17" s="534"/>
      <c r="AS17" s="534"/>
      <c r="AT17" s="534"/>
      <c r="AU17" s="535"/>
    </row>
    <row r="18" spans="1:47" ht="12.75">
      <c r="A18" s="519" t="s">
        <v>344</v>
      </c>
      <c r="B18" s="512"/>
      <c r="C18" s="512"/>
      <c r="D18" s="536"/>
      <c r="E18" s="536"/>
      <c r="F18" s="536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37"/>
    </row>
    <row r="19" spans="1:47" s="521" customFormat="1" ht="12.75">
      <c r="A19" s="519"/>
      <c r="B19" s="538" t="s">
        <v>345</v>
      </c>
      <c r="C19" s="512"/>
      <c r="D19" s="536">
        <v>8.7</v>
      </c>
      <c r="E19" s="536">
        <v>8.08</v>
      </c>
      <c r="F19" s="536">
        <v>0.1</v>
      </c>
      <c r="G19" s="536">
        <v>1.7747</v>
      </c>
      <c r="H19" s="536">
        <v>0.5529571428571429</v>
      </c>
      <c r="I19" s="536">
        <v>0.13</v>
      </c>
      <c r="J19" s="536">
        <v>0.0968</v>
      </c>
      <c r="K19" s="536">
        <v>0.04</v>
      </c>
      <c r="L19" s="536">
        <v>0.0171</v>
      </c>
      <c r="M19" s="536">
        <v>0.0112</v>
      </c>
      <c r="N19" s="536">
        <v>0.2514</v>
      </c>
      <c r="O19" s="536">
        <v>0.0769</v>
      </c>
      <c r="P19" s="536">
        <v>0.025028571428571428</v>
      </c>
      <c r="Q19" s="536">
        <v>0.02</v>
      </c>
      <c r="R19" s="536">
        <v>0.01</v>
      </c>
      <c r="S19" s="536">
        <v>0.04</v>
      </c>
      <c r="T19" s="536">
        <v>0.01</v>
      </c>
      <c r="U19" s="539">
        <v>0.0015</v>
      </c>
      <c r="V19" s="539">
        <v>0.0032</v>
      </c>
      <c r="W19" s="539">
        <v>0.3255</v>
      </c>
      <c r="X19" s="539">
        <v>0.3916</v>
      </c>
      <c r="Y19" s="539">
        <v>0.059</v>
      </c>
      <c r="Z19" s="539" t="s">
        <v>3</v>
      </c>
      <c r="AA19" s="539" t="s">
        <v>3</v>
      </c>
      <c r="AB19" s="539" t="s">
        <v>3</v>
      </c>
      <c r="AC19" s="539" t="s">
        <v>3</v>
      </c>
      <c r="AD19" s="539" t="s">
        <v>3</v>
      </c>
      <c r="AE19" s="539" t="s">
        <v>3</v>
      </c>
      <c r="AF19" s="539" t="s">
        <v>3</v>
      </c>
      <c r="AG19" s="539" t="s">
        <v>3</v>
      </c>
      <c r="AH19" s="539" t="s">
        <v>3</v>
      </c>
      <c r="AI19" s="539" t="s">
        <v>3</v>
      </c>
      <c r="AJ19" s="539" t="s">
        <v>3</v>
      </c>
      <c r="AK19" s="539" t="s">
        <v>3</v>
      </c>
      <c r="AL19" s="539" t="s">
        <v>3</v>
      </c>
      <c r="AM19" s="536" t="s">
        <v>3</v>
      </c>
      <c r="AN19" s="536" t="s">
        <v>3</v>
      </c>
      <c r="AO19" s="536" t="s">
        <v>3</v>
      </c>
      <c r="AP19" s="536" t="s">
        <v>3</v>
      </c>
      <c r="AQ19" s="536" t="s">
        <v>3</v>
      </c>
      <c r="AR19" s="536" t="s">
        <v>3</v>
      </c>
      <c r="AS19" s="536" t="s">
        <v>3</v>
      </c>
      <c r="AT19" s="536" t="s">
        <v>3</v>
      </c>
      <c r="AU19" s="529" t="s">
        <v>3</v>
      </c>
    </row>
    <row r="20" spans="1:47" ht="12.75">
      <c r="A20" s="526"/>
      <c r="B20" s="538" t="s">
        <v>346</v>
      </c>
      <c r="C20" s="512"/>
      <c r="D20" s="536">
        <v>8.13</v>
      </c>
      <c r="E20" s="536">
        <v>8.52</v>
      </c>
      <c r="F20" s="536">
        <v>1.15</v>
      </c>
      <c r="G20" s="536">
        <v>2.665178033830017</v>
      </c>
      <c r="H20" s="536">
        <v>1.1949270430302494</v>
      </c>
      <c r="I20" s="536">
        <v>0.25</v>
      </c>
      <c r="J20" s="536">
        <v>0.1401</v>
      </c>
      <c r="K20" s="536">
        <v>0.07</v>
      </c>
      <c r="L20" s="536">
        <v>0.03</v>
      </c>
      <c r="M20" s="536">
        <v>0.08</v>
      </c>
      <c r="N20" s="536">
        <v>0.4707958107442089</v>
      </c>
      <c r="O20" s="536">
        <v>0.234</v>
      </c>
      <c r="P20" s="536">
        <v>0.07589681227455514</v>
      </c>
      <c r="Q20" s="536">
        <v>0.06</v>
      </c>
      <c r="R20" s="536">
        <v>0.04</v>
      </c>
      <c r="S20" s="536">
        <v>0.13</v>
      </c>
      <c r="T20" s="536">
        <v>0.02</v>
      </c>
      <c r="U20" s="539">
        <v>0.0044</v>
      </c>
      <c r="V20" s="539">
        <v>0.0656</v>
      </c>
      <c r="W20" s="539">
        <v>0.9267</v>
      </c>
      <c r="X20" s="539">
        <v>0.5235</v>
      </c>
      <c r="Y20" s="539">
        <v>0.128</v>
      </c>
      <c r="Z20" s="539">
        <v>0.1551</v>
      </c>
      <c r="AA20" s="539">
        <v>0.7409</v>
      </c>
      <c r="AB20" s="539">
        <v>1.1286</v>
      </c>
      <c r="AC20" s="539">
        <v>0.687</v>
      </c>
      <c r="AD20" s="539">
        <v>0.5904</v>
      </c>
      <c r="AE20" s="539">
        <v>0.3719</v>
      </c>
      <c r="AF20" s="539">
        <v>0.1739</v>
      </c>
      <c r="AG20" s="539">
        <v>0.9477779527559054</v>
      </c>
      <c r="AH20" s="536">
        <v>2.22</v>
      </c>
      <c r="AI20" s="536">
        <v>1.1</v>
      </c>
      <c r="AJ20" s="536">
        <v>0.29</v>
      </c>
      <c r="AK20" s="536">
        <v>0.4837</v>
      </c>
      <c r="AL20" s="536">
        <v>0.6795</v>
      </c>
      <c r="AM20" s="536">
        <v>0.35</v>
      </c>
      <c r="AN20" s="536">
        <v>0.53</v>
      </c>
      <c r="AO20" s="536">
        <v>1.0974</v>
      </c>
      <c r="AP20" s="536">
        <v>1.3361</v>
      </c>
      <c r="AQ20" s="536">
        <v>0.1182</v>
      </c>
      <c r="AR20" s="536">
        <v>0.0456</v>
      </c>
      <c r="AS20" s="536">
        <v>0.4399</v>
      </c>
      <c r="AT20" s="536">
        <v>2.0504</v>
      </c>
      <c r="AU20" s="529">
        <v>2.12</v>
      </c>
    </row>
    <row r="21" spans="1:47" s="540" customFormat="1" ht="12.75">
      <c r="A21" s="526"/>
      <c r="B21" s="538" t="s">
        <v>347</v>
      </c>
      <c r="C21" s="512"/>
      <c r="D21" s="536">
        <v>8.28</v>
      </c>
      <c r="E21" s="536">
        <v>8.59</v>
      </c>
      <c r="F21" s="536">
        <v>1.96</v>
      </c>
      <c r="G21" s="536">
        <v>2.625707377362713</v>
      </c>
      <c r="H21" s="536">
        <v>1.6011029109423673</v>
      </c>
      <c r="I21" s="536">
        <v>0</v>
      </c>
      <c r="J21" s="536">
        <v>0.6906</v>
      </c>
      <c r="K21" s="536">
        <v>0.42</v>
      </c>
      <c r="L21" s="536">
        <v>0.2173</v>
      </c>
      <c r="M21" s="536">
        <v>0.4599</v>
      </c>
      <c r="N21" s="536">
        <v>0.9307730932022839</v>
      </c>
      <c r="O21" s="536" t="s">
        <v>3</v>
      </c>
      <c r="P21" s="536">
        <v>0.5262407407407408</v>
      </c>
      <c r="Q21" s="536">
        <v>0.26</v>
      </c>
      <c r="R21" s="536">
        <v>0.13</v>
      </c>
      <c r="S21" s="536">
        <v>0.38</v>
      </c>
      <c r="T21" s="536">
        <v>0.42</v>
      </c>
      <c r="U21" s="536" t="s">
        <v>3</v>
      </c>
      <c r="V21" s="536">
        <v>0.157</v>
      </c>
      <c r="W21" s="536">
        <v>0.9</v>
      </c>
      <c r="X21" s="536">
        <v>1.2073</v>
      </c>
      <c r="Y21" s="536">
        <v>0.3029</v>
      </c>
      <c r="Z21" s="536">
        <v>0.2288</v>
      </c>
      <c r="AA21" s="536" t="s">
        <v>3</v>
      </c>
      <c r="AB21" s="539">
        <v>1.2528</v>
      </c>
      <c r="AC21" s="539">
        <v>0.8742</v>
      </c>
      <c r="AD21" s="539">
        <v>0.9045</v>
      </c>
      <c r="AE21" s="539">
        <v>0.6827</v>
      </c>
      <c r="AF21" s="539">
        <v>0.5648</v>
      </c>
      <c r="AG21" s="539" t="s">
        <v>3</v>
      </c>
      <c r="AH21" s="536">
        <v>3.12</v>
      </c>
      <c r="AI21" s="536">
        <v>1.57</v>
      </c>
      <c r="AJ21" s="536">
        <v>0.86</v>
      </c>
      <c r="AK21" s="536">
        <v>0.8527</v>
      </c>
      <c r="AL21" s="536">
        <v>0.8302</v>
      </c>
      <c r="AM21" s="536" t="s">
        <v>3</v>
      </c>
      <c r="AN21" s="536">
        <v>0.9821</v>
      </c>
      <c r="AO21" s="536">
        <v>1.1044</v>
      </c>
      <c r="AP21" s="536">
        <v>1.8787</v>
      </c>
      <c r="AQ21" s="536">
        <v>0.4359</v>
      </c>
      <c r="AR21" s="536">
        <v>0.3255</v>
      </c>
      <c r="AS21" s="536">
        <v>2.312</v>
      </c>
      <c r="AT21" s="536">
        <v>2.5951</v>
      </c>
      <c r="AU21" s="529">
        <v>2.3</v>
      </c>
    </row>
    <row r="22" spans="1:47" ht="12.75">
      <c r="A22" s="526"/>
      <c r="B22" s="538" t="s">
        <v>348</v>
      </c>
      <c r="C22" s="512"/>
      <c r="D22" s="536">
        <v>7.28</v>
      </c>
      <c r="E22" s="536">
        <v>8.6105</v>
      </c>
      <c r="F22" s="536">
        <v>2.72</v>
      </c>
      <c r="G22" s="536" t="s">
        <v>3</v>
      </c>
      <c r="H22" s="536">
        <v>2.713382091805048</v>
      </c>
      <c r="I22" s="536">
        <v>0</v>
      </c>
      <c r="J22" s="536">
        <v>1.0019</v>
      </c>
      <c r="K22" s="536">
        <v>0.79</v>
      </c>
      <c r="L22" s="536">
        <v>0.5</v>
      </c>
      <c r="M22" s="536">
        <v>0.75</v>
      </c>
      <c r="N22" s="536">
        <v>1.061509865470852</v>
      </c>
      <c r="O22" s="536" t="s">
        <v>3</v>
      </c>
      <c r="P22" s="536">
        <v>0.8337058823529412</v>
      </c>
      <c r="Q22" s="536">
        <v>0.68</v>
      </c>
      <c r="R22" s="536">
        <v>0.64</v>
      </c>
      <c r="S22" s="536">
        <v>2.2</v>
      </c>
      <c r="T22" s="536">
        <v>0.72</v>
      </c>
      <c r="U22" s="536" t="s">
        <v>3</v>
      </c>
      <c r="V22" s="536">
        <v>0.54</v>
      </c>
      <c r="W22" s="536">
        <v>0.9349</v>
      </c>
      <c r="X22" s="536">
        <v>0.8726</v>
      </c>
      <c r="Y22" s="536">
        <v>0.5803</v>
      </c>
      <c r="Z22" s="536">
        <v>0.369</v>
      </c>
      <c r="AA22" s="536" t="s">
        <v>3</v>
      </c>
      <c r="AB22" s="539">
        <v>1.3759</v>
      </c>
      <c r="AC22" s="539">
        <v>1.1623</v>
      </c>
      <c r="AD22" s="539">
        <v>0.9827</v>
      </c>
      <c r="AE22" s="539" t="s">
        <v>3</v>
      </c>
      <c r="AF22" s="539">
        <v>0.7579</v>
      </c>
      <c r="AG22" s="539" t="s">
        <v>3</v>
      </c>
      <c r="AH22" s="536">
        <v>3.04</v>
      </c>
      <c r="AI22" s="536">
        <v>1.97</v>
      </c>
      <c r="AJ22" s="536">
        <v>0.97</v>
      </c>
      <c r="AK22" s="536">
        <v>0.9588</v>
      </c>
      <c r="AL22" s="536">
        <v>0.9434</v>
      </c>
      <c r="AM22" s="536" t="s">
        <v>3</v>
      </c>
      <c r="AN22" s="536">
        <v>1.33</v>
      </c>
      <c r="AO22" s="536">
        <v>1.2908</v>
      </c>
      <c r="AP22" s="536">
        <v>0.6016</v>
      </c>
      <c r="AQ22" s="536">
        <v>0.6737</v>
      </c>
      <c r="AR22" s="536">
        <v>0.7218</v>
      </c>
      <c r="AS22" s="536" t="s">
        <v>3</v>
      </c>
      <c r="AT22" s="536">
        <v>2.6856</v>
      </c>
      <c r="AU22" s="529">
        <v>2.74</v>
      </c>
    </row>
    <row r="23" spans="1:47" ht="12.75">
      <c r="A23" s="526"/>
      <c r="B23" s="512" t="s">
        <v>349</v>
      </c>
      <c r="C23" s="512"/>
      <c r="D23" s="536" t="s">
        <v>350</v>
      </c>
      <c r="E23" s="536" t="s">
        <v>351</v>
      </c>
      <c r="F23" s="536" t="s">
        <v>351</v>
      </c>
      <c r="G23" s="536" t="s">
        <v>351</v>
      </c>
      <c r="H23" s="536" t="s">
        <v>351</v>
      </c>
      <c r="I23" s="536" t="s">
        <v>351</v>
      </c>
      <c r="J23" s="536" t="s">
        <v>351</v>
      </c>
      <c r="K23" s="536" t="s">
        <v>351</v>
      </c>
      <c r="L23" s="536" t="s">
        <v>351</v>
      </c>
      <c r="M23" s="536" t="s">
        <v>352</v>
      </c>
      <c r="N23" s="536" t="s">
        <v>352</v>
      </c>
      <c r="O23" s="536" t="s">
        <v>352</v>
      </c>
      <c r="P23" s="536" t="s">
        <v>352</v>
      </c>
      <c r="Q23" s="536" t="s">
        <v>352</v>
      </c>
      <c r="R23" s="536" t="s">
        <v>352</v>
      </c>
      <c r="S23" s="536" t="s">
        <v>352</v>
      </c>
      <c r="T23" s="536" t="s">
        <v>352</v>
      </c>
      <c r="U23" s="536" t="s">
        <v>352</v>
      </c>
      <c r="V23" s="536" t="s">
        <v>352</v>
      </c>
      <c r="W23" s="536" t="s">
        <v>352</v>
      </c>
      <c r="X23" s="536" t="s">
        <v>352</v>
      </c>
      <c r="Y23" s="536" t="s">
        <v>352</v>
      </c>
      <c r="Z23" s="536" t="s">
        <v>352</v>
      </c>
      <c r="AA23" s="536" t="s">
        <v>352</v>
      </c>
      <c r="AB23" s="536" t="s">
        <v>352</v>
      </c>
      <c r="AC23" s="536" t="s">
        <v>352</v>
      </c>
      <c r="AD23" s="536" t="s">
        <v>352</v>
      </c>
      <c r="AE23" s="536" t="s">
        <v>353</v>
      </c>
      <c r="AF23" s="536" t="s">
        <v>354</v>
      </c>
      <c r="AG23" s="536" t="s">
        <v>354</v>
      </c>
      <c r="AH23" s="536" t="s">
        <v>354</v>
      </c>
      <c r="AI23" s="536" t="s">
        <v>354</v>
      </c>
      <c r="AJ23" s="536" t="s">
        <v>354</v>
      </c>
      <c r="AK23" s="536" t="s">
        <v>354</v>
      </c>
      <c r="AL23" s="536" t="s">
        <v>355</v>
      </c>
      <c r="AM23" s="536" t="s">
        <v>355</v>
      </c>
      <c r="AN23" s="536" t="s">
        <v>355</v>
      </c>
      <c r="AO23" s="536" t="s">
        <v>355</v>
      </c>
      <c r="AP23" s="536" t="s">
        <v>355</v>
      </c>
      <c r="AQ23" s="536" t="s">
        <v>355</v>
      </c>
      <c r="AR23" s="536" t="s">
        <v>355</v>
      </c>
      <c r="AS23" s="536" t="s">
        <v>355</v>
      </c>
      <c r="AT23" s="536" t="s">
        <v>355</v>
      </c>
      <c r="AU23" s="529" t="s">
        <v>355</v>
      </c>
    </row>
    <row r="24" spans="1:47" ht="12.75">
      <c r="A24" s="526"/>
      <c r="B24" s="533" t="s">
        <v>356</v>
      </c>
      <c r="C24" s="512"/>
      <c r="D24" s="536" t="s">
        <v>357</v>
      </c>
      <c r="E24" s="536" t="s">
        <v>358</v>
      </c>
      <c r="F24" s="536" t="s">
        <v>358</v>
      </c>
      <c r="G24" s="536" t="s">
        <v>358</v>
      </c>
      <c r="H24" s="536" t="s">
        <v>358</v>
      </c>
      <c r="I24" s="536" t="s">
        <v>359</v>
      </c>
      <c r="J24" s="536" t="s">
        <v>359</v>
      </c>
      <c r="K24" s="536" t="s">
        <v>359</v>
      </c>
      <c r="L24" s="536" t="s">
        <v>358</v>
      </c>
      <c r="M24" s="536" t="s">
        <v>358</v>
      </c>
      <c r="N24" s="536" t="s">
        <v>358</v>
      </c>
      <c r="O24" s="536" t="s">
        <v>358</v>
      </c>
      <c r="P24" s="536" t="s">
        <v>358</v>
      </c>
      <c r="Q24" s="536" t="s">
        <v>358</v>
      </c>
      <c r="R24" s="536" t="s">
        <v>358</v>
      </c>
      <c r="S24" s="536" t="s">
        <v>358</v>
      </c>
      <c r="T24" s="536" t="s">
        <v>358</v>
      </c>
      <c r="U24" s="536" t="s">
        <v>358</v>
      </c>
      <c r="V24" s="536" t="s">
        <v>358</v>
      </c>
      <c r="W24" s="536" t="s">
        <v>358</v>
      </c>
      <c r="X24" s="536" t="s">
        <v>358</v>
      </c>
      <c r="Y24" s="536" t="s">
        <v>358</v>
      </c>
      <c r="Z24" s="536" t="s">
        <v>358</v>
      </c>
      <c r="AA24" s="536" t="s">
        <v>358</v>
      </c>
      <c r="AB24" s="536" t="s">
        <v>358</v>
      </c>
      <c r="AC24" s="536" t="s">
        <v>358</v>
      </c>
      <c r="AD24" s="536" t="s">
        <v>358</v>
      </c>
      <c r="AE24" s="536" t="s">
        <v>358</v>
      </c>
      <c r="AF24" s="536" t="s">
        <v>358</v>
      </c>
      <c r="AG24" s="536" t="s">
        <v>358</v>
      </c>
      <c r="AH24" s="536" t="s">
        <v>358</v>
      </c>
      <c r="AI24" s="536" t="s">
        <v>358</v>
      </c>
      <c r="AJ24" s="536" t="s">
        <v>358</v>
      </c>
      <c r="AK24" s="536" t="s">
        <v>358</v>
      </c>
      <c r="AL24" s="536" t="s">
        <v>358</v>
      </c>
      <c r="AM24" s="536" t="s">
        <v>358</v>
      </c>
      <c r="AN24" s="536" t="s">
        <v>358</v>
      </c>
      <c r="AO24" s="536" t="s">
        <v>358</v>
      </c>
      <c r="AP24" s="536" t="s">
        <v>358</v>
      </c>
      <c r="AQ24" s="536" t="s">
        <v>358</v>
      </c>
      <c r="AR24" s="536" t="s">
        <v>358</v>
      </c>
      <c r="AS24" s="536" t="s">
        <v>358</v>
      </c>
      <c r="AT24" s="536" t="s">
        <v>358</v>
      </c>
      <c r="AU24" s="529" t="s">
        <v>358</v>
      </c>
    </row>
    <row r="25" spans="1:47" ht="12.75">
      <c r="A25" s="541" t="s">
        <v>360</v>
      </c>
      <c r="B25" s="542"/>
      <c r="C25" s="543"/>
      <c r="D25" s="544">
        <v>6.57</v>
      </c>
      <c r="E25" s="544">
        <v>8.22</v>
      </c>
      <c r="F25" s="544">
        <v>0.86</v>
      </c>
      <c r="G25" s="544">
        <v>1.3649886601894599</v>
      </c>
      <c r="H25" s="544">
        <v>0.86</v>
      </c>
      <c r="I25" s="544">
        <v>0.3</v>
      </c>
      <c r="J25" s="544">
        <v>0.27</v>
      </c>
      <c r="K25" s="544">
        <v>0.25</v>
      </c>
      <c r="L25" s="544">
        <v>0.22459140275275666</v>
      </c>
      <c r="M25" s="544">
        <v>0.20374838574155063</v>
      </c>
      <c r="N25" s="544">
        <v>0.21</v>
      </c>
      <c r="O25" s="544">
        <v>0.20773918429166563</v>
      </c>
      <c r="P25" s="544">
        <v>0.2017363513916063</v>
      </c>
      <c r="Q25" s="544">
        <v>0.19</v>
      </c>
      <c r="R25" s="544">
        <v>0.19</v>
      </c>
      <c r="S25" s="544">
        <v>0.18</v>
      </c>
      <c r="T25" s="544">
        <v>0.1633696910001769</v>
      </c>
      <c r="U25" s="544">
        <v>0.15</v>
      </c>
      <c r="V25" s="544">
        <v>0.17</v>
      </c>
      <c r="W25" s="544">
        <v>1.03</v>
      </c>
      <c r="X25" s="544">
        <v>0.42</v>
      </c>
      <c r="Y25" s="545">
        <v>0.15</v>
      </c>
      <c r="Z25" s="544">
        <v>0.15</v>
      </c>
      <c r="AA25" s="544">
        <v>2.23</v>
      </c>
      <c r="AB25" s="544">
        <v>1.8</v>
      </c>
      <c r="AC25" s="544">
        <v>0.64</v>
      </c>
      <c r="AD25" s="544">
        <v>0.44</v>
      </c>
      <c r="AE25" s="544">
        <v>0.24</v>
      </c>
      <c r="AF25" s="544">
        <v>1.01</v>
      </c>
      <c r="AG25" s="544">
        <v>0.7392803128066334</v>
      </c>
      <c r="AH25" s="544">
        <v>1.45</v>
      </c>
      <c r="AI25" s="544">
        <v>0.64</v>
      </c>
      <c r="AJ25" s="544">
        <v>0.36</v>
      </c>
      <c r="AK25" s="544">
        <v>0.82</v>
      </c>
      <c r="AL25" s="544">
        <v>0.26</v>
      </c>
      <c r="AM25" s="544">
        <v>0.22</v>
      </c>
      <c r="AN25" s="544">
        <v>0.42</v>
      </c>
      <c r="AO25" s="544">
        <v>1.59</v>
      </c>
      <c r="AP25" s="544">
        <v>3.44</v>
      </c>
      <c r="AQ25" s="544">
        <v>0.36</v>
      </c>
      <c r="AR25" s="544">
        <v>0.69</v>
      </c>
      <c r="AS25" s="544">
        <v>0.82</v>
      </c>
      <c r="AT25" s="544">
        <v>2.56</v>
      </c>
      <c r="AU25" s="546">
        <v>3.2654353261213163</v>
      </c>
    </row>
    <row r="26" spans="1:47" ht="12.75">
      <c r="A26" s="547" t="s">
        <v>361</v>
      </c>
      <c r="B26" s="548"/>
      <c r="C26" s="543"/>
      <c r="D26" s="549"/>
      <c r="E26" s="549"/>
      <c r="F26" s="550">
        <v>6.171809923677013</v>
      </c>
      <c r="G26" s="544">
        <v>5.2</v>
      </c>
      <c r="H26" s="544">
        <v>5.25</v>
      </c>
      <c r="I26" s="544">
        <v>5.13</v>
      </c>
      <c r="J26" s="544">
        <v>5.01</v>
      </c>
      <c r="K26" s="544">
        <v>4.89</v>
      </c>
      <c r="L26" s="544">
        <v>4.86</v>
      </c>
      <c r="M26" s="544">
        <v>4.75</v>
      </c>
      <c r="N26" s="544">
        <v>4.68</v>
      </c>
      <c r="O26" s="544">
        <v>4.61</v>
      </c>
      <c r="P26" s="544">
        <v>4.45</v>
      </c>
      <c r="Q26" s="544">
        <v>4.3</v>
      </c>
      <c r="R26" s="544">
        <v>4.26</v>
      </c>
      <c r="S26" s="544">
        <v>4.22</v>
      </c>
      <c r="T26" s="544">
        <v>4.093039677595375</v>
      </c>
      <c r="U26" s="544">
        <v>3.99</v>
      </c>
      <c r="V26" s="544">
        <v>3.9028606805380788</v>
      </c>
      <c r="W26" s="544">
        <v>3.7938564896258735</v>
      </c>
      <c r="X26" s="544">
        <v>3.813646481799705</v>
      </c>
      <c r="Y26" s="545">
        <v>3.76</v>
      </c>
      <c r="Z26" s="544">
        <v>3.7486832454511747</v>
      </c>
      <c r="AA26" s="544">
        <v>3.84</v>
      </c>
      <c r="AB26" s="544">
        <v>3.79</v>
      </c>
      <c r="AC26" s="544">
        <v>4.07</v>
      </c>
      <c r="AD26" s="544">
        <v>4.06</v>
      </c>
      <c r="AE26" s="544">
        <v>4.05</v>
      </c>
      <c r="AF26" s="544">
        <v>3.94</v>
      </c>
      <c r="AG26" s="544">
        <v>3.9</v>
      </c>
      <c r="AH26" s="544">
        <v>3.73</v>
      </c>
      <c r="AI26" s="544">
        <v>3.55</v>
      </c>
      <c r="AJ26" s="544">
        <v>3.52</v>
      </c>
      <c r="AK26" s="544">
        <v>3.37</v>
      </c>
      <c r="AL26" s="544">
        <v>3.3209337778655517</v>
      </c>
      <c r="AM26" s="544">
        <v>3.15</v>
      </c>
      <c r="AN26" s="544">
        <v>3.064653314912344</v>
      </c>
      <c r="AO26" s="544">
        <v>2.94</v>
      </c>
      <c r="AP26" s="544">
        <v>3.07</v>
      </c>
      <c r="AQ26" s="544">
        <v>3.09</v>
      </c>
      <c r="AR26" s="544">
        <v>3.28</v>
      </c>
      <c r="AS26" s="544">
        <v>3.29</v>
      </c>
      <c r="AT26" s="544">
        <v>3.27</v>
      </c>
      <c r="AU26" s="546">
        <v>3.3</v>
      </c>
    </row>
    <row r="27" spans="1:47" ht="12.75">
      <c r="A27" s="547" t="s">
        <v>362</v>
      </c>
      <c r="B27" s="551"/>
      <c r="C27" s="551"/>
      <c r="D27" s="549"/>
      <c r="E27" s="549"/>
      <c r="F27" s="552">
        <v>12.402829832416426</v>
      </c>
      <c r="G27" s="544">
        <v>12.34</v>
      </c>
      <c r="H27" s="544">
        <v>12.09</v>
      </c>
      <c r="I27" s="544">
        <v>12.1</v>
      </c>
      <c r="J27" s="544">
        <v>11.95</v>
      </c>
      <c r="K27" s="544">
        <v>11.78</v>
      </c>
      <c r="L27" s="544">
        <v>11.79</v>
      </c>
      <c r="M27" s="544">
        <v>11.48</v>
      </c>
      <c r="N27" s="544">
        <v>11.53</v>
      </c>
      <c r="O27" s="544">
        <v>11.37</v>
      </c>
      <c r="P27" s="544">
        <v>11.18</v>
      </c>
      <c r="Q27" s="544">
        <v>10.915791628170691</v>
      </c>
      <c r="R27" s="544">
        <v>10.82</v>
      </c>
      <c r="S27" s="544">
        <v>10.81</v>
      </c>
      <c r="T27" s="544">
        <v>10.54995071060591</v>
      </c>
      <c r="U27" s="544">
        <v>10.3</v>
      </c>
      <c r="V27" s="544">
        <v>10.226252086741528</v>
      </c>
      <c r="W27" s="544">
        <v>10.135310047775658</v>
      </c>
      <c r="X27" s="544">
        <v>9.937237232078088</v>
      </c>
      <c r="Y27" s="545">
        <v>9.94</v>
      </c>
      <c r="Z27" s="544">
        <v>9.818236657250683</v>
      </c>
      <c r="AA27" s="544">
        <v>9.67</v>
      </c>
      <c r="AB27" s="544">
        <v>9.56</v>
      </c>
      <c r="AC27" s="544">
        <v>9.64</v>
      </c>
      <c r="AD27" s="544">
        <v>9.65</v>
      </c>
      <c r="AE27" s="544">
        <v>9.59</v>
      </c>
      <c r="AF27" s="544">
        <v>9.62</v>
      </c>
      <c r="AG27" s="544">
        <v>9.61</v>
      </c>
      <c r="AH27" s="544">
        <v>9.54</v>
      </c>
      <c r="AI27" s="544">
        <v>9.46</v>
      </c>
      <c r="AJ27" s="544">
        <v>9.47</v>
      </c>
      <c r="AK27" s="544">
        <v>9.44</v>
      </c>
      <c r="AL27" s="544">
        <v>9.292191527361625</v>
      </c>
      <c r="AM27" s="544">
        <v>9.2</v>
      </c>
      <c r="AN27" s="544">
        <v>9.16820383701169</v>
      </c>
      <c r="AO27" s="544">
        <v>9.06</v>
      </c>
      <c r="AP27" s="544">
        <v>9.04</v>
      </c>
      <c r="AQ27" s="544">
        <v>8.98</v>
      </c>
      <c r="AR27" s="544">
        <v>8.86</v>
      </c>
      <c r="AS27" s="544">
        <v>8.88</v>
      </c>
      <c r="AT27" s="544">
        <v>8.77</v>
      </c>
      <c r="AU27" s="546">
        <v>8.62</v>
      </c>
    </row>
    <row r="28" spans="1:47" ht="13.5" thickBot="1">
      <c r="A28" s="553" t="s">
        <v>363</v>
      </c>
      <c r="B28" s="554"/>
      <c r="C28" s="554"/>
      <c r="D28" s="555"/>
      <c r="E28" s="555"/>
      <c r="F28" s="555"/>
      <c r="G28" s="556">
        <v>9.84</v>
      </c>
      <c r="H28" s="556">
        <v>9.83</v>
      </c>
      <c r="I28" s="556">
        <v>9.63</v>
      </c>
      <c r="J28" s="556">
        <v>9.35</v>
      </c>
      <c r="K28" s="556">
        <v>9.23</v>
      </c>
      <c r="L28" s="556">
        <v>9.03</v>
      </c>
      <c r="M28" s="556">
        <v>8.86</v>
      </c>
      <c r="N28" s="556">
        <v>8.75</v>
      </c>
      <c r="O28" s="556">
        <v>8.58</v>
      </c>
      <c r="P28" s="556">
        <v>8.55</v>
      </c>
      <c r="Q28" s="556">
        <v>8.38</v>
      </c>
      <c r="R28" s="556">
        <v>8.31</v>
      </c>
      <c r="S28" s="556">
        <v>8.23</v>
      </c>
      <c r="T28" s="556">
        <v>8.36</v>
      </c>
      <c r="U28" s="556">
        <v>7.68</v>
      </c>
      <c r="V28" s="556">
        <v>7.9</v>
      </c>
      <c r="W28" s="556">
        <v>7.73</v>
      </c>
      <c r="X28" s="556">
        <v>7.46</v>
      </c>
      <c r="Y28" s="556">
        <v>7.44</v>
      </c>
      <c r="Z28" s="556">
        <v>7.49</v>
      </c>
      <c r="AA28" s="556">
        <v>7.51</v>
      </c>
      <c r="AB28" s="556">
        <v>7.52</v>
      </c>
      <c r="AC28" s="556">
        <v>7.68</v>
      </c>
      <c r="AD28" s="556">
        <v>7.76</v>
      </c>
      <c r="AE28" s="556">
        <v>7.69</v>
      </c>
      <c r="AF28" s="556">
        <v>7.88</v>
      </c>
      <c r="AG28" s="556">
        <v>7.18</v>
      </c>
      <c r="AH28" s="556">
        <v>7.21</v>
      </c>
      <c r="AI28" s="556">
        <v>7.22</v>
      </c>
      <c r="AJ28" s="556">
        <v>7.04</v>
      </c>
      <c r="AK28" s="556">
        <v>6.91</v>
      </c>
      <c r="AL28" s="556">
        <v>6.82</v>
      </c>
      <c r="AM28" s="556">
        <v>6.58</v>
      </c>
      <c r="AN28" s="556">
        <v>6.46</v>
      </c>
      <c r="AO28" s="556">
        <v>6.32</v>
      </c>
      <c r="AP28" s="556">
        <v>6.29</v>
      </c>
      <c r="AQ28" s="556">
        <v>6.27</v>
      </c>
      <c r="AR28" s="556">
        <v>6.54</v>
      </c>
      <c r="AS28" s="556">
        <v>6.1</v>
      </c>
      <c r="AT28" s="556">
        <v>6.23</v>
      </c>
      <c r="AU28" s="557">
        <v>6.43</v>
      </c>
    </row>
    <row r="29" spans="1:13" ht="13.5" thickTop="1">
      <c r="A29" s="142"/>
      <c r="B29" s="558"/>
      <c r="C29" s="558"/>
      <c r="D29" s="520"/>
      <c r="E29" s="520"/>
      <c r="F29" s="520"/>
      <c r="H29" s="536"/>
      <c r="I29" s="536"/>
      <c r="J29" s="536"/>
      <c r="K29" s="536"/>
      <c r="L29" s="536"/>
      <c r="M29" s="536"/>
    </row>
    <row r="30" spans="1:47" ht="12.75">
      <c r="A30" s="559" t="s">
        <v>364</v>
      </c>
      <c r="B30" s="512"/>
      <c r="C30" s="512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7" ht="12.75">
      <c r="A31" s="560" t="s">
        <v>365</v>
      </c>
      <c r="B31" s="44"/>
      <c r="C31" s="44"/>
      <c r="D31" s="44"/>
      <c r="E31" s="44"/>
      <c r="F31" s="44"/>
      <c r="G31" s="44"/>
    </row>
    <row r="32" spans="1:5" ht="12.75">
      <c r="A32" s="561" t="s">
        <v>366</v>
      </c>
      <c r="B32" s="561"/>
      <c r="C32" s="561"/>
      <c r="D32" s="561"/>
      <c r="E32" s="561"/>
    </row>
    <row r="33" spans="1:3" ht="12.75">
      <c r="A33" s="1765" t="s">
        <v>367</v>
      </c>
      <c r="B33" s="1765"/>
      <c r="C33" s="1765"/>
    </row>
    <row r="34" spans="1:3" ht="12.75">
      <c r="A34" s="1765"/>
      <c r="B34" s="1765"/>
      <c r="C34" s="1765"/>
    </row>
    <row r="35" spans="1:3" ht="12.75">
      <c r="A35" s="562"/>
      <c r="B35" s="512"/>
      <c r="C35" s="512"/>
    </row>
    <row r="36" spans="1:3" ht="12.75">
      <c r="A36" s="512"/>
      <c r="B36" s="512"/>
      <c r="C36" s="512"/>
    </row>
    <row r="37" spans="1:3" ht="12.75">
      <c r="A37" s="512"/>
      <c r="B37" s="538"/>
      <c r="C37" s="512"/>
    </row>
    <row r="38" spans="1:3" ht="12.75">
      <c r="A38" s="512"/>
      <c r="B38" s="512"/>
      <c r="C38" s="512"/>
    </row>
    <row r="39" spans="1:3" ht="12.75">
      <c r="A39" s="512"/>
      <c r="B39" s="512"/>
      <c r="C39" s="512"/>
    </row>
    <row r="40" spans="1:3" ht="12.75">
      <c r="A40" s="512"/>
      <c r="B40" s="512"/>
      <c r="C40" s="512"/>
    </row>
    <row r="41" spans="1:3" ht="12.75">
      <c r="A41" s="512"/>
      <c r="B41" s="512"/>
      <c r="C41" s="512"/>
    </row>
    <row r="42" spans="1:3" ht="12.75">
      <c r="A42" s="512"/>
      <c r="B42" s="512"/>
      <c r="C42" s="512"/>
    </row>
    <row r="43" spans="1:3" ht="12.75">
      <c r="A43" s="512"/>
      <c r="B43" s="512"/>
      <c r="C43" s="512"/>
    </row>
    <row r="44" spans="1:3" ht="12.75">
      <c r="A44" s="562"/>
      <c r="B44" s="512"/>
      <c r="C44" s="512"/>
    </row>
    <row r="45" spans="1:3" ht="12.75">
      <c r="A45" s="562"/>
      <c r="B45" s="538"/>
      <c r="C45" s="512"/>
    </row>
    <row r="46" spans="1:3" ht="12.75">
      <c r="A46" s="512"/>
      <c r="B46" s="538"/>
      <c r="C46" s="512"/>
    </row>
    <row r="47" spans="1:3" ht="12.75">
      <c r="A47" s="512"/>
      <c r="B47" s="538"/>
      <c r="C47" s="512"/>
    </row>
    <row r="48" spans="1:3" ht="12.75">
      <c r="A48" s="512"/>
      <c r="B48" s="538"/>
      <c r="C48" s="512"/>
    </row>
    <row r="49" spans="1:3" ht="12.75">
      <c r="A49" s="512"/>
      <c r="B49" s="512"/>
      <c r="C49" s="512"/>
    </row>
    <row r="50" spans="1:3" ht="12.75">
      <c r="A50" s="512"/>
      <c r="B50" s="512"/>
      <c r="C50" s="512"/>
    </row>
    <row r="51" spans="1:3" ht="12.75">
      <c r="A51" s="563"/>
      <c r="B51" s="564"/>
      <c r="C51" s="565"/>
    </row>
    <row r="52" spans="1:3" ht="12.75">
      <c r="A52" s="562"/>
      <c r="B52" s="512"/>
      <c r="C52" s="512"/>
    </row>
    <row r="53" spans="1:3" ht="12.75">
      <c r="A53" s="512"/>
      <c r="B53" s="562"/>
      <c r="C53" s="512"/>
    </row>
    <row r="54" spans="1:3" ht="12.75">
      <c r="A54" s="512"/>
      <c r="B54" s="512"/>
      <c r="C54" s="512"/>
    </row>
    <row r="55" spans="1:3" ht="12.75">
      <c r="A55" s="512"/>
      <c r="B55" s="512"/>
      <c r="C55" s="512"/>
    </row>
    <row r="56" spans="1:3" ht="12.75">
      <c r="A56" s="512"/>
      <c r="B56" s="512"/>
      <c r="C56" s="512"/>
    </row>
    <row r="57" spans="1:3" ht="12.75">
      <c r="A57" s="512"/>
      <c r="B57" s="512"/>
      <c r="C57" s="512"/>
    </row>
    <row r="58" spans="1:3" ht="12.75">
      <c r="A58" s="512"/>
      <c r="B58" s="512"/>
      <c r="C58" s="512"/>
    </row>
    <row r="59" spans="1:3" ht="12.75">
      <c r="A59" s="512"/>
      <c r="B59" s="512"/>
      <c r="C59" s="512"/>
    </row>
    <row r="60" spans="1:3" ht="12.75">
      <c r="A60" s="512"/>
      <c r="B60" s="512"/>
      <c r="C60" s="512"/>
    </row>
    <row r="61" spans="1:3" ht="12.75">
      <c r="A61" s="512"/>
      <c r="B61" s="562"/>
      <c r="C61" s="512"/>
    </row>
    <row r="62" spans="1:3" ht="12.75">
      <c r="A62" s="512"/>
      <c r="B62" s="512"/>
      <c r="C62" s="512"/>
    </row>
    <row r="63" spans="1:3" ht="12.75">
      <c r="A63" s="512"/>
      <c r="B63" s="538"/>
      <c r="C63" s="512"/>
    </row>
    <row r="64" spans="1:3" ht="12.75">
      <c r="A64" s="512"/>
      <c r="B64" s="538"/>
      <c r="C64" s="512"/>
    </row>
    <row r="65" spans="1:3" ht="12.75">
      <c r="A65" s="512"/>
      <c r="B65" s="538"/>
      <c r="C65" s="512"/>
    </row>
    <row r="66" spans="1:3" ht="12.75">
      <c r="A66" s="512"/>
      <c r="B66" s="538"/>
      <c r="C66" s="512"/>
    </row>
    <row r="67" spans="1:3" ht="12.75">
      <c r="A67" s="560"/>
      <c r="B67" s="560"/>
      <c r="C67" s="563"/>
    </row>
    <row r="68" spans="1:3" ht="12.75">
      <c r="A68" s="538"/>
      <c r="B68" s="521"/>
      <c r="C68" s="521"/>
    </row>
    <row r="69" ht="12.75">
      <c r="A69" s="566"/>
    </row>
  </sheetData>
  <sheetProtection/>
  <mergeCells count="7">
    <mergeCell ref="A34:C34"/>
    <mergeCell ref="A3:AU3"/>
    <mergeCell ref="A1:AU1"/>
    <mergeCell ref="A2:AU2"/>
    <mergeCell ref="A4:C4"/>
    <mergeCell ref="A5:C5"/>
    <mergeCell ref="A33:C33"/>
  </mergeCells>
  <dataValidations count="1">
    <dataValidation type="textLength" allowBlank="1" showInputMessage="1" showErrorMessage="1" sqref="G7:G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9.140625" style="572" customWidth="1"/>
    <col min="2" max="2" width="12.7109375" style="572" bestFit="1" customWidth="1"/>
    <col min="3" max="16384" width="9.140625" style="569" customWidth="1"/>
  </cols>
  <sheetData>
    <row r="1" spans="1:12" ht="12.75">
      <c r="A1" s="567"/>
      <c r="B1" s="1530" t="s">
        <v>368</v>
      </c>
      <c r="C1" s="1530"/>
      <c r="D1" s="1530"/>
      <c r="E1" s="1530"/>
      <c r="F1" s="1530"/>
      <c r="G1" s="1530"/>
      <c r="H1" s="1530"/>
      <c r="I1" s="1530"/>
      <c r="J1" s="1530"/>
      <c r="K1" s="1530"/>
      <c r="L1" s="1530"/>
    </row>
    <row r="2" spans="1:12" ht="15.75">
      <c r="A2" s="567"/>
      <c r="B2" s="1770" t="s">
        <v>132</v>
      </c>
      <c r="C2" s="1770"/>
      <c r="D2" s="1770"/>
      <c r="E2" s="1770"/>
      <c r="F2" s="1770"/>
      <c r="G2" s="1770"/>
      <c r="H2" s="1770"/>
      <c r="I2" s="1770"/>
      <c r="J2" s="1770"/>
      <c r="K2" s="1770"/>
      <c r="L2" s="1770"/>
    </row>
    <row r="3" spans="1:7" ht="12.75">
      <c r="A3" s="568"/>
      <c r="B3" s="568"/>
      <c r="C3" s="570"/>
      <c r="D3" s="571"/>
      <c r="E3" s="571"/>
      <c r="F3" s="571"/>
      <c r="G3" s="571"/>
    </row>
    <row r="4" spans="2:12" ht="12.75" thickBot="1"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 t="s">
        <v>369</v>
      </c>
    </row>
    <row r="5" spans="2:12" ht="13.5" thickTop="1">
      <c r="B5" s="1771" t="s">
        <v>290</v>
      </c>
      <c r="C5" s="1773" t="s">
        <v>370</v>
      </c>
      <c r="D5" s="1773"/>
      <c r="E5" s="1773"/>
      <c r="F5" s="1773"/>
      <c r="G5" s="1774"/>
      <c r="H5" s="1775" t="s">
        <v>371</v>
      </c>
      <c r="I5" s="1776"/>
      <c r="J5" s="1776"/>
      <c r="K5" s="1776"/>
      <c r="L5" s="1777"/>
    </row>
    <row r="6" spans="2:12" ht="12.75">
      <c r="B6" s="1772"/>
      <c r="C6" s="574" t="s">
        <v>372</v>
      </c>
      <c r="D6" s="575" t="s">
        <v>373</v>
      </c>
      <c r="E6" s="576" t="s">
        <v>17</v>
      </c>
      <c r="F6" s="576" t="s">
        <v>19</v>
      </c>
      <c r="G6" s="577" t="s">
        <v>41</v>
      </c>
      <c r="H6" s="574" t="s">
        <v>372</v>
      </c>
      <c r="I6" s="575" t="s">
        <v>373</v>
      </c>
      <c r="J6" s="576" t="s">
        <v>17</v>
      </c>
      <c r="K6" s="576" t="s">
        <v>19</v>
      </c>
      <c r="L6" s="578" t="s">
        <v>41</v>
      </c>
    </row>
    <row r="7" spans="2:12" ht="12.75">
      <c r="B7" s="579" t="s">
        <v>226</v>
      </c>
      <c r="C7" s="580">
        <v>0.18</v>
      </c>
      <c r="D7" s="581">
        <v>0.25</v>
      </c>
      <c r="E7" s="582">
        <v>0.0044</v>
      </c>
      <c r="F7" s="583">
        <v>0.9477779527559054</v>
      </c>
      <c r="G7" s="584">
        <v>0.4399</v>
      </c>
      <c r="H7" s="585" t="s">
        <v>3</v>
      </c>
      <c r="I7" s="586" t="s">
        <v>3</v>
      </c>
      <c r="J7" s="586" t="s">
        <v>3</v>
      </c>
      <c r="K7" s="587" t="s">
        <v>3</v>
      </c>
      <c r="L7" s="588" t="s">
        <v>3</v>
      </c>
    </row>
    <row r="8" spans="2:12" ht="12.75">
      <c r="B8" s="589" t="s">
        <v>227</v>
      </c>
      <c r="C8" s="590">
        <v>0.1463</v>
      </c>
      <c r="D8" s="591">
        <v>0.14</v>
      </c>
      <c r="E8" s="592">
        <v>0.0656</v>
      </c>
      <c r="F8" s="593">
        <v>2.22</v>
      </c>
      <c r="G8" s="594">
        <v>2.0504</v>
      </c>
      <c r="H8" s="595">
        <v>1.16</v>
      </c>
      <c r="I8" s="592">
        <v>1</v>
      </c>
      <c r="J8" s="596">
        <v>0.54</v>
      </c>
      <c r="K8" s="596">
        <v>3.04</v>
      </c>
      <c r="L8" s="588">
        <v>2.6856</v>
      </c>
    </row>
    <row r="9" spans="2:12" ht="12.75">
      <c r="B9" s="589" t="s">
        <v>228</v>
      </c>
      <c r="C9" s="590">
        <v>0.31</v>
      </c>
      <c r="D9" s="591">
        <v>0.07</v>
      </c>
      <c r="E9" s="592">
        <v>0.9267</v>
      </c>
      <c r="F9" s="593">
        <v>1.1</v>
      </c>
      <c r="G9" s="594">
        <v>2.1162</v>
      </c>
      <c r="H9" s="595">
        <v>0.93</v>
      </c>
      <c r="I9" s="592">
        <v>0.79</v>
      </c>
      <c r="J9" s="596">
        <v>0.9349</v>
      </c>
      <c r="K9" s="596">
        <v>1.97</v>
      </c>
      <c r="L9" s="588">
        <v>2.7359</v>
      </c>
    </row>
    <row r="10" spans="2:12" ht="12.75">
      <c r="B10" s="589" t="s">
        <v>229</v>
      </c>
      <c r="C10" s="590">
        <v>0.60496</v>
      </c>
      <c r="D10" s="591">
        <v>0.03</v>
      </c>
      <c r="E10" s="592">
        <v>0.5235</v>
      </c>
      <c r="F10" s="593">
        <v>0.29</v>
      </c>
      <c r="G10" s="594"/>
      <c r="H10" s="591">
        <v>1.4799466666666667</v>
      </c>
      <c r="I10" s="592">
        <v>0.5</v>
      </c>
      <c r="J10" s="596">
        <v>0.8726</v>
      </c>
      <c r="K10" s="596">
        <v>0.97</v>
      </c>
      <c r="L10" s="588"/>
    </row>
    <row r="11" spans="2:12" ht="12.75">
      <c r="B11" s="589" t="s">
        <v>230</v>
      </c>
      <c r="C11" s="590">
        <v>0.74</v>
      </c>
      <c r="D11" s="591">
        <v>0.08</v>
      </c>
      <c r="E11" s="592">
        <v>0.128</v>
      </c>
      <c r="F11" s="593">
        <v>0.4837</v>
      </c>
      <c r="G11" s="594"/>
      <c r="H11" s="595">
        <v>2.11</v>
      </c>
      <c r="I11" s="592">
        <v>0.75</v>
      </c>
      <c r="J11" s="596">
        <v>0.5803</v>
      </c>
      <c r="K11" s="596">
        <v>0.9588</v>
      </c>
      <c r="L11" s="588"/>
    </row>
    <row r="12" spans="2:12" ht="12.75">
      <c r="B12" s="589" t="s">
        <v>231</v>
      </c>
      <c r="C12" s="590">
        <v>1.52</v>
      </c>
      <c r="D12" s="591">
        <v>0.47</v>
      </c>
      <c r="E12" s="592">
        <v>0.1551</v>
      </c>
      <c r="F12" s="593">
        <v>0.6795</v>
      </c>
      <c r="G12" s="594"/>
      <c r="H12" s="595">
        <v>2.26</v>
      </c>
      <c r="I12" s="592">
        <v>1.06</v>
      </c>
      <c r="J12" s="596">
        <v>0.369</v>
      </c>
      <c r="K12" s="596">
        <v>0.9434</v>
      </c>
      <c r="L12" s="588"/>
    </row>
    <row r="13" spans="2:12" ht="12.75">
      <c r="B13" s="589" t="s">
        <v>232</v>
      </c>
      <c r="C13" s="590">
        <v>1.9281166666666665</v>
      </c>
      <c r="D13" s="591">
        <v>0.234</v>
      </c>
      <c r="E13" s="592">
        <v>0.7409</v>
      </c>
      <c r="F13" s="593">
        <v>0.35</v>
      </c>
      <c r="G13" s="594"/>
      <c r="H13" s="595" t="s">
        <v>3</v>
      </c>
      <c r="I13" s="597" t="s">
        <v>3</v>
      </c>
      <c r="J13" s="598" t="s">
        <v>3</v>
      </c>
      <c r="K13" s="598" t="s">
        <v>3</v>
      </c>
      <c r="L13" s="599"/>
    </row>
    <row r="14" spans="2:12" ht="12.75">
      <c r="B14" s="589" t="s">
        <v>233</v>
      </c>
      <c r="C14" s="590">
        <v>4.02</v>
      </c>
      <c r="D14" s="591">
        <v>0.08</v>
      </c>
      <c r="E14" s="600">
        <v>1.1286</v>
      </c>
      <c r="F14" s="601">
        <v>0.5323</v>
      </c>
      <c r="G14" s="602"/>
      <c r="H14" s="603">
        <v>4.03</v>
      </c>
      <c r="I14" s="597">
        <v>0.83</v>
      </c>
      <c r="J14" s="604">
        <v>1.3759</v>
      </c>
      <c r="K14" s="604">
        <v>1.3328</v>
      </c>
      <c r="L14" s="588"/>
    </row>
    <row r="15" spans="2:12" ht="12.75">
      <c r="B15" s="589" t="s">
        <v>234</v>
      </c>
      <c r="C15" s="590">
        <v>3.4946865983623683</v>
      </c>
      <c r="D15" s="591">
        <v>0.06</v>
      </c>
      <c r="E15" s="592">
        <v>0.687</v>
      </c>
      <c r="F15" s="593">
        <v>1.0974</v>
      </c>
      <c r="G15" s="594"/>
      <c r="H15" s="595">
        <v>4.04</v>
      </c>
      <c r="I15" s="597">
        <v>0.68</v>
      </c>
      <c r="J15" s="596">
        <v>1.1623</v>
      </c>
      <c r="K15" s="596">
        <v>1.2908</v>
      </c>
      <c r="L15" s="588"/>
    </row>
    <row r="16" spans="2:12" ht="12.75">
      <c r="B16" s="589" t="s">
        <v>235</v>
      </c>
      <c r="C16" s="590">
        <v>4.46</v>
      </c>
      <c r="D16" s="591">
        <v>0.04</v>
      </c>
      <c r="E16" s="600">
        <v>0.5904</v>
      </c>
      <c r="F16" s="601">
        <v>1.3361</v>
      </c>
      <c r="G16" s="602"/>
      <c r="H16" s="603">
        <v>4.12</v>
      </c>
      <c r="I16" s="597">
        <v>0.64</v>
      </c>
      <c r="J16" s="596">
        <v>0.9827</v>
      </c>
      <c r="K16" s="596">
        <v>0.6016</v>
      </c>
      <c r="L16" s="588"/>
    </row>
    <row r="17" spans="2:12" ht="12.75">
      <c r="B17" s="589" t="s">
        <v>236</v>
      </c>
      <c r="C17" s="590">
        <v>2.67</v>
      </c>
      <c r="D17" s="591">
        <v>0.13</v>
      </c>
      <c r="E17" s="592">
        <v>0.3719</v>
      </c>
      <c r="F17" s="593">
        <v>0.1182</v>
      </c>
      <c r="G17" s="594"/>
      <c r="H17" s="595" t="s">
        <v>3</v>
      </c>
      <c r="I17" s="597" t="s">
        <v>3</v>
      </c>
      <c r="J17" s="598" t="s">
        <v>3</v>
      </c>
      <c r="K17" s="596">
        <v>0.6737</v>
      </c>
      <c r="L17" s="588"/>
    </row>
    <row r="18" spans="2:12" ht="12.75">
      <c r="B18" s="605" t="s">
        <v>237</v>
      </c>
      <c r="C18" s="606">
        <v>1.19</v>
      </c>
      <c r="D18" s="607">
        <v>0.02</v>
      </c>
      <c r="E18" s="608">
        <v>0.1739</v>
      </c>
      <c r="F18" s="608">
        <v>0.0456</v>
      </c>
      <c r="G18" s="609"/>
      <c r="H18" s="610">
        <v>2.71</v>
      </c>
      <c r="I18" s="611">
        <v>0.72</v>
      </c>
      <c r="J18" s="608">
        <v>0.7579</v>
      </c>
      <c r="K18" s="596">
        <v>0.7218</v>
      </c>
      <c r="L18" s="588"/>
    </row>
    <row r="19" spans="2:12" ht="12.75" thickBot="1">
      <c r="B19" s="612" t="s">
        <v>374</v>
      </c>
      <c r="C19" s="613">
        <v>1.74</v>
      </c>
      <c r="D19" s="614">
        <v>0.1327766719972371</v>
      </c>
      <c r="E19" s="615">
        <v>0.43</v>
      </c>
      <c r="F19" s="615">
        <v>0.7860129132792667</v>
      </c>
      <c r="G19" s="616"/>
      <c r="H19" s="617">
        <v>2.69</v>
      </c>
      <c r="I19" s="614">
        <v>0.7614812880000341</v>
      </c>
      <c r="J19" s="615">
        <v>0.78</v>
      </c>
      <c r="K19" s="615">
        <v>1.03</v>
      </c>
      <c r="L19" s="618"/>
    </row>
    <row r="20" ht="12.75" thickTop="1">
      <c r="L20" s="619"/>
    </row>
    <row r="21" ht="12">
      <c r="L21" s="619"/>
    </row>
    <row r="22" spans="4:7" ht="15.75">
      <c r="D22" s="620"/>
      <c r="E22" s="621"/>
      <c r="F22" s="621"/>
      <c r="G22" s="621"/>
    </row>
    <row r="23" spans="4:7" ht="15.75">
      <c r="D23" s="622"/>
      <c r="E23" s="623"/>
      <c r="F23" s="623"/>
      <c r="G23" s="623"/>
    </row>
    <row r="24" spans="4:7" ht="15.75">
      <c r="D24" s="622"/>
      <c r="E24" s="623"/>
      <c r="F24" s="623"/>
      <c r="G24" s="623"/>
    </row>
    <row r="25" spans="4:7" ht="15.75">
      <c r="D25" s="622"/>
      <c r="E25" s="623"/>
      <c r="F25" s="623"/>
      <c r="G25" s="623"/>
    </row>
    <row r="26" spans="4:7" ht="15.75">
      <c r="D26" s="622"/>
      <c r="E26" s="623"/>
      <c r="F26" s="623"/>
      <c r="G26" s="623"/>
    </row>
    <row r="27" spans="4:7" ht="15.75">
      <c r="D27" s="622"/>
      <c r="E27" s="623"/>
      <c r="F27" s="623"/>
      <c r="G27" s="623"/>
    </row>
    <row r="28" spans="4:7" ht="15.75">
      <c r="D28" s="622"/>
      <c r="E28" s="623"/>
      <c r="F28" s="623"/>
      <c r="G28" s="623"/>
    </row>
    <row r="29" spans="4:7" ht="15">
      <c r="D29" s="622"/>
      <c r="E29" s="624"/>
      <c r="F29" s="624"/>
      <c r="G29" s="624"/>
    </row>
    <row r="30" spans="4:7" ht="15.75">
      <c r="D30" s="620"/>
      <c r="E30" s="623"/>
      <c r="F30" s="623"/>
      <c r="G30" s="623"/>
    </row>
    <row r="31" spans="4:7" ht="15.75">
      <c r="D31" s="622"/>
      <c r="E31" s="625"/>
      <c r="F31" s="625"/>
      <c r="G31" s="625"/>
    </row>
    <row r="32" spans="4:7" ht="15.75">
      <c r="D32" s="620"/>
      <c r="E32" s="626"/>
      <c r="F32" s="626"/>
      <c r="G32" s="626"/>
    </row>
    <row r="33" spans="4:13" ht="15.75">
      <c r="D33" s="622"/>
      <c r="E33" s="625"/>
      <c r="F33" s="625"/>
      <c r="G33" s="625"/>
      <c r="I33"/>
      <c r="J33"/>
      <c r="K33"/>
      <c r="L33"/>
      <c r="M33"/>
    </row>
    <row r="34" spans="4:13" ht="15.75">
      <c r="D34" s="622"/>
      <c r="E34" s="626"/>
      <c r="F34" s="626"/>
      <c r="G34" s="626"/>
      <c r="I34" s="627"/>
      <c r="J34"/>
      <c r="K34"/>
      <c r="L34"/>
      <c r="M34"/>
    </row>
    <row r="35" spans="4:7" ht="15.75">
      <c r="D35" s="628"/>
      <c r="E35" s="626"/>
      <c r="F35" s="626"/>
      <c r="G35" s="626"/>
    </row>
  </sheetData>
  <sheetProtection/>
  <mergeCells count="5">
    <mergeCell ref="B1:L1"/>
    <mergeCell ref="B2:L2"/>
    <mergeCell ref="B5:B6"/>
    <mergeCell ref="C5:G5"/>
    <mergeCell ref="H5:L5"/>
  </mergeCells>
  <printOptions/>
  <pageMargins left="0.7" right="0.7" top="0.75" bottom="0.75" header="0.3" footer="0.3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11.7109375" style="2" bestFit="1" customWidth="1"/>
    <col min="2" max="3" width="9.57421875" style="2" hidden="1" customWidth="1"/>
    <col min="4" max="4" width="0" style="2" hidden="1" customWidth="1"/>
    <col min="5" max="5" width="10.140625" style="2" customWidth="1"/>
    <col min="6" max="6" width="11.140625" style="2" customWidth="1"/>
    <col min="7" max="10" width="9.140625" style="2" customWidth="1"/>
    <col min="11" max="11" width="9.7109375" style="2" customWidth="1"/>
    <col min="12" max="12" width="9.140625" style="2" customWidth="1"/>
    <col min="13" max="16384" width="9.140625" style="2" customWidth="1"/>
  </cols>
  <sheetData>
    <row r="1" spans="1:13" ht="12.75">
      <c r="A1" s="1439" t="s">
        <v>240</v>
      </c>
      <c r="B1" s="1439"/>
      <c r="C1" s="1439"/>
      <c r="D1" s="1439"/>
      <c r="E1" s="1439"/>
      <c r="F1" s="1439"/>
      <c r="G1" s="1439"/>
      <c r="H1" s="1439"/>
      <c r="I1" s="1439"/>
      <c r="J1" s="1439"/>
      <c r="K1" s="1439"/>
      <c r="L1" s="1439"/>
      <c r="M1" s="1439"/>
    </row>
    <row r="2" spans="1:13" ht="15.75">
      <c r="A2" s="1440" t="s">
        <v>90</v>
      </c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</row>
    <row r="3" spans="1:13" ht="12.75">
      <c r="A3" s="1441" t="s">
        <v>241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</row>
    <row r="4" spans="1:10" ht="12.75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3" ht="16.5">
      <c r="A5" s="1442" t="s">
        <v>242</v>
      </c>
      <c r="B5" s="1443" t="s">
        <v>243</v>
      </c>
      <c r="C5" s="1443"/>
      <c r="D5" s="1444"/>
      <c r="E5" s="1443" t="s">
        <v>17</v>
      </c>
      <c r="F5" s="1443"/>
      <c r="G5" s="1444"/>
      <c r="H5" s="1443" t="s">
        <v>19</v>
      </c>
      <c r="I5" s="1443"/>
      <c r="J5" s="1444"/>
      <c r="K5" s="1443" t="s">
        <v>244</v>
      </c>
      <c r="L5" s="1443"/>
      <c r="M5" s="1444"/>
    </row>
    <row r="6" spans="1:13" ht="12.75">
      <c r="A6" s="1442"/>
      <c r="B6" s="239" t="s">
        <v>245</v>
      </c>
      <c r="C6" s="239" t="s">
        <v>246</v>
      </c>
      <c r="D6" s="239" t="s">
        <v>247</v>
      </c>
      <c r="E6" s="239" t="s">
        <v>245</v>
      </c>
      <c r="F6" s="239" t="s">
        <v>246</v>
      </c>
      <c r="G6" s="239" t="s">
        <v>247</v>
      </c>
      <c r="H6" s="239" t="s">
        <v>245</v>
      </c>
      <c r="I6" s="239" t="s">
        <v>246</v>
      </c>
      <c r="J6" s="239" t="s">
        <v>247</v>
      </c>
      <c r="K6" s="239" t="s">
        <v>245</v>
      </c>
      <c r="L6" s="239" t="s">
        <v>246</v>
      </c>
      <c r="M6" s="239" t="s">
        <v>247</v>
      </c>
    </row>
    <row r="7" spans="1:13" ht="12.75">
      <c r="A7" s="240" t="s">
        <v>226</v>
      </c>
      <c r="B7" s="241">
        <v>11.852776044915785</v>
      </c>
      <c r="C7" s="242">
        <v>10.026857654431524</v>
      </c>
      <c r="D7" s="243">
        <f>B7-C7</f>
        <v>1.8259183904842615</v>
      </c>
      <c r="E7" s="244">
        <v>7.5</v>
      </c>
      <c r="F7" s="245">
        <v>7.726597325408619</v>
      </c>
      <c r="G7" s="246">
        <v>-0.2265973254086191</v>
      </c>
      <c r="H7" s="244">
        <v>6.9</v>
      </c>
      <c r="I7" s="247">
        <v>3.7</v>
      </c>
      <c r="J7" s="248">
        <f aca="true" t="shared" si="0" ref="J7:J18">H7-I7</f>
        <v>3.2</v>
      </c>
      <c r="K7" s="244">
        <v>8.6</v>
      </c>
      <c r="L7" s="247">
        <v>5.1</v>
      </c>
      <c r="M7" s="249">
        <f>K7-L7</f>
        <v>3.5</v>
      </c>
    </row>
    <row r="8" spans="1:13" ht="12.75">
      <c r="A8" s="240" t="s">
        <v>227</v>
      </c>
      <c r="B8" s="241">
        <v>11.241507103150084</v>
      </c>
      <c r="C8" s="242">
        <v>9.73451327433628</v>
      </c>
      <c r="D8" s="250">
        <f aca="true" t="shared" si="1" ref="D8:D18">B8-C8</f>
        <v>1.5069938288138047</v>
      </c>
      <c r="E8" s="251">
        <v>7.6</v>
      </c>
      <c r="F8" s="252">
        <v>6.461086637298095</v>
      </c>
      <c r="G8" s="253">
        <v>1.1389133627019046</v>
      </c>
      <c r="H8" s="251">
        <v>7.2</v>
      </c>
      <c r="I8" s="254">
        <v>4.4</v>
      </c>
      <c r="J8" s="248">
        <f t="shared" si="0"/>
        <v>2.8</v>
      </c>
      <c r="K8" s="251">
        <v>7.9</v>
      </c>
      <c r="L8" s="254">
        <v>4.3</v>
      </c>
      <c r="M8" s="248">
        <f>K8-L8</f>
        <v>3.6000000000000005</v>
      </c>
    </row>
    <row r="9" spans="1:13" ht="12.75">
      <c r="A9" s="240" t="s">
        <v>228</v>
      </c>
      <c r="B9" s="241">
        <v>10.51344743276286</v>
      </c>
      <c r="C9" s="242">
        <v>9.753954305799667</v>
      </c>
      <c r="D9" s="250">
        <f t="shared" si="1"/>
        <v>0.7594931269631928</v>
      </c>
      <c r="E9" s="255">
        <v>7.5</v>
      </c>
      <c r="F9" s="252">
        <v>5.523255813953483</v>
      </c>
      <c r="G9" s="253">
        <v>1.976744186046517</v>
      </c>
      <c r="H9" s="255">
        <v>8.2</v>
      </c>
      <c r="I9" s="1321">
        <v>5</v>
      </c>
      <c r="J9" s="248">
        <f t="shared" si="0"/>
        <v>3.1999999999999993</v>
      </c>
      <c r="K9" s="1335">
        <v>6.7</v>
      </c>
      <c r="L9" s="254">
        <v>4.2</v>
      </c>
      <c r="M9" s="248">
        <f>K9-L9</f>
        <v>2.5</v>
      </c>
    </row>
    <row r="10" spans="1:13" ht="12.75">
      <c r="A10" s="240" t="s">
        <v>229</v>
      </c>
      <c r="B10" s="241">
        <v>10.465116279069761</v>
      </c>
      <c r="C10" s="242">
        <v>9.903593339176169</v>
      </c>
      <c r="D10" s="250">
        <f t="shared" si="1"/>
        <v>0.5615229398935924</v>
      </c>
      <c r="E10" s="255">
        <v>7.2</v>
      </c>
      <c r="F10" s="252">
        <v>4.375896700143471</v>
      </c>
      <c r="G10" s="253">
        <v>2.824103299856529</v>
      </c>
      <c r="H10" s="255">
        <v>10.4</v>
      </c>
      <c r="I10" s="1321">
        <v>5.4</v>
      </c>
      <c r="J10" s="248">
        <f t="shared" si="0"/>
        <v>5</v>
      </c>
      <c r="K10" s="1335"/>
      <c r="L10" s="254"/>
      <c r="M10" s="1327"/>
    </row>
    <row r="11" spans="1:13" ht="12.75">
      <c r="A11" s="240" t="s">
        <v>230</v>
      </c>
      <c r="B11" s="241">
        <v>10.368098159509202</v>
      </c>
      <c r="C11" s="242">
        <v>10.563380281690144</v>
      </c>
      <c r="D11" s="250">
        <f t="shared" si="1"/>
        <v>-0.19528212218094154</v>
      </c>
      <c r="E11" s="255">
        <v>7</v>
      </c>
      <c r="F11" s="254">
        <v>4.927536231884062</v>
      </c>
      <c r="G11" s="253">
        <v>2.072463768115938</v>
      </c>
      <c r="H11" s="255">
        <v>11.6</v>
      </c>
      <c r="I11" s="1321">
        <v>5.6</v>
      </c>
      <c r="J11" s="248">
        <f t="shared" si="0"/>
        <v>6</v>
      </c>
      <c r="K11" s="1335"/>
      <c r="L11" s="254"/>
      <c r="M11" s="1327"/>
    </row>
    <row r="12" spans="1:15" ht="12.75">
      <c r="A12" s="240" t="s">
        <v>231</v>
      </c>
      <c r="B12" s="241">
        <v>9.817073170731703</v>
      </c>
      <c r="C12" s="242">
        <v>10.78947368421052</v>
      </c>
      <c r="D12" s="250">
        <f t="shared" si="1"/>
        <v>-0.9724005134788172</v>
      </c>
      <c r="E12" s="255">
        <v>6.8</v>
      </c>
      <c r="F12" s="254">
        <v>5.1936619718310055</v>
      </c>
      <c r="G12" s="253">
        <v>1.6063380281689943</v>
      </c>
      <c r="H12" s="255">
        <v>12.1</v>
      </c>
      <c r="I12" s="1321">
        <v>5.7</v>
      </c>
      <c r="J12" s="248">
        <f t="shared" si="0"/>
        <v>6.3999999999999995</v>
      </c>
      <c r="K12" s="1335"/>
      <c r="L12" s="254"/>
      <c r="M12" s="1327"/>
      <c r="O12" s="47"/>
    </row>
    <row r="13" spans="1:13" ht="12.75">
      <c r="A13" s="240" t="s">
        <v>232</v>
      </c>
      <c r="B13" s="241">
        <v>10.073260073260087</v>
      </c>
      <c r="C13" s="242">
        <v>10.907504363001735</v>
      </c>
      <c r="D13" s="250">
        <f t="shared" si="1"/>
        <v>-0.8342442897416475</v>
      </c>
      <c r="E13" s="256">
        <v>7</v>
      </c>
      <c r="F13" s="254">
        <v>5.3697183098591665</v>
      </c>
      <c r="G13" s="253">
        <v>1.6302816901408335</v>
      </c>
      <c r="H13" s="256">
        <v>11.3</v>
      </c>
      <c r="I13" s="1321">
        <v>5.2</v>
      </c>
      <c r="J13" s="248">
        <f t="shared" si="0"/>
        <v>6.1000000000000005</v>
      </c>
      <c r="K13" s="1336"/>
      <c r="L13" s="254"/>
      <c r="M13" s="1327"/>
    </row>
    <row r="14" spans="1:13" ht="12.75">
      <c r="A14" s="240" t="s">
        <v>233</v>
      </c>
      <c r="B14" s="241">
        <v>10.237659963436926</v>
      </c>
      <c r="C14" s="242">
        <v>10.389610389610397</v>
      </c>
      <c r="D14" s="250">
        <f t="shared" si="1"/>
        <v>-0.151950426173471</v>
      </c>
      <c r="E14" s="255">
        <v>7</v>
      </c>
      <c r="F14" s="254">
        <v>5.253940455341507</v>
      </c>
      <c r="G14" s="253">
        <v>1.7460595446584932</v>
      </c>
      <c r="H14" s="256">
        <v>10.2</v>
      </c>
      <c r="I14" s="1321">
        <v>4.83</v>
      </c>
      <c r="J14" s="248">
        <f t="shared" si="0"/>
        <v>5.369999999999999</v>
      </c>
      <c r="K14" s="1336"/>
      <c r="L14" s="254"/>
      <c r="M14" s="1327"/>
    </row>
    <row r="15" spans="1:13" ht="12.75">
      <c r="A15" s="240" t="s">
        <v>234</v>
      </c>
      <c r="B15" s="241">
        <v>9.4578313253012</v>
      </c>
      <c r="C15" s="242">
        <v>9.393680614859107</v>
      </c>
      <c r="D15" s="250">
        <f t="shared" si="1"/>
        <v>0.06415071044209242</v>
      </c>
      <c r="E15" s="255">
        <v>6.9</v>
      </c>
      <c r="F15" s="254">
        <v>4.86533449174631</v>
      </c>
      <c r="G15" s="253">
        <v>2.03466550825369</v>
      </c>
      <c r="H15" s="255">
        <v>9.7</v>
      </c>
      <c r="I15" s="1321">
        <v>5.39</v>
      </c>
      <c r="J15" s="248">
        <f t="shared" si="0"/>
        <v>4.31</v>
      </c>
      <c r="K15" s="1335"/>
      <c r="L15" s="254"/>
      <c r="M15" s="1327"/>
    </row>
    <row r="16" spans="1:13" ht="12.75">
      <c r="A16" s="240" t="s">
        <v>235</v>
      </c>
      <c r="B16" s="255">
        <v>8.690476190476176</v>
      </c>
      <c r="C16" s="254">
        <v>9.306260575296093</v>
      </c>
      <c r="D16" s="250">
        <f t="shared" si="1"/>
        <v>-0.6157843848199178</v>
      </c>
      <c r="E16" s="255">
        <v>7.1</v>
      </c>
      <c r="F16" s="254">
        <v>5.00863557858375</v>
      </c>
      <c r="G16" s="253">
        <v>2.09136442141625</v>
      </c>
      <c r="H16" s="255">
        <v>10</v>
      </c>
      <c r="I16" s="1321">
        <v>5.76</v>
      </c>
      <c r="J16" s="248">
        <f t="shared" si="0"/>
        <v>4.24</v>
      </c>
      <c r="K16" s="1335"/>
      <c r="L16" s="254"/>
      <c r="M16" s="1327"/>
    </row>
    <row r="17" spans="1:13" ht="12.75">
      <c r="A17" s="240" t="s">
        <v>236</v>
      </c>
      <c r="B17" s="241">
        <v>8.22561692126908</v>
      </c>
      <c r="C17" s="242">
        <v>9.866220735785959</v>
      </c>
      <c r="D17" s="250">
        <f t="shared" si="1"/>
        <v>-1.6406038145168793</v>
      </c>
      <c r="E17" s="255">
        <v>7.4</v>
      </c>
      <c r="F17" s="254">
        <v>5.398457583547554</v>
      </c>
      <c r="G17" s="253">
        <v>2.0015424164524465</v>
      </c>
      <c r="H17" s="255">
        <v>11.1</v>
      </c>
      <c r="I17" s="1321">
        <v>5.8</v>
      </c>
      <c r="J17" s="248">
        <f t="shared" si="0"/>
        <v>5.3</v>
      </c>
      <c r="K17" s="1335"/>
      <c r="L17" s="254"/>
      <c r="M17" s="1327"/>
    </row>
    <row r="18" spans="1:13" ht="12.75">
      <c r="A18" s="240" t="s">
        <v>237</v>
      </c>
      <c r="B18" s="241">
        <v>7.8</v>
      </c>
      <c r="C18" s="242">
        <v>9.637561779242148</v>
      </c>
      <c r="D18" s="250">
        <f t="shared" si="1"/>
        <v>-1.8375617792421481</v>
      </c>
      <c r="E18" s="244">
        <v>7.6</v>
      </c>
      <c r="F18" s="257">
        <v>3.7</v>
      </c>
      <c r="G18" s="253">
        <v>3.8999999999999995</v>
      </c>
      <c r="H18" s="244">
        <v>10.4</v>
      </c>
      <c r="I18" s="1322">
        <v>6.1</v>
      </c>
      <c r="J18" s="248">
        <f t="shared" si="0"/>
        <v>4.300000000000001</v>
      </c>
      <c r="K18" s="1335"/>
      <c r="L18" s="257"/>
      <c r="M18" s="1328"/>
    </row>
    <row r="19" spans="1:13" ht="12.75">
      <c r="A19" s="258" t="s">
        <v>238</v>
      </c>
      <c r="B19" s="259">
        <f>AVERAGE(B7:B18)</f>
        <v>9.895238555323571</v>
      </c>
      <c r="C19" s="259">
        <f>AVERAGE(C7:C18)</f>
        <v>10.022717583119979</v>
      </c>
      <c r="D19" s="260">
        <f>AVERAGE(D7:D18)</f>
        <v>-0.12747902779640655</v>
      </c>
      <c r="E19" s="259">
        <f aca="true" t="shared" si="2" ref="E19:J19">AVERAGE(E7:E18)</f>
        <v>7.216666666666666</v>
      </c>
      <c r="F19" s="259">
        <f t="shared" si="2"/>
        <v>5.317010091633086</v>
      </c>
      <c r="G19" s="259">
        <f t="shared" si="2"/>
        <v>1.8996565750335812</v>
      </c>
      <c r="H19" s="259">
        <f t="shared" si="2"/>
        <v>9.925</v>
      </c>
      <c r="I19" s="1323">
        <f t="shared" si="2"/>
        <v>5.239999999999999</v>
      </c>
      <c r="J19" s="259">
        <f t="shared" si="2"/>
        <v>4.685</v>
      </c>
      <c r="K19" s="259">
        <f>AVERAGE(K7:K18)</f>
        <v>7.733333333333333</v>
      </c>
      <c r="L19" s="259">
        <f>AVERAGE(L7:L18)</f>
        <v>4.533333333333332</v>
      </c>
      <c r="M19" s="1329">
        <f>AVERAGE(M7:M18)</f>
        <v>3.2000000000000006</v>
      </c>
    </row>
    <row r="20" spans="1:13" ht="12.75">
      <c r="A20" s="261"/>
      <c r="B20" s="261"/>
      <c r="C20" s="261"/>
      <c r="D20" s="261"/>
      <c r="E20" s="261"/>
      <c r="F20" s="261"/>
      <c r="G20" s="261"/>
      <c r="H20" s="261"/>
      <c r="I20" s="261"/>
      <c r="J20" s="1379"/>
      <c r="K20" s="1378"/>
      <c r="L20" s="1378"/>
      <c r="M20" s="1378"/>
    </row>
    <row r="21" spans="1:13" ht="12.75">
      <c r="A21" s="262" t="s">
        <v>248</v>
      </c>
      <c r="B21" s="261"/>
      <c r="C21" s="261"/>
      <c r="D21" s="261"/>
      <c r="E21" s="261"/>
      <c r="F21" s="261"/>
      <c r="G21" s="261"/>
      <c r="H21" s="261"/>
      <c r="I21" s="1376"/>
      <c r="J21" s="1376"/>
      <c r="K21" s="1377"/>
      <c r="L21" s="1377"/>
      <c r="M21" s="1377"/>
    </row>
    <row r="22" spans="1:13" ht="12.75">
      <c r="A22" s="261" t="s">
        <v>249</v>
      </c>
      <c r="G22" s="263"/>
      <c r="I22" s="1377"/>
      <c r="J22" s="1377"/>
      <c r="K22" s="1377"/>
      <c r="L22" s="1377"/>
      <c r="M22" s="1377"/>
    </row>
    <row r="23" spans="1:13" ht="12.75">
      <c r="A23" s="264" t="s">
        <v>250</v>
      </c>
      <c r="G23" s="263"/>
      <c r="I23" s="1377"/>
      <c r="J23" s="1377"/>
      <c r="K23" s="1377"/>
      <c r="L23" s="1377"/>
      <c r="M23" s="1377"/>
    </row>
    <row r="24" spans="7:13" ht="12.75">
      <c r="G24" s="263"/>
      <c r="I24" s="1377"/>
      <c r="J24" s="1377"/>
      <c r="K24" s="1377"/>
      <c r="L24" s="1377"/>
      <c r="M24" s="1377"/>
    </row>
    <row r="25" spans="7:13" ht="12.75">
      <c r="G25" s="263"/>
      <c r="I25" s="1377"/>
      <c r="J25" s="1377"/>
      <c r="K25" s="1377"/>
      <c r="L25" s="1377"/>
      <c r="M25" s="1377"/>
    </row>
    <row r="26" spans="9:13" ht="12.75">
      <c r="I26" s="1377"/>
      <c r="J26" s="1377"/>
      <c r="K26" s="1377"/>
      <c r="L26" s="1377"/>
      <c r="M26" s="1377"/>
    </row>
    <row r="27" spans="9:13" ht="12.75">
      <c r="I27" s="1377"/>
      <c r="J27" s="1377"/>
      <c r="K27" s="1377"/>
      <c r="L27" s="1377"/>
      <c r="M27" s="1377"/>
    </row>
    <row r="28" spans="9:13" ht="12.75">
      <c r="I28" s="1377"/>
      <c r="J28" s="1377"/>
      <c r="K28" s="1377"/>
      <c r="L28" s="1377"/>
      <c r="M28" s="1377"/>
    </row>
    <row r="29" spans="9:13" ht="12.75">
      <c r="I29" s="1377"/>
      <c r="J29" s="1377"/>
      <c r="K29" s="1377"/>
      <c r="L29" s="1377"/>
      <c r="M29" s="1377"/>
    </row>
    <row r="30" spans="9:13" ht="12.75">
      <c r="I30" s="1377"/>
      <c r="J30" s="1377"/>
      <c r="K30" s="1377"/>
      <c r="L30" s="1377"/>
      <c r="M30" s="1377"/>
    </row>
    <row r="31" spans="9:13" ht="12.75">
      <c r="I31" s="1377"/>
      <c r="J31" s="1377"/>
      <c r="K31" s="1377"/>
      <c r="L31" s="1377"/>
      <c r="M31" s="1377"/>
    </row>
    <row r="32" spans="9:13" ht="12.75">
      <c r="I32" s="1377"/>
      <c r="J32" s="1377"/>
      <c r="K32" s="1377"/>
      <c r="L32" s="1377"/>
      <c r="M32" s="1377"/>
    </row>
    <row r="33" spans="9:13" ht="12.75">
      <c r="I33" s="1377"/>
      <c r="J33" s="1377"/>
      <c r="K33" s="1377"/>
      <c r="L33" s="1377"/>
      <c r="M33" s="1377"/>
    </row>
    <row r="34" spans="9:13" ht="12.75">
      <c r="I34" s="1377"/>
      <c r="J34" s="1377"/>
      <c r="K34" s="1377"/>
      <c r="L34" s="1377"/>
      <c r="M34" s="1377"/>
    </row>
    <row r="35" spans="9:13" ht="12.75">
      <c r="I35" s="1377"/>
      <c r="J35" s="1377"/>
      <c r="K35" s="1377"/>
      <c r="L35" s="1377"/>
      <c r="M35" s="1377"/>
    </row>
    <row r="36" spans="9:13" ht="12.75">
      <c r="I36" s="1377"/>
      <c r="J36" s="1377"/>
      <c r="K36" s="1377"/>
      <c r="L36" s="1377"/>
      <c r="M36" s="1377"/>
    </row>
    <row r="37" spans="9:13" ht="12.75">
      <c r="I37" s="1377"/>
      <c r="J37" s="1377"/>
      <c r="K37" s="1377"/>
      <c r="L37" s="1377"/>
      <c r="M37" s="1377"/>
    </row>
    <row r="38" spans="9:13" ht="12.75">
      <c r="I38" s="1377"/>
      <c r="J38" s="1377"/>
      <c r="K38" s="1377"/>
      <c r="L38" s="1377"/>
      <c r="M38" s="1377"/>
    </row>
    <row r="39" spans="9:13" ht="12.75">
      <c r="I39" s="1377"/>
      <c r="J39" s="1377"/>
      <c r="K39" s="1377"/>
      <c r="L39" s="1377"/>
      <c r="M39" s="1377"/>
    </row>
    <row r="40" spans="9:13" ht="12.75">
      <c r="I40" s="1377"/>
      <c r="J40" s="1377"/>
      <c r="K40" s="1377"/>
      <c r="L40" s="1377"/>
      <c r="M40" s="1377"/>
    </row>
    <row r="41" spans="9:13" ht="12.75">
      <c r="I41" s="1377"/>
      <c r="J41" s="1377"/>
      <c r="K41" s="1377"/>
      <c r="L41" s="1377"/>
      <c r="M41" s="1377"/>
    </row>
    <row r="42" spans="9:13" ht="12.75">
      <c r="I42" s="1377"/>
      <c r="J42" s="1377"/>
      <c r="K42" s="1377"/>
      <c r="L42" s="1377"/>
      <c r="M42" s="1377"/>
    </row>
    <row r="43" spans="9:13" ht="12.75">
      <c r="I43" s="1377"/>
      <c r="J43" s="1377"/>
      <c r="K43" s="1377"/>
      <c r="L43" s="1377"/>
      <c r="M43" s="1377"/>
    </row>
    <row r="44" spans="9:13" ht="12.75">
      <c r="I44" s="1377"/>
      <c r="J44" s="1377"/>
      <c r="K44" s="1377"/>
      <c r="L44" s="1377"/>
      <c r="M44" s="1377"/>
    </row>
    <row r="45" spans="9:13" ht="12.75">
      <c r="I45" s="1377"/>
      <c r="J45" s="1377"/>
      <c r="K45" s="1377"/>
      <c r="L45" s="1377"/>
      <c r="M45" s="1377"/>
    </row>
    <row r="46" spans="9:13" ht="12.75">
      <c r="I46" s="1377"/>
      <c r="J46" s="1377"/>
      <c r="K46" s="1377"/>
      <c r="L46" s="1377"/>
      <c r="M46" s="1377"/>
    </row>
    <row r="47" spans="9:13" ht="12.75">
      <c r="I47" s="1377"/>
      <c r="J47" s="1377"/>
      <c r="K47" s="1377"/>
      <c r="L47" s="1377"/>
      <c r="M47" s="1377"/>
    </row>
    <row r="48" spans="9:13" ht="12.75">
      <c r="I48" s="1377"/>
      <c r="J48" s="1377"/>
      <c r="K48" s="1377"/>
      <c r="L48" s="1377"/>
      <c r="M48" s="1377"/>
    </row>
    <row r="49" spans="9:13" ht="12.75">
      <c r="I49" s="1377"/>
      <c r="J49" s="1377"/>
      <c r="K49" s="1377"/>
      <c r="L49" s="1377"/>
      <c r="M49" s="1377"/>
    </row>
    <row r="50" spans="9:13" ht="12.75">
      <c r="I50" s="1377"/>
      <c r="J50" s="1377"/>
      <c r="K50" s="1377"/>
      <c r="L50" s="1377"/>
      <c r="M50" s="1377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E25">
      <selection activeCell="A4" sqref="A4:L4"/>
    </sheetView>
  </sheetViews>
  <sheetFormatPr defaultColWidth="9.140625" defaultRowHeight="15"/>
  <cols>
    <col min="1" max="1" width="40.8515625" style="172" customWidth="1"/>
    <col min="2" max="2" width="9.140625" style="172" customWidth="1"/>
    <col min="3" max="3" width="10.57421875" style="172" customWidth="1"/>
    <col min="4" max="4" width="10.140625" style="172" customWidth="1"/>
    <col min="5" max="5" width="10.7109375" style="172" customWidth="1"/>
    <col min="6" max="6" width="9.7109375" style="172" customWidth="1"/>
    <col min="7" max="7" width="9.8515625" style="172" customWidth="1"/>
    <col min="8" max="8" width="10.7109375" style="172" customWidth="1"/>
    <col min="9" max="11" width="8.57421875" style="172" bestFit="1" customWidth="1"/>
    <col min="12" max="12" width="9.00390625" style="172" customWidth="1"/>
    <col min="13" max="16384" width="9.140625" style="172" customWidth="1"/>
  </cols>
  <sheetData>
    <row r="1" spans="1:13" ht="12.75">
      <c r="A1" s="1445" t="s">
        <v>251</v>
      </c>
      <c r="B1" s="1445"/>
      <c r="C1" s="1445"/>
      <c r="D1" s="1445"/>
      <c r="E1" s="1445"/>
      <c r="F1" s="1445"/>
      <c r="G1" s="1445"/>
      <c r="H1" s="1445"/>
      <c r="I1" s="1445"/>
      <c r="J1" s="1445"/>
      <c r="K1" s="1445"/>
      <c r="L1" s="1445"/>
      <c r="M1" s="265"/>
    </row>
    <row r="2" spans="1:12" ht="15.75">
      <c r="A2" s="1446" t="s">
        <v>252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</row>
    <row r="3" spans="1:12" ht="15.75" customHeight="1">
      <c r="A3" s="1446" t="s">
        <v>253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</row>
    <row r="4" spans="1:12" ht="13.5" thickBot="1">
      <c r="A4" s="1409" t="s">
        <v>213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</row>
    <row r="5" spans="1:12" ht="21.75" customHeight="1" thickTop="1">
      <c r="A5" s="1447" t="s">
        <v>254</v>
      </c>
      <c r="B5" s="1449" t="s">
        <v>255</v>
      </c>
      <c r="C5" s="174" t="s">
        <v>17</v>
      </c>
      <c r="D5" s="1451" t="s">
        <v>19</v>
      </c>
      <c r="E5" s="1452"/>
      <c r="F5" s="1453" t="s">
        <v>41</v>
      </c>
      <c r="G5" s="1453"/>
      <c r="H5" s="1452"/>
      <c r="I5" s="1454" t="s">
        <v>145</v>
      </c>
      <c r="J5" s="1455"/>
      <c r="K5" s="1455"/>
      <c r="L5" s="1456"/>
    </row>
    <row r="6" spans="1:12" ht="12.75">
      <c r="A6" s="1448"/>
      <c r="B6" s="1450"/>
      <c r="C6" s="266" t="str">
        <f>H6</f>
        <v>Sep/Oct</v>
      </c>
      <c r="D6" s="266" t="str">
        <f>G6</f>
        <v>Aug/Sep</v>
      </c>
      <c r="E6" s="266" t="str">
        <f>H6</f>
        <v>Sep/Oct</v>
      </c>
      <c r="F6" s="266" t="s">
        <v>148</v>
      </c>
      <c r="G6" s="266" t="s">
        <v>147</v>
      </c>
      <c r="H6" s="266" t="s">
        <v>146</v>
      </c>
      <c r="I6" s="267" t="s">
        <v>215</v>
      </c>
      <c r="J6" s="268" t="s">
        <v>215</v>
      </c>
      <c r="K6" s="269" t="s">
        <v>216</v>
      </c>
      <c r="L6" s="270" t="s">
        <v>216</v>
      </c>
    </row>
    <row r="7" spans="1:12" ht="12.75">
      <c r="A7" s="271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  <c r="G7" s="268">
        <v>7</v>
      </c>
      <c r="H7" s="177">
        <v>8</v>
      </c>
      <c r="I7" s="175" t="s">
        <v>217</v>
      </c>
      <c r="J7" s="175" t="s">
        <v>218</v>
      </c>
      <c r="K7" s="175" t="s">
        <v>219</v>
      </c>
      <c r="L7" s="643" t="s">
        <v>220</v>
      </c>
    </row>
    <row r="8" spans="1:12" ht="24" customHeight="1">
      <c r="A8" s="272" t="s">
        <v>256</v>
      </c>
      <c r="B8" s="273">
        <v>100</v>
      </c>
      <c r="C8" s="644">
        <v>299.7946921854952</v>
      </c>
      <c r="D8" s="644">
        <v>314.4739411999262</v>
      </c>
      <c r="E8" s="644">
        <v>317.6285467867761</v>
      </c>
      <c r="F8" s="644">
        <v>327.60690171874694</v>
      </c>
      <c r="G8" s="644">
        <v>331.03081895290245</v>
      </c>
      <c r="H8" s="644">
        <v>333.5470818040324</v>
      </c>
      <c r="I8" s="644">
        <v>5.948689241718256</v>
      </c>
      <c r="J8" s="644">
        <v>1.003137358476522</v>
      </c>
      <c r="K8" s="645">
        <v>5.011682727605219</v>
      </c>
      <c r="L8" s="642">
        <v>0.7601294825325482</v>
      </c>
    </row>
    <row r="9" spans="1:12" ht="21" customHeight="1">
      <c r="A9" s="274" t="s">
        <v>257</v>
      </c>
      <c r="B9" s="275">
        <v>49.593021995747016</v>
      </c>
      <c r="C9" s="644">
        <v>343.91356165417807</v>
      </c>
      <c r="D9" s="644">
        <v>374.05562635393414</v>
      </c>
      <c r="E9" s="644">
        <v>380.16795172133106</v>
      </c>
      <c r="F9" s="644">
        <v>398.07899097240727</v>
      </c>
      <c r="G9" s="644">
        <v>403.6840630022135</v>
      </c>
      <c r="H9" s="644">
        <v>407.6897450364569</v>
      </c>
      <c r="I9" s="1316">
        <v>10.541715741820184</v>
      </c>
      <c r="J9" s="644">
        <v>1.6340685547163503</v>
      </c>
      <c r="K9" s="645">
        <v>7.239377541034742</v>
      </c>
      <c r="L9" s="1370">
        <v>0.9922814402067104</v>
      </c>
    </row>
    <row r="10" spans="1:12" ht="21" customHeight="1">
      <c r="A10" s="276" t="s">
        <v>258</v>
      </c>
      <c r="B10" s="277">
        <v>16.575694084141823</v>
      </c>
      <c r="C10" s="646">
        <v>265.7798110318099</v>
      </c>
      <c r="D10" s="646">
        <v>264.75232196267996</v>
      </c>
      <c r="E10" s="646">
        <v>268.12621722348166</v>
      </c>
      <c r="F10" s="646">
        <v>273.83537718913146</v>
      </c>
      <c r="G10" s="646">
        <v>277.9835635282395</v>
      </c>
      <c r="H10" s="646">
        <v>276.2715138126629</v>
      </c>
      <c r="I10" s="1317">
        <v>0.8828383851138</v>
      </c>
      <c r="J10" s="646">
        <v>1.2743590824020288</v>
      </c>
      <c r="K10" s="647">
        <v>3.037859062619063</v>
      </c>
      <c r="L10" s="1371">
        <v>-0.615881634815679</v>
      </c>
    </row>
    <row r="11" spans="1:12" ht="21" customHeight="1">
      <c r="A11" s="276" t="s">
        <v>259</v>
      </c>
      <c r="B11" s="277">
        <v>6.086031204033311</v>
      </c>
      <c r="C11" s="648">
        <v>431.86137232752765</v>
      </c>
      <c r="D11" s="648">
        <v>379.2164951630293</v>
      </c>
      <c r="E11" s="648">
        <v>392.11326902484643</v>
      </c>
      <c r="F11" s="648">
        <v>488.943233611587</v>
      </c>
      <c r="G11" s="648">
        <v>510.12850200572154</v>
      </c>
      <c r="H11" s="648">
        <v>524.9601558847901</v>
      </c>
      <c r="I11" s="1318">
        <v>-9.203903347145356</v>
      </c>
      <c r="J11" s="648">
        <v>3.400900020520652</v>
      </c>
      <c r="K11" s="110">
        <v>33.879722354288845</v>
      </c>
      <c r="L11" s="1372">
        <v>2.907434856267301</v>
      </c>
    </row>
    <row r="12" spans="1:12" ht="21" customHeight="1">
      <c r="A12" s="276" t="s">
        <v>260</v>
      </c>
      <c r="B12" s="277">
        <v>3.770519507075808</v>
      </c>
      <c r="C12" s="648">
        <v>317.98566297277296</v>
      </c>
      <c r="D12" s="648">
        <v>434.21745713472137</v>
      </c>
      <c r="E12" s="648">
        <v>452.2203495870386</v>
      </c>
      <c r="F12" s="648">
        <v>504.1038064179011</v>
      </c>
      <c r="G12" s="648">
        <v>508.0511843795235</v>
      </c>
      <c r="H12" s="648">
        <v>511.02495441201586</v>
      </c>
      <c r="I12" s="1318">
        <v>42.214068822895086</v>
      </c>
      <c r="J12" s="648">
        <v>4.1460545071387145</v>
      </c>
      <c r="K12" s="110">
        <v>13.003529115546627</v>
      </c>
      <c r="L12" s="1372">
        <v>0.5853288258985714</v>
      </c>
    </row>
    <row r="13" spans="1:12" ht="21" customHeight="1">
      <c r="A13" s="276" t="s">
        <v>261</v>
      </c>
      <c r="B13" s="277">
        <v>11.183012678383857</v>
      </c>
      <c r="C13" s="648">
        <v>345.03830141384503</v>
      </c>
      <c r="D13" s="648">
        <v>424.98031826324564</v>
      </c>
      <c r="E13" s="648">
        <v>441.70661011521213</v>
      </c>
      <c r="F13" s="648">
        <v>410.6036279192797</v>
      </c>
      <c r="G13" s="648">
        <v>410.0064204617654</v>
      </c>
      <c r="H13" s="648">
        <v>417.9518062480937</v>
      </c>
      <c r="I13" s="1318">
        <v>28.016689250223664</v>
      </c>
      <c r="J13" s="648">
        <v>3.935780348680936</v>
      </c>
      <c r="K13" s="110">
        <v>-5.377959786683377</v>
      </c>
      <c r="L13" s="1372">
        <v>1.9378686259058782</v>
      </c>
    </row>
    <row r="14" spans="1:12" ht="21" customHeight="1">
      <c r="A14" s="276" t="s">
        <v>262</v>
      </c>
      <c r="B14" s="277">
        <v>1.9487350779721184</v>
      </c>
      <c r="C14" s="648">
        <v>288.11174908772125</v>
      </c>
      <c r="D14" s="648">
        <v>358.9215888819118</v>
      </c>
      <c r="E14" s="648">
        <v>368.07764557604537</v>
      </c>
      <c r="F14" s="648">
        <v>391.90109717987275</v>
      </c>
      <c r="G14" s="648">
        <v>397.0256336643304</v>
      </c>
      <c r="H14" s="648">
        <v>401.98772233346</v>
      </c>
      <c r="I14" s="1318">
        <v>27.755166785640853</v>
      </c>
      <c r="J14" s="648">
        <v>2.5509907951360304</v>
      </c>
      <c r="K14" s="110">
        <v>9.212750941270826</v>
      </c>
      <c r="L14" s="1372">
        <v>1.2498156915794425</v>
      </c>
    </row>
    <row r="15" spans="1:12" ht="21" customHeight="1">
      <c r="A15" s="276" t="s">
        <v>263</v>
      </c>
      <c r="B15" s="277">
        <v>10.019129444140097</v>
      </c>
      <c r="C15" s="649">
        <v>439.1689169956691</v>
      </c>
      <c r="D15" s="649">
        <v>475.3037538931017</v>
      </c>
      <c r="E15" s="649">
        <v>464.9143086937213</v>
      </c>
      <c r="F15" s="649">
        <v>495.87505412836117</v>
      </c>
      <c r="G15" s="649">
        <v>502.05127918727516</v>
      </c>
      <c r="H15" s="649">
        <v>504.75088475252795</v>
      </c>
      <c r="I15" s="1319">
        <v>5.8622982414545675</v>
      </c>
      <c r="J15" s="649">
        <v>-2.185853807019811</v>
      </c>
      <c r="K15" s="650">
        <v>8.568584643207956</v>
      </c>
      <c r="L15" s="1373">
        <v>0.5377151054416061</v>
      </c>
    </row>
    <row r="16" spans="1:12" ht="21" customHeight="1">
      <c r="A16" s="274" t="s">
        <v>264</v>
      </c>
      <c r="B16" s="275">
        <v>20.37273710722672</v>
      </c>
      <c r="C16" s="644">
        <v>248.64887744484665</v>
      </c>
      <c r="D16" s="644">
        <v>260.52141771167874</v>
      </c>
      <c r="E16" s="644">
        <v>262.8806113800962</v>
      </c>
      <c r="F16" s="644">
        <v>274.8031508853699</v>
      </c>
      <c r="G16" s="644">
        <v>276.71760379978457</v>
      </c>
      <c r="H16" s="644">
        <v>278.0363423653524</v>
      </c>
      <c r="I16" s="1316">
        <v>5.723626859488348</v>
      </c>
      <c r="J16" s="644">
        <v>0.9055661101262729</v>
      </c>
      <c r="K16" s="645">
        <v>5.765252486933221</v>
      </c>
      <c r="L16" s="1370">
        <v>0.4765647531849879</v>
      </c>
    </row>
    <row r="17" spans="1:12" ht="21" customHeight="1">
      <c r="A17" s="276" t="s">
        <v>265</v>
      </c>
      <c r="B17" s="277">
        <v>6.117694570987977</v>
      </c>
      <c r="C17" s="648">
        <v>235.40697666060353</v>
      </c>
      <c r="D17" s="648">
        <v>237.87474597707606</v>
      </c>
      <c r="E17" s="648">
        <v>240.764338370917</v>
      </c>
      <c r="F17" s="648">
        <v>249.0506366151864</v>
      </c>
      <c r="G17" s="648">
        <v>252.00625075787997</v>
      </c>
      <c r="H17" s="648">
        <v>256.8351754358039</v>
      </c>
      <c r="I17" s="1317">
        <v>2.27578714374188</v>
      </c>
      <c r="J17" s="646">
        <v>1.2147537486469417</v>
      </c>
      <c r="K17" s="647">
        <v>6.674924190861049</v>
      </c>
      <c r="L17" s="1371">
        <v>1.9161924211806252</v>
      </c>
    </row>
    <row r="18" spans="1:12" ht="21" customHeight="1">
      <c r="A18" s="276" t="s">
        <v>266</v>
      </c>
      <c r="B18" s="277">
        <v>5.683628753648385</v>
      </c>
      <c r="C18" s="648">
        <v>273.83701719867145</v>
      </c>
      <c r="D18" s="648">
        <v>302.3850049945675</v>
      </c>
      <c r="E18" s="648">
        <v>305.61782627122165</v>
      </c>
      <c r="F18" s="648">
        <v>331.6518045134279</v>
      </c>
      <c r="G18" s="648">
        <v>334.0748181786579</v>
      </c>
      <c r="H18" s="648">
        <v>334.0748181786579</v>
      </c>
      <c r="I18" s="1318">
        <v>11.605738843369352</v>
      </c>
      <c r="J18" s="648">
        <v>1.069107668454734</v>
      </c>
      <c r="K18" s="110">
        <v>9.311299754544407</v>
      </c>
      <c r="L18" s="1372">
        <v>0</v>
      </c>
    </row>
    <row r="19" spans="1:12" ht="21" customHeight="1">
      <c r="A19" s="276" t="s">
        <v>267</v>
      </c>
      <c r="B19" s="277">
        <v>4.4957766210627</v>
      </c>
      <c r="C19" s="648">
        <v>287.72602111302336</v>
      </c>
      <c r="D19" s="648">
        <v>296.04209869721836</v>
      </c>
      <c r="E19" s="648">
        <v>296.26456280872884</v>
      </c>
      <c r="F19" s="648">
        <v>285.314062348535</v>
      </c>
      <c r="G19" s="648">
        <v>286.17906144179335</v>
      </c>
      <c r="H19" s="648">
        <v>285.90297930736233</v>
      </c>
      <c r="I19" s="1318">
        <v>2.967594541041322</v>
      </c>
      <c r="J19" s="648">
        <v>0.07514610674950006</v>
      </c>
      <c r="K19" s="110">
        <v>-3.4974090060362926</v>
      </c>
      <c r="L19" s="1372">
        <v>-0.09647181489802392</v>
      </c>
    </row>
    <row r="20" spans="1:12" ht="21" customHeight="1">
      <c r="A20" s="276" t="s">
        <v>268</v>
      </c>
      <c r="B20" s="277">
        <v>4.065637161527658</v>
      </c>
      <c r="C20" s="648">
        <v>190.0887768558893</v>
      </c>
      <c r="D20" s="648">
        <v>196.69295973769985</v>
      </c>
      <c r="E20" s="648">
        <v>199.393386541082</v>
      </c>
      <c r="F20" s="648">
        <v>222.31843232654631</v>
      </c>
      <c r="G20" s="648">
        <v>223.11449902672308</v>
      </c>
      <c r="H20" s="648">
        <v>222.761696129191</v>
      </c>
      <c r="I20" s="1319">
        <v>4.894875878046577</v>
      </c>
      <c r="J20" s="649">
        <v>1.3729148247010556</v>
      </c>
      <c r="K20" s="650">
        <v>11.719701437185975</v>
      </c>
      <c r="L20" s="1373">
        <v>-0.1581263876041561</v>
      </c>
    </row>
    <row r="21" spans="1:12" s="195" customFormat="1" ht="21" customHeight="1">
      <c r="A21" s="274" t="s">
        <v>269</v>
      </c>
      <c r="B21" s="275">
        <v>30.044340897026256</v>
      </c>
      <c r="C21" s="651">
        <v>261.63711085084304</v>
      </c>
      <c r="D21" s="644">
        <v>252.68777785959108</v>
      </c>
      <c r="E21" s="651">
        <v>251.49809434964834</v>
      </c>
      <c r="F21" s="644">
        <v>247.0591145232959</v>
      </c>
      <c r="G21" s="644">
        <v>247.90536638915944</v>
      </c>
      <c r="H21" s="651">
        <v>248.7745745352888</v>
      </c>
      <c r="I21" s="1316">
        <v>-3.87522109085468</v>
      </c>
      <c r="J21" s="644">
        <v>-0.47081165540336656</v>
      </c>
      <c r="K21" s="645">
        <v>-1.082918668390846</v>
      </c>
      <c r="L21" s="1370">
        <v>0.35062094814230704</v>
      </c>
    </row>
    <row r="22" spans="1:12" ht="21" customHeight="1">
      <c r="A22" s="276" t="s">
        <v>270</v>
      </c>
      <c r="B22" s="277">
        <v>5.397977971447429</v>
      </c>
      <c r="C22" s="652">
        <v>560.2858092829827</v>
      </c>
      <c r="D22" s="648">
        <v>469.1686653373626</v>
      </c>
      <c r="E22" s="652">
        <v>464.6520384725378</v>
      </c>
      <c r="F22" s="648">
        <v>418.4657895145388</v>
      </c>
      <c r="G22" s="648">
        <v>415.80014297807423</v>
      </c>
      <c r="H22" s="652">
        <v>413.67836708078295</v>
      </c>
      <c r="I22" s="1317">
        <v>-17.068747633075105</v>
      </c>
      <c r="J22" s="646">
        <v>-0.9626872377713056</v>
      </c>
      <c r="K22" s="647">
        <v>-10.970288984273452</v>
      </c>
      <c r="L22" s="1371">
        <v>-0.5102874381174018</v>
      </c>
    </row>
    <row r="23" spans="1:12" ht="21" customHeight="1">
      <c r="A23" s="276" t="s">
        <v>271</v>
      </c>
      <c r="B23" s="277">
        <v>2.4560330063653932</v>
      </c>
      <c r="C23" s="648">
        <v>234.33242295820565</v>
      </c>
      <c r="D23" s="648">
        <v>250.91641748980203</v>
      </c>
      <c r="E23" s="648">
        <v>250.91641748980203</v>
      </c>
      <c r="F23" s="648">
        <v>251.29025959087193</v>
      </c>
      <c r="G23" s="648">
        <v>251.29025959087193</v>
      </c>
      <c r="H23" s="648">
        <v>251.29025959087193</v>
      </c>
      <c r="I23" s="1318">
        <v>7.077123311507876</v>
      </c>
      <c r="J23" s="648">
        <v>0</v>
      </c>
      <c r="K23" s="110">
        <v>0.14899068973240048</v>
      </c>
      <c r="L23" s="1372">
        <v>0</v>
      </c>
    </row>
    <row r="24" spans="1:12" ht="21" customHeight="1">
      <c r="A24" s="276" t="s">
        <v>272</v>
      </c>
      <c r="B24" s="277">
        <v>6.973714820123034</v>
      </c>
      <c r="C24" s="652">
        <v>194.66083366621498</v>
      </c>
      <c r="D24" s="648">
        <v>195.0168009354547</v>
      </c>
      <c r="E24" s="652">
        <v>195.0168009354547</v>
      </c>
      <c r="F24" s="648">
        <v>212.98350093220597</v>
      </c>
      <c r="G24" s="648">
        <v>217.57738541081184</v>
      </c>
      <c r="H24" s="652">
        <v>216.0516376946732</v>
      </c>
      <c r="I24" s="1318">
        <v>0.18286537796817015</v>
      </c>
      <c r="J24" s="648">
        <v>0</v>
      </c>
      <c r="K24" s="110">
        <v>10.786166452489624</v>
      </c>
      <c r="L24" s="1372">
        <v>-0.7012437038242041</v>
      </c>
    </row>
    <row r="25" spans="1:12" ht="21" customHeight="1">
      <c r="A25" s="276" t="s">
        <v>273</v>
      </c>
      <c r="B25" s="277">
        <v>1.8659527269142209</v>
      </c>
      <c r="C25" s="652">
        <v>124.67307543373448</v>
      </c>
      <c r="D25" s="648">
        <v>124.9417785974585</v>
      </c>
      <c r="E25" s="652">
        <v>124.9417785974585</v>
      </c>
      <c r="F25" s="648">
        <v>126.40241429543289</v>
      </c>
      <c r="G25" s="648">
        <v>128.97919187171826</v>
      </c>
      <c r="H25" s="652">
        <v>128.97919187171826</v>
      </c>
      <c r="I25" s="1318">
        <v>0.21552621750061007</v>
      </c>
      <c r="J25" s="648">
        <v>0</v>
      </c>
      <c r="K25" s="110">
        <v>3.231435729170812</v>
      </c>
      <c r="L25" s="1372">
        <v>0</v>
      </c>
    </row>
    <row r="26" spans="1:12" ht="21" customHeight="1">
      <c r="A26" s="276" t="s">
        <v>274</v>
      </c>
      <c r="B26" s="277">
        <v>2.731641690470963</v>
      </c>
      <c r="C26" s="652">
        <v>156.25271042156808</v>
      </c>
      <c r="D26" s="648">
        <v>153.98678356295525</v>
      </c>
      <c r="E26" s="652">
        <v>153.98678356295525</v>
      </c>
      <c r="F26" s="648">
        <v>140.63698181323943</v>
      </c>
      <c r="G26" s="648">
        <v>140.64490084075385</v>
      </c>
      <c r="H26" s="652">
        <v>140.88566088558125</v>
      </c>
      <c r="I26" s="1318">
        <v>-1.4501680338852196</v>
      </c>
      <c r="J26" s="648">
        <v>0</v>
      </c>
      <c r="K26" s="110">
        <v>-8.507952678950403</v>
      </c>
      <c r="L26" s="1372">
        <v>0.1711829176800279</v>
      </c>
    </row>
    <row r="27" spans="1:12" ht="21" customHeight="1">
      <c r="A27" s="276" t="s">
        <v>275</v>
      </c>
      <c r="B27" s="277">
        <v>3.1001290737979397</v>
      </c>
      <c r="C27" s="652">
        <v>179.14536610645254</v>
      </c>
      <c r="D27" s="648">
        <v>192.6906447020102</v>
      </c>
      <c r="E27" s="652">
        <v>192.6906447020102</v>
      </c>
      <c r="F27" s="648">
        <v>198.80037205171078</v>
      </c>
      <c r="G27" s="648">
        <v>198.80037205171078</v>
      </c>
      <c r="H27" s="652">
        <v>200.07674218296816</v>
      </c>
      <c r="I27" s="1318">
        <v>7.56105440511854</v>
      </c>
      <c r="J27" s="648">
        <v>0</v>
      </c>
      <c r="K27" s="110">
        <v>3.833137562220699</v>
      </c>
      <c r="L27" s="1372">
        <v>0.6420360878023814</v>
      </c>
    </row>
    <row r="28" spans="1:12" ht="21" customHeight="1" thickBot="1">
      <c r="A28" s="278" t="s">
        <v>276</v>
      </c>
      <c r="B28" s="279">
        <v>7.508891607907275</v>
      </c>
      <c r="C28" s="653">
        <v>224.50932354750805</v>
      </c>
      <c r="D28" s="654">
        <v>243.62585554631315</v>
      </c>
      <c r="E28" s="653">
        <v>242.1142199590228</v>
      </c>
      <c r="F28" s="654">
        <v>242.72391913282706</v>
      </c>
      <c r="G28" s="654">
        <v>243.11538848674343</v>
      </c>
      <c r="H28" s="653">
        <v>248.9198324356303</v>
      </c>
      <c r="I28" s="1320">
        <v>7.841499022551474</v>
      </c>
      <c r="J28" s="654">
        <v>-0.6204742037336786</v>
      </c>
      <c r="K28" s="655">
        <v>2.810909858065884</v>
      </c>
      <c r="L28" s="1374">
        <v>2.38752634500689</v>
      </c>
    </row>
    <row r="29" spans="9:13" ht="13.5" thickTop="1">
      <c r="I29" s="280"/>
      <c r="J29" s="280"/>
      <c r="K29" s="280"/>
      <c r="L29" s="280"/>
      <c r="M29" s="280"/>
    </row>
    <row r="30" spans="1:13" ht="12.75">
      <c r="A30" s="280"/>
      <c r="E30" s="172" t="s">
        <v>277</v>
      </c>
      <c r="I30" s="280"/>
      <c r="J30" s="280"/>
      <c r="K30" s="280"/>
      <c r="L30" s="280"/>
      <c r="M30" s="280"/>
    </row>
    <row r="31" spans="9:13" ht="12.75">
      <c r="I31" s="280"/>
      <c r="J31" s="280"/>
      <c r="K31" s="280"/>
      <c r="L31" s="280"/>
      <c r="M31" s="280"/>
    </row>
    <row r="32" spans="9:13" ht="12.75">
      <c r="I32" s="280"/>
      <c r="J32" s="280"/>
      <c r="K32" s="280"/>
      <c r="L32" s="280"/>
      <c r="M32" s="280"/>
    </row>
    <row r="33" spans="9:13" ht="12.75">
      <c r="I33" s="280"/>
      <c r="J33" s="280"/>
      <c r="K33" s="280"/>
      <c r="L33" s="280"/>
      <c r="M33" s="280"/>
    </row>
    <row r="34" spans="9:13" ht="12.75">
      <c r="I34" s="280"/>
      <c r="J34" s="280"/>
      <c r="K34" s="280"/>
      <c r="L34" s="280"/>
      <c r="M34" s="280"/>
    </row>
    <row r="35" spans="9:13" ht="12.75">
      <c r="I35" s="280"/>
      <c r="J35" s="280"/>
      <c r="K35" s="280"/>
      <c r="L35" s="280"/>
      <c r="M35" s="280"/>
    </row>
    <row r="36" spans="9:13" ht="12.75">
      <c r="I36" s="280"/>
      <c r="J36" s="280"/>
      <c r="K36" s="280"/>
      <c r="L36" s="280"/>
      <c r="M36" s="280"/>
    </row>
    <row r="37" spans="9:13" ht="12.75">
      <c r="I37" s="280"/>
      <c r="J37" s="280"/>
      <c r="K37" s="280"/>
      <c r="L37" s="280"/>
      <c r="M37" s="280"/>
    </row>
    <row r="38" spans="9:13" ht="12.75">
      <c r="I38" s="280"/>
      <c r="J38" s="280"/>
      <c r="K38" s="280"/>
      <c r="L38" s="280"/>
      <c r="M38" s="280"/>
    </row>
    <row r="39" spans="9:13" ht="12.75">
      <c r="I39" s="280"/>
      <c r="J39" s="280"/>
      <c r="K39" s="280"/>
      <c r="L39" s="280"/>
      <c r="M39" s="280"/>
    </row>
    <row r="40" spans="9:13" ht="12.75">
      <c r="I40" s="280"/>
      <c r="J40" s="280"/>
      <c r="K40" s="280"/>
      <c r="L40" s="280"/>
      <c r="M40" s="280"/>
    </row>
    <row r="41" spans="9:13" ht="12.75">
      <c r="I41" s="280"/>
      <c r="J41" s="280"/>
      <c r="K41" s="280"/>
      <c r="L41" s="280"/>
      <c r="M41" s="280"/>
    </row>
    <row r="42" spans="9:13" ht="12.75">
      <c r="I42" s="280"/>
      <c r="J42" s="280"/>
      <c r="K42" s="280"/>
      <c r="L42" s="280"/>
      <c r="M42" s="280"/>
    </row>
    <row r="43" spans="9:13" ht="12.75">
      <c r="I43" s="280"/>
      <c r="J43" s="280"/>
      <c r="K43" s="280"/>
      <c r="L43" s="280"/>
      <c r="M43" s="280"/>
    </row>
    <row r="44" spans="9:13" ht="12.75">
      <c r="I44" s="280"/>
      <c r="J44" s="280"/>
      <c r="K44" s="280"/>
      <c r="L44" s="280"/>
      <c r="M44" s="280"/>
    </row>
    <row r="45" spans="9:13" ht="12.75">
      <c r="I45" s="280"/>
      <c r="J45" s="280"/>
      <c r="K45" s="280"/>
      <c r="L45" s="280"/>
      <c r="M45" s="280"/>
    </row>
    <row r="46" spans="9:13" ht="12.75">
      <c r="I46" s="280"/>
      <c r="J46" s="280"/>
      <c r="K46" s="280"/>
      <c r="L46" s="280"/>
      <c r="M46" s="280"/>
    </row>
    <row r="47" spans="9:13" ht="12.75">
      <c r="I47" s="280"/>
      <c r="J47" s="280"/>
      <c r="K47" s="280"/>
      <c r="L47" s="280"/>
      <c r="M47" s="280"/>
    </row>
    <row r="48" spans="9:13" ht="12.75">
      <c r="I48" s="280"/>
      <c r="J48" s="280"/>
      <c r="K48" s="280"/>
      <c r="L48" s="280"/>
      <c r="M48" s="280"/>
    </row>
    <row r="49" spans="9:13" ht="12.75">
      <c r="I49" s="280"/>
      <c r="J49" s="280"/>
      <c r="K49" s="280"/>
      <c r="L49" s="280"/>
      <c r="M49" s="280"/>
    </row>
    <row r="50" spans="9:13" ht="12.75">
      <c r="I50" s="280"/>
      <c r="J50" s="280"/>
      <c r="K50" s="280"/>
      <c r="L50" s="280"/>
      <c r="M50" s="280"/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0">
      <selection activeCell="D22" sqref="D22"/>
    </sheetView>
  </sheetViews>
  <sheetFormatPr defaultColWidth="12.421875" defaultRowHeight="15"/>
  <cols>
    <col min="1" max="1" width="15.57421875" style="282" customWidth="1"/>
    <col min="2" max="2" width="12.421875" style="282" customWidth="1"/>
    <col min="3" max="3" width="14.00390625" style="282" customWidth="1"/>
    <col min="4" max="7" width="12.421875" style="282" customWidth="1"/>
    <col min="8" max="9" width="12.421875" style="282" hidden="1" customWidth="1"/>
    <col min="10" max="16384" width="12.421875" style="282" customWidth="1"/>
  </cols>
  <sheetData>
    <row r="1" spans="1:9" ht="12.75">
      <c r="A1" s="1457" t="s">
        <v>278</v>
      </c>
      <c r="B1" s="1457"/>
      <c r="C1" s="1457"/>
      <c r="D1" s="1457"/>
      <c r="E1" s="1457"/>
      <c r="F1" s="1457"/>
      <c r="G1" s="1457"/>
      <c r="H1" s="281"/>
      <c r="I1" s="281"/>
    </row>
    <row r="2" spans="1:10" ht="19.5" customHeight="1">
      <c r="A2" s="1458" t="s">
        <v>252</v>
      </c>
      <c r="B2" s="1458"/>
      <c r="C2" s="1458"/>
      <c r="D2" s="1458"/>
      <c r="E2" s="1458"/>
      <c r="F2" s="1458"/>
      <c r="G2" s="1458"/>
      <c r="H2" s="1458"/>
      <c r="I2" s="1458"/>
      <c r="J2" s="283"/>
    </row>
    <row r="3" spans="1:9" ht="14.25" customHeight="1">
      <c r="A3" s="1459" t="s">
        <v>279</v>
      </c>
      <c r="B3" s="1459"/>
      <c r="C3" s="1459"/>
      <c r="D3" s="1459"/>
      <c r="E3" s="1459"/>
      <c r="F3" s="1459"/>
      <c r="G3" s="1459"/>
      <c r="H3" s="1459"/>
      <c r="I3" s="1459"/>
    </row>
    <row r="4" spans="1:9" ht="15.75" customHeight="1" thickBot="1">
      <c r="A4" s="1460" t="s">
        <v>241</v>
      </c>
      <c r="B4" s="1461"/>
      <c r="C4" s="1461"/>
      <c r="D4" s="1461"/>
      <c r="E4" s="1461"/>
      <c r="F4" s="1461"/>
      <c r="G4" s="1461"/>
      <c r="H4" s="1461"/>
      <c r="I4" s="1461"/>
    </row>
    <row r="5" spans="1:13" ht="24.75" customHeight="1" thickTop="1">
      <c r="A5" s="1462" t="s">
        <v>280</v>
      </c>
      <c r="B5" s="1464" t="s">
        <v>17</v>
      </c>
      <c r="C5" s="1464"/>
      <c r="D5" s="1465" t="s">
        <v>19</v>
      </c>
      <c r="E5" s="1464"/>
      <c r="F5" s="1466" t="s">
        <v>41</v>
      </c>
      <c r="G5" s="1467"/>
      <c r="H5" s="284" t="s">
        <v>281</v>
      </c>
      <c r="I5" s="285"/>
      <c r="J5" s="286"/>
      <c r="K5" s="286"/>
      <c r="L5" s="286"/>
      <c r="M5" s="286"/>
    </row>
    <row r="6" spans="1:13" ht="24.75" customHeight="1">
      <c r="A6" s="1463"/>
      <c r="B6" s="287" t="s">
        <v>225</v>
      </c>
      <c r="C6" s="288" t="s">
        <v>184</v>
      </c>
      <c r="D6" s="288" t="s">
        <v>225</v>
      </c>
      <c r="E6" s="287" t="s">
        <v>184</v>
      </c>
      <c r="F6" s="289" t="s">
        <v>225</v>
      </c>
      <c r="G6" s="290" t="s">
        <v>184</v>
      </c>
      <c r="H6" s="291" t="s">
        <v>282</v>
      </c>
      <c r="I6" s="291" t="s">
        <v>283</v>
      </c>
      <c r="J6" s="286"/>
      <c r="K6" s="286"/>
      <c r="L6" s="286"/>
      <c r="M6" s="286"/>
    </row>
    <row r="7" spans="1:16" ht="24.75" customHeight="1">
      <c r="A7" s="292" t="s">
        <v>226</v>
      </c>
      <c r="B7" s="293">
        <v>293.5</v>
      </c>
      <c r="C7" s="293">
        <v>7.430453879941439</v>
      </c>
      <c r="D7" s="294">
        <v>309.2</v>
      </c>
      <c r="E7" s="295">
        <v>5.4</v>
      </c>
      <c r="F7" s="294">
        <v>327.6</v>
      </c>
      <c r="G7" s="296">
        <v>5.9</v>
      </c>
      <c r="H7" s="286"/>
      <c r="I7" s="286"/>
      <c r="J7" s="1375"/>
      <c r="K7" s="304"/>
      <c r="L7" s="1375"/>
      <c r="M7" s="286"/>
      <c r="N7" s="286"/>
      <c r="O7" s="286"/>
      <c r="P7" s="286"/>
    </row>
    <row r="8" spans="1:16" ht="24.75" customHeight="1">
      <c r="A8" s="292" t="s">
        <v>227</v>
      </c>
      <c r="B8" s="293">
        <v>299.2</v>
      </c>
      <c r="C8" s="293">
        <v>7.317073170731689</v>
      </c>
      <c r="D8" s="294">
        <v>314.4739411999262</v>
      </c>
      <c r="E8" s="293">
        <v>5.098063068704704</v>
      </c>
      <c r="F8" s="294">
        <v>331</v>
      </c>
      <c r="G8" s="296">
        <v>5.3</v>
      </c>
      <c r="H8" s="286"/>
      <c r="I8" s="286"/>
      <c r="J8" s="1375"/>
      <c r="K8" s="304"/>
      <c r="L8" s="1375"/>
      <c r="M8" s="286"/>
      <c r="N8" s="286"/>
      <c r="O8" s="286"/>
      <c r="P8" s="286"/>
    </row>
    <row r="9" spans="1:16" ht="24.75" customHeight="1">
      <c r="A9" s="292" t="s">
        <v>228</v>
      </c>
      <c r="B9" s="293">
        <v>299.8</v>
      </c>
      <c r="C9" s="293">
        <v>7.2</v>
      </c>
      <c r="D9" s="294">
        <v>317.6285467867761</v>
      </c>
      <c r="E9" s="293">
        <v>5.948689241718256</v>
      </c>
      <c r="F9" s="294">
        <v>333.5470818040324</v>
      </c>
      <c r="G9" s="296">
        <v>5.011682727605219</v>
      </c>
      <c r="H9" s="286"/>
      <c r="I9" s="286"/>
      <c r="J9" s="1375"/>
      <c r="K9" s="1375"/>
      <c r="L9" s="1375"/>
      <c r="M9" s="286"/>
      <c r="N9" s="286"/>
      <c r="O9" s="286"/>
      <c r="P9" s="286"/>
    </row>
    <row r="10" spans="1:16" ht="24.75" customHeight="1">
      <c r="A10" s="292" t="s">
        <v>229</v>
      </c>
      <c r="B10" s="293">
        <v>300.8</v>
      </c>
      <c r="C10" s="293">
        <v>6.7</v>
      </c>
      <c r="D10" s="294">
        <v>322.1263609552701</v>
      </c>
      <c r="E10" s="293">
        <v>7.099144774973908</v>
      </c>
      <c r="F10" s="294"/>
      <c r="G10" s="296"/>
      <c r="H10" s="286"/>
      <c r="I10" s="286"/>
      <c r="J10" s="1375"/>
      <c r="K10" s="1375"/>
      <c r="L10" s="1375"/>
      <c r="M10" s="286"/>
      <c r="N10" s="286"/>
      <c r="O10" s="286"/>
      <c r="P10" s="286"/>
    </row>
    <row r="11" spans="1:16" ht="24.75" customHeight="1">
      <c r="A11" s="292" t="s">
        <v>230</v>
      </c>
      <c r="B11" s="293">
        <v>297.2</v>
      </c>
      <c r="C11" s="293">
        <v>6.6</v>
      </c>
      <c r="D11" s="294">
        <v>320.6523604510862</v>
      </c>
      <c r="E11" s="293">
        <v>7.884118351311216</v>
      </c>
      <c r="F11" s="294"/>
      <c r="G11" s="296"/>
      <c r="H11" s="286"/>
      <c r="I11" s="286"/>
      <c r="J11" s="1375"/>
      <c r="K11" s="1375"/>
      <c r="L11" s="1375"/>
      <c r="M11" s="286"/>
      <c r="N11" s="286"/>
      <c r="O11" s="286"/>
      <c r="P11" s="286"/>
    </row>
    <row r="12" spans="1:16" ht="24.75" customHeight="1">
      <c r="A12" s="292" t="s">
        <v>231</v>
      </c>
      <c r="B12" s="293">
        <v>292.8</v>
      </c>
      <c r="C12" s="293">
        <v>5.4</v>
      </c>
      <c r="D12" s="294">
        <v>315.2</v>
      </c>
      <c r="E12" s="293">
        <v>7.6</v>
      </c>
      <c r="F12" s="294"/>
      <c r="G12" s="296"/>
      <c r="H12" s="286"/>
      <c r="I12" s="286"/>
      <c r="J12" s="1375"/>
      <c r="K12" s="1375"/>
      <c r="L12" s="1375"/>
      <c r="M12" s="286"/>
      <c r="N12" s="286"/>
      <c r="O12" s="286"/>
      <c r="P12" s="286"/>
    </row>
    <row r="13" spans="1:16" ht="24.75" customHeight="1">
      <c r="A13" s="292" t="s">
        <v>232</v>
      </c>
      <c r="B13" s="293">
        <v>290.2</v>
      </c>
      <c r="C13" s="293">
        <v>5.5</v>
      </c>
      <c r="D13" s="294">
        <v>310.1537492453343</v>
      </c>
      <c r="E13" s="293">
        <v>6.878639820979203</v>
      </c>
      <c r="F13" s="294"/>
      <c r="G13" s="296"/>
      <c r="H13" s="286"/>
      <c r="I13" s="286"/>
      <c r="J13" s="1375"/>
      <c r="K13" s="1375"/>
      <c r="L13" s="1375"/>
      <c r="M13" s="286"/>
      <c r="N13" s="286"/>
      <c r="O13" s="286"/>
      <c r="P13" s="286"/>
    </row>
    <row r="14" spans="1:16" ht="24.75" customHeight="1">
      <c r="A14" s="292" t="s">
        <v>233</v>
      </c>
      <c r="B14" s="293">
        <v>293.1</v>
      </c>
      <c r="C14" s="293">
        <v>5.5</v>
      </c>
      <c r="D14" s="294">
        <v>309.1447627369639</v>
      </c>
      <c r="E14" s="293">
        <v>5.483480669822853</v>
      </c>
      <c r="F14" s="294"/>
      <c r="G14" s="296"/>
      <c r="H14" s="286"/>
      <c r="I14" s="286"/>
      <c r="J14" s="1375"/>
      <c r="K14" s="1375"/>
      <c r="L14" s="1375"/>
      <c r="M14" s="286"/>
      <c r="N14" s="286"/>
      <c r="O14" s="286"/>
      <c r="P14" s="286"/>
    </row>
    <row r="15" spans="1:16" ht="24.75" customHeight="1">
      <c r="A15" s="292" t="s">
        <v>234</v>
      </c>
      <c r="B15" s="293">
        <v>292</v>
      </c>
      <c r="C15" s="293">
        <v>5.3</v>
      </c>
      <c r="D15" s="294">
        <v>308.1719703737849</v>
      </c>
      <c r="E15" s="293">
        <v>5.526884479820126</v>
      </c>
      <c r="F15" s="294"/>
      <c r="G15" s="296"/>
      <c r="J15" s="304"/>
      <c r="K15" s="1375"/>
      <c r="L15" s="1375"/>
      <c r="M15" s="286"/>
      <c r="N15" s="286"/>
      <c r="O15" s="286"/>
      <c r="P15" s="286"/>
    </row>
    <row r="16" spans="1:16" ht="24.75" customHeight="1">
      <c r="A16" s="292" t="s">
        <v>235</v>
      </c>
      <c r="B16" s="293">
        <v>297.1</v>
      </c>
      <c r="C16" s="293">
        <v>5.1</v>
      </c>
      <c r="D16" s="294">
        <v>314.3767096596036</v>
      </c>
      <c r="E16" s="293">
        <v>5.825231271931926</v>
      </c>
      <c r="F16" s="294"/>
      <c r="G16" s="296"/>
      <c r="J16" s="304"/>
      <c r="K16" s="1375"/>
      <c r="L16" s="1375"/>
      <c r="M16" s="286"/>
      <c r="N16" s="286"/>
      <c r="O16" s="286"/>
      <c r="P16" s="286"/>
    </row>
    <row r="17" spans="1:16" ht="24.75" customHeight="1">
      <c r="A17" s="292" t="s">
        <v>236</v>
      </c>
      <c r="B17" s="293">
        <v>299.5</v>
      </c>
      <c r="C17" s="293">
        <v>5.4</v>
      </c>
      <c r="D17" s="294">
        <v>318.79065085380836</v>
      </c>
      <c r="E17" s="293">
        <v>6.438069969408389</v>
      </c>
      <c r="F17" s="294"/>
      <c r="G17" s="296"/>
      <c r="J17" s="304"/>
      <c r="K17" s="1375"/>
      <c r="L17" s="1375"/>
      <c r="M17" s="286"/>
      <c r="N17" s="286"/>
      <c r="O17" s="286"/>
      <c r="P17" s="286"/>
    </row>
    <row r="18" spans="1:16" ht="24.75" customHeight="1">
      <c r="A18" s="292" t="s">
        <v>237</v>
      </c>
      <c r="B18" s="293">
        <v>304.4</v>
      </c>
      <c r="C18" s="293">
        <v>5.4</v>
      </c>
      <c r="D18" s="294">
        <v>323.1326629842921</v>
      </c>
      <c r="E18" s="297">
        <v>6.153560449018073</v>
      </c>
      <c r="F18" s="294"/>
      <c r="G18" s="296"/>
      <c r="J18" s="304"/>
      <c r="K18" s="1375"/>
      <c r="L18" s="1375"/>
      <c r="M18" s="286"/>
      <c r="N18" s="286"/>
      <c r="O18" s="286"/>
      <c r="P18" s="286"/>
    </row>
    <row r="19" spans="1:12" ht="24.75" customHeight="1" thickBot="1">
      <c r="A19" s="298" t="s">
        <v>238</v>
      </c>
      <c r="B19" s="299">
        <f aca="true" t="shared" si="0" ref="B19:G19">AVERAGE(B7:B18)</f>
        <v>296.6333333333333</v>
      </c>
      <c r="C19" s="300">
        <f t="shared" si="0"/>
        <v>6.070627254222761</v>
      </c>
      <c r="D19" s="301">
        <f t="shared" si="0"/>
        <v>315.2543096039038</v>
      </c>
      <c r="E19" s="301">
        <f t="shared" si="0"/>
        <v>6.277990174807388</v>
      </c>
      <c r="F19" s="299">
        <f t="shared" si="0"/>
        <v>330.7156939346775</v>
      </c>
      <c r="G19" s="302">
        <f t="shared" si="0"/>
        <v>5.403894242535073</v>
      </c>
      <c r="J19" s="304"/>
      <c r="K19" s="304"/>
      <c r="L19" s="304"/>
    </row>
    <row r="20" spans="1:12" ht="19.5" customHeight="1" thickTop="1">
      <c r="A20" s="303"/>
      <c r="D20" s="286"/>
      <c r="J20" s="304"/>
      <c r="K20" s="304"/>
      <c r="L20" s="304"/>
    </row>
    <row r="21" spans="1:12" ht="19.5" customHeight="1">
      <c r="A21" s="303"/>
      <c r="G21" s="283"/>
      <c r="J21" s="304"/>
      <c r="K21" s="304"/>
      <c r="L21" s="304"/>
    </row>
    <row r="22" spans="10:12" ht="12.75">
      <c r="J22" s="304"/>
      <c r="K22" s="304"/>
      <c r="L22" s="304"/>
    </row>
    <row r="23" spans="1:12" ht="12.75">
      <c r="A23" s="304"/>
      <c r="B23" s="304"/>
      <c r="J23" s="304"/>
      <c r="K23" s="304"/>
      <c r="L23" s="304"/>
    </row>
    <row r="24" spans="1:12" ht="12.75">
      <c r="A24" s="305"/>
      <c r="B24" s="304"/>
      <c r="J24" s="304"/>
      <c r="K24" s="304"/>
      <c r="L24" s="304"/>
    </row>
    <row r="25" spans="1:12" ht="12.75">
      <c r="A25" s="305"/>
      <c r="B25" s="304"/>
      <c r="J25" s="304"/>
      <c r="K25" s="304"/>
      <c r="L25" s="304"/>
    </row>
    <row r="26" spans="1:12" ht="12.75">
      <c r="A26" s="305"/>
      <c r="B26" s="304"/>
      <c r="J26" s="304"/>
      <c r="K26" s="304"/>
      <c r="L26" s="304"/>
    </row>
    <row r="27" spans="1:12" ht="12.75">
      <c r="A27" s="304"/>
      <c r="B27" s="304"/>
      <c r="J27" s="304"/>
      <c r="K27" s="304"/>
      <c r="L27" s="304"/>
    </row>
    <row r="28" spans="10:12" ht="12.75">
      <c r="J28" s="304"/>
      <c r="K28" s="304"/>
      <c r="L28" s="304"/>
    </row>
    <row r="29" spans="10:12" ht="12.75">
      <c r="J29" s="304"/>
      <c r="K29" s="304"/>
      <c r="L29" s="304"/>
    </row>
    <row r="30" spans="10:12" ht="12.75">
      <c r="J30" s="304"/>
      <c r="K30" s="304"/>
      <c r="L30" s="304"/>
    </row>
    <row r="31" spans="10:12" ht="12.75">
      <c r="J31" s="304"/>
      <c r="K31" s="304"/>
      <c r="L31" s="304"/>
    </row>
    <row r="32" spans="10:12" ht="12.75">
      <c r="J32" s="304"/>
      <c r="K32" s="304"/>
      <c r="L32" s="304"/>
    </row>
    <row r="33" spans="10:12" ht="12.75">
      <c r="J33" s="304"/>
      <c r="K33" s="304"/>
      <c r="L33" s="304"/>
    </row>
    <row r="34" spans="10:12" ht="12.75">
      <c r="J34" s="304"/>
      <c r="K34" s="304"/>
      <c r="L34" s="304"/>
    </row>
    <row r="35" spans="10:12" ht="12.75">
      <c r="J35" s="304"/>
      <c r="K35" s="304"/>
      <c r="L35" s="304"/>
    </row>
    <row r="36" spans="10:12" ht="12.75">
      <c r="J36" s="304"/>
      <c r="K36" s="304"/>
      <c r="L36" s="304"/>
    </row>
    <row r="37" spans="10:12" ht="12.75">
      <c r="J37" s="304"/>
      <c r="K37" s="304"/>
      <c r="L37" s="304"/>
    </row>
    <row r="38" spans="10:12" ht="12.75">
      <c r="J38" s="304"/>
      <c r="K38" s="304"/>
      <c r="L38" s="304"/>
    </row>
    <row r="39" spans="10:12" ht="12.75">
      <c r="J39" s="304"/>
      <c r="K39" s="304"/>
      <c r="L39" s="304"/>
    </row>
    <row r="40" spans="10:12" ht="12.75">
      <c r="J40" s="304"/>
      <c r="K40" s="304"/>
      <c r="L40" s="304"/>
    </row>
    <row r="41" spans="10:12" ht="12.75">
      <c r="J41" s="304"/>
      <c r="K41" s="304"/>
      <c r="L41" s="304"/>
    </row>
    <row r="42" spans="10:12" ht="12.75">
      <c r="J42" s="304"/>
      <c r="K42" s="304"/>
      <c r="L42" s="304"/>
    </row>
    <row r="43" spans="10:12" ht="12.75">
      <c r="J43" s="304"/>
      <c r="K43" s="304"/>
      <c r="L43" s="304"/>
    </row>
    <row r="44" spans="10:12" ht="12.75">
      <c r="J44" s="304"/>
      <c r="K44" s="304"/>
      <c r="L44" s="304"/>
    </row>
    <row r="45" spans="10:12" ht="12.75">
      <c r="J45" s="304"/>
      <c r="K45" s="304"/>
      <c r="L45" s="304"/>
    </row>
    <row r="46" spans="10:12" ht="12.75">
      <c r="J46" s="304"/>
      <c r="K46" s="304"/>
      <c r="L46" s="304"/>
    </row>
    <row r="47" spans="10:12" ht="12.75">
      <c r="J47" s="304"/>
      <c r="K47" s="304"/>
      <c r="L47" s="304"/>
    </row>
    <row r="48" spans="10:12" ht="12.75">
      <c r="J48" s="304"/>
      <c r="K48" s="304"/>
      <c r="L48" s="304"/>
    </row>
    <row r="49" spans="10:12" ht="12.75">
      <c r="J49" s="304"/>
      <c r="K49" s="304"/>
      <c r="L49" s="304"/>
    </row>
    <row r="50" spans="10:12" ht="12.75">
      <c r="J50" s="304"/>
      <c r="K50" s="304"/>
      <c r="L50" s="304"/>
    </row>
    <row r="51" spans="10:12" ht="12.75">
      <c r="J51" s="304"/>
      <c r="K51" s="304"/>
      <c r="L51" s="304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43">
      <selection activeCell="A4" sqref="A4:M4"/>
    </sheetView>
  </sheetViews>
  <sheetFormatPr defaultColWidth="9.140625" defaultRowHeight="24.75" customHeight="1"/>
  <cols>
    <col min="1" max="1" width="6.28125" style="195" customWidth="1"/>
    <col min="2" max="2" width="34.28125" style="172" bestFit="1" customWidth="1"/>
    <col min="3" max="3" width="6.8515625" style="172" bestFit="1" customWidth="1"/>
    <col min="4" max="4" width="11.00390625" style="172" customWidth="1"/>
    <col min="5" max="5" width="10.57421875" style="172" customWidth="1"/>
    <col min="6" max="6" width="11.00390625" style="172" customWidth="1"/>
    <col min="7" max="7" width="10.421875" style="172" customWidth="1"/>
    <col min="8" max="8" width="10.7109375" style="172" customWidth="1"/>
    <col min="9" max="9" width="11.00390625" style="172" customWidth="1"/>
    <col min="10" max="13" width="7.140625" style="172" bestFit="1" customWidth="1"/>
    <col min="14" max="14" width="5.57421875" style="172" customWidth="1"/>
    <col min="15" max="16384" width="9.140625" style="172" customWidth="1"/>
  </cols>
  <sheetData>
    <row r="1" spans="1:13" ht="12.75">
      <c r="A1" s="1471" t="s">
        <v>178</v>
      </c>
      <c r="B1" s="1471"/>
      <c r="C1" s="1471"/>
      <c r="D1" s="1471"/>
      <c r="E1" s="1471"/>
      <c r="F1" s="1471"/>
      <c r="G1" s="1471"/>
      <c r="H1" s="1471"/>
      <c r="I1" s="1471"/>
      <c r="J1" s="1471"/>
      <c r="K1" s="1471"/>
      <c r="L1" s="1471"/>
      <c r="M1" s="1471"/>
    </row>
    <row r="2" spans="1:13" ht="15.75">
      <c r="A2" s="1446" t="s">
        <v>179</v>
      </c>
      <c r="B2" s="1446"/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</row>
    <row r="3" spans="1:13" ht="12.75">
      <c r="A3" s="1471" t="s">
        <v>180</v>
      </c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</row>
    <row r="4" spans="1:13" ht="12.75">
      <c r="A4" s="1471" t="s">
        <v>213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</row>
    <row r="5" spans="1:13" ht="13.5" thickBo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3.5" thickTop="1">
      <c r="A6" s="1472" t="s">
        <v>181</v>
      </c>
      <c r="B6" s="1449" t="s">
        <v>182</v>
      </c>
      <c r="C6" s="173" t="s">
        <v>183</v>
      </c>
      <c r="D6" s="174" t="s">
        <v>17</v>
      </c>
      <c r="E6" s="1451" t="s">
        <v>19</v>
      </c>
      <c r="F6" s="1452"/>
      <c r="G6" s="1453" t="s">
        <v>41</v>
      </c>
      <c r="H6" s="1453"/>
      <c r="I6" s="1452"/>
      <c r="J6" s="1454" t="s">
        <v>184</v>
      </c>
      <c r="K6" s="1455"/>
      <c r="L6" s="1455"/>
      <c r="M6" s="1456"/>
    </row>
    <row r="7" spans="1:13" ht="13.5" customHeight="1">
      <c r="A7" s="1473"/>
      <c r="B7" s="1450"/>
      <c r="C7" s="175" t="s">
        <v>185</v>
      </c>
      <c r="D7" s="176" t="str">
        <f>I7</f>
        <v>Sep/Oct</v>
      </c>
      <c r="E7" s="176" t="str">
        <f>H7</f>
        <v>Aug/Sep</v>
      </c>
      <c r="F7" s="176" t="str">
        <f>I7</f>
        <v>Sep/Oct</v>
      </c>
      <c r="G7" s="176" t="s">
        <v>148</v>
      </c>
      <c r="H7" s="176" t="s">
        <v>147</v>
      </c>
      <c r="I7" s="176" t="s">
        <v>146</v>
      </c>
      <c r="J7" s="1468" t="s">
        <v>186</v>
      </c>
      <c r="K7" s="1468" t="s">
        <v>187</v>
      </c>
      <c r="L7" s="1468" t="s">
        <v>188</v>
      </c>
      <c r="M7" s="1469" t="s">
        <v>189</v>
      </c>
    </row>
    <row r="8" spans="1:13" ht="12.75">
      <c r="A8" s="1474"/>
      <c r="B8" s="177">
        <v>1</v>
      </c>
      <c r="C8" s="178">
        <v>2</v>
      </c>
      <c r="D8" s="177">
        <v>3</v>
      </c>
      <c r="E8" s="177">
        <v>4</v>
      </c>
      <c r="F8" s="177">
        <v>5</v>
      </c>
      <c r="G8" s="179">
        <v>6</v>
      </c>
      <c r="H8" s="180">
        <v>7</v>
      </c>
      <c r="I8" s="180">
        <v>8</v>
      </c>
      <c r="J8" s="1450"/>
      <c r="K8" s="1450"/>
      <c r="L8" s="1450"/>
      <c r="M8" s="1470"/>
    </row>
    <row r="9" spans="1:13" ht="24.75" customHeight="1">
      <c r="A9" s="181"/>
      <c r="B9" s="182" t="s">
        <v>149</v>
      </c>
      <c r="C9" s="183">
        <v>100</v>
      </c>
      <c r="D9" s="184">
        <v>334</v>
      </c>
      <c r="E9" s="184">
        <v>355.2</v>
      </c>
      <c r="F9" s="184">
        <v>360.9</v>
      </c>
      <c r="G9" s="184">
        <v>406.6</v>
      </c>
      <c r="H9" s="184">
        <v>408.9</v>
      </c>
      <c r="I9" s="1312">
        <v>412.9</v>
      </c>
      <c r="J9" s="1330">
        <v>8.053892215568851</v>
      </c>
      <c r="K9" s="1330">
        <v>1.6047297297297405</v>
      </c>
      <c r="L9" s="1330">
        <v>14.40842338597949</v>
      </c>
      <c r="M9" s="1326">
        <v>0.9782342871117748</v>
      </c>
    </row>
    <row r="10" spans="1:13" ht="24.75" customHeight="1">
      <c r="A10" s="185">
        <v>1</v>
      </c>
      <c r="B10" s="186" t="s">
        <v>190</v>
      </c>
      <c r="C10" s="187">
        <v>26.97</v>
      </c>
      <c r="D10" s="188">
        <v>254.7</v>
      </c>
      <c r="E10" s="188">
        <v>256.7</v>
      </c>
      <c r="F10" s="188">
        <v>256.7</v>
      </c>
      <c r="G10" s="188">
        <v>303.6</v>
      </c>
      <c r="H10" s="188">
        <v>304.2</v>
      </c>
      <c r="I10" s="1313">
        <v>304.2</v>
      </c>
      <c r="J10" s="1331">
        <v>0.7852375343541382</v>
      </c>
      <c r="K10" s="1331">
        <v>0</v>
      </c>
      <c r="L10" s="1331">
        <v>18.504090377873</v>
      </c>
      <c r="M10" s="306">
        <v>0</v>
      </c>
    </row>
    <row r="11" spans="1:13" ht="24.75" customHeight="1">
      <c r="A11" s="189"/>
      <c r="B11" s="190" t="s">
        <v>191</v>
      </c>
      <c r="C11" s="191">
        <v>9.8</v>
      </c>
      <c r="D11" s="192">
        <v>234.2</v>
      </c>
      <c r="E11" s="192">
        <v>236.5</v>
      </c>
      <c r="F11" s="192">
        <v>236.5</v>
      </c>
      <c r="G11" s="192">
        <v>278.9</v>
      </c>
      <c r="H11" s="192">
        <v>279.1</v>
      </c>
      <c r="I11" s="1314">
        <v>279.1</v>
      </c>
      <c r="J11" s="1332">
        <v>0.9820666097352841</v>
      </c>
      <c r="K11" s="1332">
        <v>0</v>
      </c>
      <c r="L11" s="1332">
        <v>18.01268498942919</v>
      </c>
      <c r="M11" s="307">
        <v>0</v>
      </c>
    </row>
    <row r="12" spans="1:13" ht="27.75" customHeight="1">
      <c r="A12" s="189"/>
      <c r="B12" s="190" t="s">
        <v>192</v>
      </c>
      <c r="C12" s="191">
        <v>17.17</v>
      </c>
      <c r="D12" s="192">
        <v>266.3</v>
      </c>
      <c r="E12" s="192">
        <v>268.2</v>
      </c>
      <c r="F12" s="192">
        <v>268.2</v>
      </c>
      <c r="G12" s="192">
        <v>317.6</v>
      </c>
      <c r="H12" s="192">
        <v>318.4</v>
      </c>
      <c r="I12" s="1314">
        <v>318.4</v>
      </c>
      <c r="J12" s="1332">
        <v>0.7134810364250797</v>
      </c>
      <c r="K12" s="1332">
        <v>0</v>
      </c>
      <c r="L12" s="1332">
        <v>18.717375093214002</v>
      </c>
      <c r="M12" s="307">
        <v>0</v>
      </c>
    </row>
    <row r="13" spans="1:13" ht="18.75" customHeight="1">
      <c r="A13" s="185">
        <v>1.1</v>
      </c>
      <c r="B13" s="186" t="s">
        <v>193</v>
      </c>
      <c r="C13" s="193">
        <v>2.82</v>
      </c>
      <c r="D13" s="188">
        <v>340.7</v>
      </c>
      <c r="E13" s="188">
        <v>340.7</v>
      </c>
      <c r="F13" s="188">
        <v>340.7</v>
      </c>
      <c r="G13" s="188">
        <v>423.2</v>
      </c>
      <c r="H13" s="188">
        <v>423.2</v>
      </c>
      <c r="I13" s="1313">
        <v>423.2</v>
      </c>
      <c r="J13" s="1331">
        <v>0</v>
      </c>
      <c r="K13" s="1331">
        <v>0</v>
      </c>
      <c r="L13" s="1331">
        <v>24.21485177575579</v>
      </c>
      <c r="M13" s="306">
        <v>0</v>
      </c>
    </row>
    <row r="14" spans="1:13" ht="24.75" customHeight="1">
      <c r="A14" s="185"/>
      <c r="B14" s="190" t="s">
        <v>191</v>
      </c>
      <c r="C14" s="194">
        <v>0.31</v>
      </c>
      <c r="D14" s="192">
        <v>281.4</v>
      </c>
      <c r="E14" s="192">
        <v>281.4</v>
      </c>
      <c r="F14" s="192">
        <v>281.4</v>
      </c>
      <c r="G14" s="192">
        <v>350.7</v>
      </c>
      <c r="H14" s="192">
        <v>350.7</v>
      </c>
      <c r="I14" s="1314">
        <v>350.7</v>
      </c>
      <c r="J14" s="1332">
        <v>0</v>
      </c>
      <c r="K14" s="1332">
        <v>0</v>
      </c>
      <c r="L14" s="1332">
        <v>24.62686567164181</v>
      </c>
      <c r="M14" s="307">
        <v>0</v>
      </c>
    </row>
    <row r="15" spans="1:13" ht="24.75" customHeight="1">
      <c r="A15" s="185"/>
      <c r="B15" s="190" t="s">
        <v>192</v>
      </c>
      <c r="C15" s="194">
        <v>2.51</v>
      </c>
      <c r="D15" s="192">
        <v>347.9</v>
      </c>
      <c r="E15" s="192">
        <v>347.9</v>
      </c>
      <c r="F15" s="192">
        <v>347.9</v>
      </c>
      <c r="G15" s="192">
        <v>432</v>
      </c>
      <c r="H15" s="192">
        <v>432</v>
      </c>
      <c r="I15" s="1314">
        <v>432</v>
      </c>
      <c r="J15" s="1332">
        <v>0</v>
      </c>
      <c r="K15" s="1332">
        <v>0</v>
      </c>
      <c r="L15" s="1332">
        <v>24.173613107214734</v>
      </c>
      <c r="M15" s="307">
        <v>0</v>
      </c>
    </row>
    <row r="16" spans="1:13" ht="24.75" customHeight="1">
      <c r="A16" s="185">
        <v>1.2</v>
      </c>
      <c r="B16" s="186" t="s">
        <v>194</v>
      </c>
      <c r="C16" s="193">
        <v>1.14</v>
      </c>
      <c r="D16" s="188">
        <v>288.1</v>
      </c>
      <c r="E16" s="188">
        <v>290.1</v>
      </c>
      <c r="F16" s="188">
        <v>290.1</v>
      </c>
      <c r="G16" s="188">
        <v>336.7</v>
      </c>
      <c r="H16" s="188">
        <v>350.3</v>
      </c>
      <c r="I16" s="1313">
        <v>350.3</v>
      </c>
      <c r="J16" s="1331">
        <v>0.6942034015966669</v>
      </c>
      <c r="K16" s="1331">
        <v>0</v>
      </c>
      <c r="L16" s="1331">
        <v>20.7514650120648</v>
      </c>
      <c r="M16" s="306">
        <v>0</v>
      </c>
    </row>
    <row r="17" spans="1:13" ht="24.75" customHeight="1">
      <c r="A17" s="185"/>
      <c r="B17" s="190" t="s">
        <v>191</v>
      </c>
      <c r="C17" s="194">
        <v>0.19</v>
      </c>
      <c r="D17" s="192">
        <v>231.4</v>
      </c>
      <c r="E17" s="192">
        <v>233</v>
      </c>
      <c r="F17" s="192">
        <v>233</v>
      </c>
      <c r="G17" s="192">
        <v>285.7</v>
      </c>
      <c r="H17" s="192">
        <v>294.8</v>
      </c>
      <c r="I17" s="1314">
        <v>294.8</v>
      </c>
      <c r="J17" s="1332">
        <v>0.6914433880726136</v>
      </c>
      <c r="K17" s="1332">
        <v>0</v>
      </c>
      <c r="L17" s="1332">
        <v>26.523605150214593</v>
      </c>
      <c r="M17" s="307">
        <v>0</v>
      </c>
    </row>
    <row r="18" spans="1:13" ht="24.75" customHeight="1">
      <c r="A18" s="185"/>
      <c r="B18" s="190" t="s">
        <v>192</v>
      </c>
      <c r="C18" s="194">
        <v>0.95</v>
      </c>
      <c r="D18" s="192">
        <v>299.4</v>
      </c>
      <c r="E18" s="192">
        <v>301.6</v>
      </c>
      <c r="F18" s="192">
        <v>301.6</v>
      </c>
      <c r="G18" s="192">
        <v>346.9</v>
      </c>
      <c r="H18" s="192">
        <v>361.4</v>
      </c>
      <c r="I18" s="1314">
        <v>361.4</v>
      </c>
      <c r="J18" s="1332">
        <v>0.7348029392117752</v>
      </c>
      <c r="K18" s="1332">
        <v>0</v>
      </c>
      <c r="L18" s="1332">
        <v>19.827586206896527</v>
      </c>
      <c r="M18" s="307">
        <v>0</v>
      </c>
    </row>
    <row r="19" spans="1:13" ht="24.75" customHeight="1">
      <c r="A19" s="185">
        <v>1.3</v>
      </c>
      <c r="B19" s="186" t="s">
        <v>195</v>
      </c>
      <c r="C19" s="193">
        <v>0.55</v>
      </c>
      <c r="D19" s="188">
        <v>447.5</v>
      </c>
      <c r="E19" s="188">
        <v>457.7</v>
      </c>
      <c r="F19" s="188">
        <v>457.7</v>
      </c>
      <c r="G19" s="188">
        <v>473.2</v>
      </c>
      <c r="H19" s="188">
        <v>473.2</v>
      </c>
      <c r="I19" s="1313">
        <v>473.2</v>
      </c>
      <c r="J19" s="1331">
        <v>2.2793296089385535</v>
      </c>
      <c r="K19" s="1331">
        <v>0</v>
      </c>
      <c r="L19" s="1331">
        <v>3.3864977059209025</v>
      </c>
      <c r="M19" s="306">
        <v>0</v>
      </c>
    </row>
    <row r="20" spans="1:13" ht="24.75" customHeight="1">
      <c r="A20" s="185"/>
      <c r="B20" s="190" t="s">
        <v>191</v>
      </c>
      <c r="C20" s="194">
        <v>0.1</v>
      </c>
      <c r="D20" s="192">
        <v>341.8</v>
      </c>
      <c r="E20" s="192">
        <v>352.3</v>
      </c>
      <c r="F20" s="192">
        <v>352.3</v>
      </c>
      <c r="G20" s="192">
        <v>365.9</v>
      </c>
      <c r="H20" s="192">
        <v>365.9</v>
      </c>
      <c r="I20" s="1314">
        <v>365.9</v>
      </c>
      <c r="J20" s="1332">
        <v>3.0719719133996506</v>
      </c>
      <c r="K20" s="1332">
        <v>0</v>
      </c>
      <c r="L20" s="1332">
        <v>3.86034629577064</v>
      </c>
      <c r="M20" s="307">
        <v>0</v>
      </c>
    </row>
    <row r="21" spans="1:13" ht="24.75" customHeight="1">
      <c r="A21" s="185"/>
      <c r="B21" s="190" t="s">
        <v>192</v>
      </c>
      <c r="C21" s="194">
        <v>0.45</v>
      </c>
      <c r="D21" s="192">
        <v>471.7</v>
      </c>
      <c r="E21" s="192">
        <v>481.8</v>
      </c>
      <c r="F21" s="192">
        <v>481.8</v>
      </c>
      <c r="G21" s="192">
        <v>497.7</v>
      </c>
      <c r="H21" s="192">
        <v>497.7</v>
      </c>
      <c r="I21" s="1314">
        <v>497.7</v>
      </c>
      <c r="J21" s="1332">
        <v>2.141191435234262</v>
      </c>
      <c r="K21" s="1332">
        <v>0</v>
      </c>
      <c r="L21" s="1332">
        <v>3.300124533001238</v>
      </c>
      <c r="M21" s="307">
        <v>0</v>
      </c>
    </row>
    <row r="22" spans="1:13" ht="24.75" customHeight="1">
      <c r="A22" s="185">
        <v>1.4</v>
      </c>
      <c r="B22" s="186" t="s">
        <v>196</v>
      </c>
      <c r="C22" s="193">
        <v>4.01</v>
      </c>
      <c r="D22" s="188">
        <v>332.4</v>
      </c>
      <c r="E22" s="188">
        <v>332.4</v>
      </c>
      <c r="F22" s="188">
        <v>332.4</v>
      </c>
      <c r="G22" s="188">
        <v>410.8</v>
      </c>
      <c r="H22" s="188">
        <v>410.8</v>
      </c>
      <c r="I22" s="1313">
        <v>410.8</v>
      </c>
      <c r="J22" s="1331">
        <v>0</v>
      </c>
      <c r="K22" s="1331">
        <v>0</v>
      </c>
      <c r="L22" s="1331">
        <v>23.586040914560783</v>
      </c>
      <c r="M22" s="306">
        <v>0</v>
      </c>
    </row>
    <row r="23" spans="1:13" ht="24.75" customHeight="1">
      <c r="A23" s="185"/>
      <c r="B23" s="190" t="s">
        <v>191</v>
      </c>
      <c r="C23" s="194">
        <v>0.17</v>
      </c>
      <c r="D23" s="192">
        <v>259.3</v>
      </c>
      <c r="E23" s="192">
        <v>259.3</v>
      </c>
      <c r="F23" s="192">
        <v>259.3</v>
      </c>
      <c r="G23" s="192">
        <v>322.6</v>
      </c>
      <c r="H23" s="192">
        <v>322.6</v>
      </c>
      <c r="I23" s="1314">
        <v>322.6</v>
      </c>
      <c r="J23" s="1332">
        <v>0</v>
      </c>
      <c r="K23" s="1332">
        <v>0</v>
      </c>
      <c r="L23" s="1332">
        <v>24.411878133436176</v>
      </c>
      <c r="M23" s="307">
        <v>0</v>
      </c>
    </row>
    <row r="24" spans="1:13" ht="24.75" customHeight="1">
      <c r="A24" s="185"/>
      <c r="B24" s="190" t="s">
        <v>192</v>
      </c>
      <c r="C24" s="194">
        <v>3.84</v>
      </c>
      <c r="D24" s="192">
        <v>335.7</v>
      </c>
      <c r="E24" s="192">
        <v>335.7</v>
      </c>
      <c r="F24" s="192">
        <v>335.7</v>
      </c>
      <c r="G24" s="192">
        <v>414.8</v>
      </c>
      <c r="H24" s="192">
        <v>414.8</v>
      </c>
      <c r="I24" s="1314">
        <v>414.8</v>
      </c>
      <c r="J24" s="1332">
        <v>0</v>
      </c>
      <c r="K24" s="1332">
        <v>0</v>
      </c>
      <c r="L24" s="1332">
        <v>23.562704795948775</v>
      </c>
      <c r="M24" s="307">
        <v>0</v>
      </c>
    </row>
    <row r="25" spans="1:13" s="195" customFormat="1" ht="24.75" customHeight="1">
      <c r="A25" s="185">
        <v>1.5</v>
      </c>
      <c r="B25" s="186" t="s">
        <v>172</v>
      </c>
      <c r="C25" s="193">
        <v>10.55</v>
      </c>
      <c r="D25" s="188">
        <v>295.8</v>
      </c>
      <c r="E25" s="188">
        <v>300.2</v>
      </c>
      <c r="F25" s="188">
        <v>300.2</v>
      </c>
      <c r="G25" s="188">
        <v>362.4</v>
      </c>
      <c r="H25" s="188">
        <v>362.4</v>
      </c>
      <c r="I25" s="1313">
        <v>362.4</v>
      </c>
      <c r="J25" s="1331">
        <v>1.4874915483434705</v>
      </c>
      <c r="K25" s="1331">
        <v>0</v>
      </c>
      <c r="L25" s="1331">
        <v>20.71952031978681</v>
      </c>
      <c r="M25" s="306">
        <v>0</v>
      </c>
    </row>
    <row r="26" spans="1:13" ht="24.75" customHeight="1">
      <c r="A26" s="185"/>
      <c r="B26" s="190" t="s">
        <v>191</v>
      </c>
      <c r="C26" s="194">
        <v>6.8</v>
      </c>
      <c r="D26" s="192">
        <v>268.9</v>
      </c>
      <c r="E26" s="192">
        <v>272.1</v>
      </c>
      <c r="F26" s="192">
        <v>272.1</v>
      </c>
      <c r="G26" s="192">
        <v>326.8</v>
      </c>
      <c r="H26" s="192">
        <v>326.8</v>
      </c>
      <c r="I26" s="1314">
        <v>326.8</v>
      </c>
      <c r="J26" s="1332">
        <v>1.1900334696913575</v>
      </c>
      <c r="K26" s="1332">
        <v>0</v>
      </c>
      <c r="L26" s="1332">
        <v>20.102903344358694</v>
      </c>
      <c r="M26" s="307">
        <v>0</v>
      </c>
    </row>
    <row r="27" spans="1:15" ht="24.75" customHeight="1">
      <c r="A27" s="185"/>
      <c r="B27" s="190" t="s">
        <v>192</v>
      </c>
      <c r="C27" s="194">
        <v>3.75</v>
      </c>
      <c r="D27" s="192">
        <v>344.6</v>
      </c>
      <c r="E27" s="192">
        <v>351.2</v>
      </c>
      <c r="F27" s="192">
        <v>351.2</v>
      </c>
      <c r="G27" s="192">
        <v>426.9</v>
      </c>
      <c r="H27" s="192">
        <v>426.9</v>
      </c>
      <c r="I27" s="1314">
        <v>426.9</v>
      </c>
      <c r="J27" s="1332">
        <v>1.9152640742890128</v>
      </c>
      <c r="K27" s="1332">
        <v>0</v>
      </c>
      <c r="L27" s="1332">
        <v>21.554669703872435</v>
      </c>
      <c r="M27" s="307">
        <v>0</v>
      </c>
      <c r="O27" s="196"/>
    </row>
    <row r="28" spans="1:13" s="195" customFormat="1" ht="24.75" customHeight="1">
      <c r="A28" s="185">
        <v>1.6</v>
      </c>
      <c r="B28" s="186" t="s">
        <v>197</v>
      </c>
      <c r="C28" s="193">
        <v>7.9</v>
      </c>
      <c r="D28" s="188">
        <v>111.3</v>
      </c>
      <c r="E28" s="188">
        <v>111.3</v>
      </c>
      <c r="F28" s="188">
        <v>111.3</v>
      </c>
      <c r="G28" s="188">
        <v>111.3</v>
      </c>
      <c r="H28" s="188">
        <v>111.3</v>
      </c>
      <c r="I28" s="1313">
        <v>111.3</v>
      </c>
      <c r="J28" s="1331">
        <v>0</v>
      </c>
      <c r="K28" s="1331">
        <v>0</v>
      </c>
      <c r="L28" s="1331">
        <v>0</v>
      </c>
      <c r="M28" s="306">
        <v>0</v>
      </c>
    </row>
    <row r="29" spans="1:13" ht="24.75" customHeight="1">
      <c r="A29" s="185"/>
      <c r="B29" s="190" t="s">
        <v>191</v>
      </c>
      <c r="C29" s="194">
        <v>2.24</v>
      </c>
      <c r="D29" s="192">
        <v>115.3</v>
      </c>
      <c r="E29" s="192">
        <v>115.3</v>
      </c>
      <c r="F29" s="192">
        <v>115.3</v>
      </c>
      <c r="G29" s="192">
        <v>115.3</v>
      </c>
      <c r="H29" s="192">
        <v>115.3</v>
      </c>
      <c r="I29" s="1314">
        <v>115.3</v>
      </c>
      <c r="J29" s="1332">
        <v>0</v>
      </c>
      <c r="K29" s="1332">
        <v>0</v>
      </c>
      <c r="L29" s="1332">
        <v>0</v>
      </c>
      <c r="M29" s="307">
        <v>0</v>
      </c>
    </row>
    <row r="30" spans="1:13" ht="24.75" customHeight="1">
      <c r="A30" s="185"/>
      <c r="B30" s="190" t="s">
        <v>192</v>
      </c>
      <c r="C30" s="194">
        <v>5.66</v>
      </c>
      <c r="D30" s="192">
        <v>109.7</v>
      </c>
      <c r="E30" s="192">
        <v>109.7</v>
      </c>
      <c r="F30" s="192">
        <v>109.7</v>
      </c>
      <c r="G30" s="192">
        <v>109.7</v>
      </c>
      <c r="H30" s="192">
        <v>109.7</v>
      </c>
      <c r="I30" s="1314">
        <v>109.7</v>
      </c>
      <c r="J30" s="1332">
        <v>0</v>
      </c>
      <c r="K30" s="1332">
        <v>0</v>
      </c>
      <c r="L30" s="1332">
        <v>0</v>
      </c>
      <c r="M30" s="307">
        <v>0</v>
      </c>
    </row>
    <row r="31" spans="1:13" s="195" customFormat="1" ht="18.75" customHeight="1">
      <c r="A31" s="185">
        <v>2</v>
      </c>
      <c r="B31" s="186" t="s">
        <v>198</v>
      </c>
      <c r="C31" s="193">
        <v>73.03</v>
      </c>
      <c r="D31" s="188">
        <v>363.2</v>
      </c>
      <c r="E31" s="188">
        <v>391.6</v>
      </c>
      <c r="F31" s="188">
        <v>399.4</v>
      </c>
      <c r="G31" s="188">
        <v>444.6</v>
      </c>
      <c r="H31" s="188">
        <v>447.6</v>
      </c>
      <c r="I31" s="1313">
        <v>453</v>
      </c>
      <c r="J31" s="1333">
        <v>9.966960352422902</v>
      </c>
      <c r="K31" s="1333">
        <v>1.9918283963227736</v>
      </c>
      <c r="L31" s="1333">
        <v>13.420130195292955</v>
      </c>
      <c r="M31" s="308">
        <v>1.206434316353878</v>
      </c>
    </row>
    <row r="32" spans="1:13" ht="18" customHeight="1">
      <c r="A32" s="185">
        <v>2.1</v>
      </c>
      <c r="B32" s="186" t="s">
        <v>199</v>
      </c>
      <c r="C32" s="193">
        <v>39.49</v>
      </c>
      <c r="D32" s="188">
        <v>402.8</v>
      </c>
      <c r="E32" s="188">
        <v>448.9</v>
      </c>
      <c r="F32" s="188">
        <v>456.1</v>
      </c>
      <c r="G32" s="188">
        <v>508</v>
      </c>
      <c r="H32" s="188">
        <v>508</v>
      </c>
      <c r="I32" s="1313">
        <v>517.9</v>
      </c>
      <c r="J32" s="1331">
        <v>13.232373386295933</v>
      </c>
      <c r="K32" s="1331">
        <v>1.6039206950323006</v>
      </c>
      <c r="L32" s="1331">
        <v>13.549660162245104</v>
      </c>
      <c r="M32" s="309">
        <v>1.9488188976377785</v>
      </c>
    </row>
    <row r="33" spans="1:13" ht="24.75" customHeight="1">
      <c r="A33" s="185"/>
      <c r="B33" s="190" t="s">
        <v>200</v>
      </c>
      <c r="C33" s="191">
        <v>20.49</v>
      </c>
      <c r="D33" s="192">
        <v>387.4</v>
      </c>
      <c r="E33" s="192">
        <v>445.1</v>
      </c>
      <c r="F33" s="192">
        <v>449.4</v>
      </c>
      <c r="G33" s="192">
        <v>497</v>
      </c>
      <c r="H33" s="192">
        <v>497</v>
      </c>
      <c r="I33" s="1314">
        <v>497</v>
      </c>
      <c r="J33" s="1332">
        <v>16.00413009808983</v>
      </c>
      <c r="K33" s="1332">
        <v>0.9660750393170048</v>
      </c>
      <c r="L33" s="1332">
        <v>10.591900311526487</v>
      </c>
      <c r="M33" s="307">
        <v>0</v>
      </c>
    </row>
    <row r="34" spans="1:13" ht="24.75" customHeight="1">
      <c r="A34" s="185"/>
      <c r="B34" s="190" t="s">
        <v>201</v>
      </c>
      <c r="C34" s="191">
        <v>19</v>
      </c>
      <c r="D34" s="192">
        <v>419.5</v>
      </c>
      <c r="E34" s="192">
        <v>453</v>
      </c>
      <c r="F34" s="192">
        <v>463.4</v>
      </c>
      <c r="G34" s="192">
        <v>519.8</v>
      </c>
      <c r="H34" s="192">
        <v>519.8</v>
      </c>
      <c r="I34" s="1314">
        <v>540.6</v>
      </c>
      <c r="J34" s="1332">
        <v>10.464839094159714</v>
      </c>
      <c r="K34" s="1332">
        <v>2.2958057395143356</v>
      </c>
      <c r="L34" s="1332">
        <v>16.659473457056535</v>
      </c>
      <c r="M34" s="307">
        <v>4.001539053482134</v>
      </c>
    </row>
    <row r="35" spans="1:13" ht="24.75" customHeight="1">
      <c r="A35" s="185">
        <v>2.2</v>
      </c>
      <c r="B35" s="186" t="s">
        <v>202</v>
      </c>
      <c r="C35" s="193">
        <v>25.25</v>
      </c>
      <c r="D35" s="188">
        <v>316.3</v>
      </c>
      <c r="E35" s="188">
        <v>321.4</v>
      </c>
      <c r="F35" s="188">
        <v>327.4</v>
      </c>
      <c r="G35" s="188">
        <v>359</v>
      </c>
      <c r="H35" s="188">
        <v>367.8</v>
      </c>
      <c r="I35" s="1313">
        <v>367.8</v>
      </c>
      <c r="J35" s="1331">
        <v>3.509326588681617</v>
      </c>
      <c r="K35" s="1331">
        <v>1.8668326073428858</v>
      </c>
      <c r="L35" s="1331">
        <v>12.339645693341495</v>
      </c>
      <c r="M35" s="306">
        <v>0</v>
      </c>
    </row>
    <row r="36" spans="1:13" ht="24.75" customHeight="1">
      <c r="A36" s="185"/>
      <c r="B36" s="190" t="s">
        <v>203</v>
      </c>
      <c r="C36" s="191">
        <v>6.31</v>
      </c>
      <c r="D36" s="192">
        <v>298.1</v>
      </c>
      <c r="E36" s="192">
        <v>306.8</v>
      </c>
      <c r="F36" s="192">
        <v>319.4</v>
      </c>
      <c r="G36" s="192">
        <v>351.2</v>
      </c>
      <c r="H36" s="192">
        <v>357.1</v>
      </c>
      <c r="I36" s="1314">
        <v>357.1</v>
      </c>
      <c r="J36" s="1332">
        <v>7.1452532707145195</v>
      </c>
      <c r="K36" s="1332">
        <v>4.106910039113416</v>
      </c>
      <c r="L36" s="1332">
        <v>11.803381340012535</v>
      </c>
      <c r="M36" s="307">
        <v>0</v>
      </c>
    </row>
    <row r="37" spans="1:13" ht="24.75" customHeight="1">
      <c r="A37" s="185"/>
      <c r="B37" s="190" t="s">
        <v>204</v>
      </c>
      <c r="C37" s="191">
        <v>6.31</v>
      </c>
      <c r="D37" s="192">
        <v>313.9</v>
      </c>
      <c r="E37" s="192">
        <v>318.1</v>
      </c>
      <c r="F37" s="192">
        <v>326.5</v>
      </c>
      <c r="G37" s="192">
        <v>363.6</v>
      </c>
      <c r="H37" s="192">
        <v>370</v>
      </c>
      <c r="I37" s="1314">
        <v>370</v>
      </c>
      <c r="J37" s="1332">
        <v>4.014017202930887</v>
      </c>
      <c r="K37" s="1332">
        <v>2.64067903175102</v>
      </c>
      <c r="L37" s="1332">
        <v>13.32312404287903</v>
      </c>
      <c r="M37" s="307">
        <v>0</v>
      </c>
    </row>
    <row r="38" spans="1:13" ht="24.75" customHeight="1">
      <c r="A38" s="185"/>
      <c r="B38" s="190" t="s">
        <v>205</v>
      </c>
      <c r="C38" s="191">
        <v>6.31</v>
      </c>
      <c r="D38" s="192">
        <v>315.7</v>
      </c>
      <c r="E38" s="192">
        <v>319</v>
      </c>
      <c r="F38" s="192">
        <v>322.1</v>
      </c>
      <c r="G38" s="192">
        <v>352.9</v>
      </c>
      <c r="H38" s="192">
        <v>364.3</v>
      </c>
      <c r="I38" s="1314">
        <v>364.3</v>
      </c>
      <c r="J38" s="1332">
        <v>2.0272410516313073</v>
      </c>
      <c r="K38" s="1332">
        <v>0.9717868338558162</v>
      </c>
      <c r="L38" s="1332">
        <v>13.101521266687357</v>
      </c>
      <c r="M38" s="307">
        <v>0</v>
      </c>
    </row>
    <row r="39" spans="1:13" ht="24.75" customHeight="1">
      <c r="A39" s="185"/>
      <c r="B39" s="190" t="s">
        <v>206</v>
      </c>
      <c r="C39" s="191">
        <v>6.32</v>
      </c>
      <c r="D39" s="192">
        <v>337.6</v>
      </c>
      <c r="E39" s="192">
        <v>341.7</v>
      </c>
      <c r="F39" s="192">
        <v>341.7</v>
      </c>
      <c r="G39" s="192">
        <v>368.3</v>
      </c>
      <c r="H39" s="192">
        <v>379.7</v>
      </c>
      <c r="I39" s="1314">
        <v>379.7</v>
      </c>
      <c r="J39" s="1332">
        <v>1.2144549763033012</v>
      </c>
      <c r="K39" s="1332">
        <v>0</v>
      </c>
      <c r="L39" s="1332">
        <v>11.12086625695055</v>
      </c>
      <c r="M39" s="307">
        <v>0</v>
      </c>
    </row>
    <row r="40" spans="1:13" ht="24.75" customHeight="1">
      <c r="A40" s="185">
        <v>2.3</v>
      </c>
      <c r="B40" s="186" t="s">
        <v>207</v>
      </c>
      <c r="C40" s="193">
        <v>8.29</v>
      </c>
      <c r="D40" s="188">
        <v>317.5</v>
      </c>
      <c r="E40" s="188">
        <v>332.2</v>
      </c>
      <c r="F40" s="188">
        <v>348.5</v>
      </c>
      <c r="G40" s="188">
        <v>403.3</v>
      </c>
      <c r="H40" s="188">
        <v>403.3</v>
      </c>
      <c r="I40" s="1313">
        <v>403.3</v>
      </c>
      <c r="J40" s="1331">
        <v>9.763779527559052</v>
      </c>
      <c r="K40" s="1331">
        <v>4.906682721252253</v>
      </c>
      <c r="L40" s="1331">
        <v>15.72453371592539</v>
      </c>
      <c r="M40" s="309">
        <v>0</v>
      </c>
    </row>
    <row r="41" spans="1:13" s="195" customFormat="1" ht="24.75" customHeight="1">
      <c r="A41" s="197"/>
      <c r="B41" s="186" t="s">
        <v>208</v>
      </c>
      <c r="C41" s="193">
        <v>2.76</v>
      </c>
      <c r="D41" s="188">
        <v>296.5</v>
      </c>
      <c r="E41" s="188">
        <v>307.4</v>
      </c>
      <c r="F41" s="188">
        <v>322.5</v>
      </c>
      <c r="G41" s="188">
        <v>377.8</v>
      </c>
      <c r="H41" s="188">
        <v>377.8</v>
      </c>
      <c r="I41" s="1313">
        <v>377.8</v>
      </c>
      <c r="J41" s="1331">
        <v>8.768971332209105</v>
      </c>
      <c r="K41" s="1331">
        <v>4.912166558230325</v>
      </c>
      <c r="L41" s="1331">
        <v>17.147286821705436</v>
      </c>
      <c r="M41" s="306">
        <v>0</v>
      </c>
    </row>
    <row r="42" spans="1:13" ht="24.75" customHeight="1">
      <c r="A42" s="197"/>
      <c r="B42" s="190" t="s">
        <v>204</v>
      </c>
      <c r="C42" s="191">
        <v>1.38</v>
      </c>
      <c r="D42" s="192">
        <v>286.2</v>
      </c>
      <c r="E42" s="192">
        <v>299.2</v>
      </c>
      <c r="F42" s="192">
        <v>307.7</v>
      </c>
      <c r="G42" s="192">
        <v>368.3</v>
      </c>
      <c r="H42" s="192">
        <v>368.3</v>
      </c>
      <c r="I42" s="1314">
        <v>368.3</v>
      </c>
      <c r="J42" s="1332">
        <v>7.512229210342426</v>
      </c>
      <c r="K42" s="1332">
        <v>2.8409090909090793</v>
      </c>
      <c r="L42" s="1332">
        <v>19.694507637309073</v>
      </c>
      <c r="M42" s="307">
        <v>0</v>
      </c>
    </row>
    <row r="43" spans="1:13" ht="24.75" customHeight="1">
      <c r="A43" s="198"/>
      <c r="B43" s="190" t="s">
        <v>206</v>
      </c>
      <c r="C43" s="191">
        <v>1.38</v>
      </c>
      <c r="D43" s="192">
        <v>306.9</v>
      </c>
      <c r="E43" s="192">
        <v>315.6</v>
      </c>
      <c r="F43" s="192">
        <v>337.3</v>
      </c>
      <c r="G43" s="192">
        <v>387.2</v>
      </c>
      <c r="H43" s="192">
        <v>387.2</v>
      </c>
      <c r="I43" s="1314">
        <v>387.2</v>
      </c>
      <c r="J43" s="1332">
        <v>9.905506679700252</v>
      </c>
      <c r="K43" s="1332">
        <v>6.875792141951848</v>
      </c>
      <c r="L43" s="1332">
        <v>14.793951971538675</v>
      </c>
      <c r="M43" s="307">
        <v>0</v>
      </c>
    </row>
    <row r="44" spans="1:13" ht="24.75" customHeight="1">
      <c r="A44" s="197"/>
      <c r="B44" s="186" t="s">
        <v>209</v>
      </c>
      <c r="C44" s="193">
        <v>2.76</v>
      </c>
      <c r="D44" s="188">
        <v>280.2</v>
      </c>
      <c r="E44" s="188">
        <v>293.6</v>
      </c>
      <c r="F44" s="188">
        <v>305.9</v>
      </c>
      <c r="G44" s="188">
        <v>370.3</v>
      </c>
      <c r="H44" s="188">
        <v>370.3</v>
      </c>
      <c r="I44" s="1313">
        <v>370.3</v>
      </c>
      <c r="J44" s="1331">
        <v>9.172019985724475</v>
      </c>
      <c r="K44" s="1331">
        <v>4.189373297002703</v>
      </c>
      <c r="L44" s="1331">
        <v>21.052631578947384</v>
      </c>
      <c r="M44" s="306">
        <v>0</v>
      </c>
    </row>
    <row r="45" spans="1:13" ht="24.75" customHeight="1">
      <c r="A45" s="197"/>
      <c r="B45" s="190" t="s">
        <v>204</v>
      </c>
      <c r="C45" s="191">
        <v>1.38</v>
      </c>
      <c r="D45" s="192">
        <v>272.4</v>
      </c>
      <c r="E45" s="192">
        <v>287.8</v>
      </c>
      <c r="F45" s="192">
        <v>296.4</v>
      </c>
      <c r="G45" s="192">
        <v>358.8</v>
      </c>
      <c r="H45" s="192">
        <v>358.8</v>
      </c>
      <c r="I45" s="1314">
        <v>358.8</v>
      </c>
      <c r="J45" s="1332">
        <v>8.810572687224678</v>
      </c>
      <c r="K45" s="1332">
        <v>2.9881862404447475</v>
      </c>
      <c r="L45" s="1332">
        <v>21.052631578947384</v>
      </c>
      <c r="M45" s="307">
        <v>0</v>
      </c>
    </row>
    <row r="46" spans="1:13" ht="24.75" customHeight="1">
      <c r="A46" s="197"/>
      <c r="B46" s="190" t="s">
        <v>206</v>
      </c>
      <c r="C46" s="191">
        <v>1.38</v>
      </c>
      <c r="D46" s="192">
        <v>288</v>
      </c>
      <c r="E46" s="192">
        <v>299.4</v>
      </c>
      <c r="F46" s="192">
        <v>315.4</v>
      </c>
      <c r="G46" s="192">
        <v>381.7</v>
      </c>
      <c r="H46" s="192">
        <v>381.7</v>
      </c>
      <c r="I46" s="1314">
        <v>381.7</v>
      </c>
      <c r="J46" s="1332">
        <v>9.513888888888886</v>
      </c>
      <c r="K46" s="1332">
        <v>5.344021376085493</v>
      </c>
      <c r="L46" s="1332">
        <v>21.020925808497154</v>
      </c>
      <c r="M46" s="307">
        <v>0</v>
      </c>
    </row>
    <row r="47" spans="1:13" ht="24.75" customHeight="1">
      <c r="A47" s="197"/>
      <c r="B47" s="186" t="s">
        <v>210</v>
      </c>
      <c r="C47" s="193">
        <v>2.77</v>
      </c>
      <c r="D47" s="188">
        <v>375.8</v>
      </c>
      <c r="E47" s="188">
        <v>395.4</v>
      </c>
      <c r="F47" s="188">
        <v>417</v>
      </c>
      <c r="G47" s="188">
        <v>461.9</v>
      </c>
      <c r="H47" s="188">
        <v>461.9</v>
      </c>
      <c r="I47" s="1313">
        <v>461.9</v>
      </c>
      <c r="J47" s="1331">
        <v>10.963278339542313</v>
      </c>
      <c r="K47" s="1331">
        <v>5.462822458270125</v>
      </c>
      <c r="L47" s="1331">
        <v>10.76738609112708</v>
      </c>
      <c r="M47" s="306">
        <v>0</v>
      </c>
    </row>
    <row r="48" spans="1:13" ht="24.75" customHeight="1">
      <c r="A48" s="197"/>
      <c r="B48" s="190" t="s">
        <v>200</v>
      </c>
      <c r="C48" s="191">
        <v>1.38</v>
      </c>
      <c r="D48" s="192">
        <v>384</v>
      </c>
      <c r="E48" s="192">
        <v>405.4</v>
      </c>
      <c r="F48" s="192">
        <v>422.6</v>
      </c>
      <c r="G48" s="192">
        <v>455.1</v>
      </c>
      <c r="H48" s="192">
        <v>455.1</v>
      </c>
      <c r="I48" s="1314">
        <v>455.1</v>
      </c>
      <c r="J48" s="1332">
        <v>10.052083333333343</v>
      </c>
      <c r="K48" s="1332">
        <v>4.242723236309828</v>
      </c>
      <c r="L48" s="1332">
        <v>7.690487458589686</v>
      </c>
      <c r="M48" s="307">
        <v>0</v>
      </c>
    </row>
    <row r="49" spans="1:13" ht="24.75" customHeight="1" thickBot="1">
      <c r="A49" s="199"/>
      <c r="B49" s="200" t="s">
        <v>201</v>
      </c>
      <c r="C49" s="201">
        <v>1.39</v>
      </c>
      <c r="D49" s="202">
        <v>367.6</v>
      </c>
      <c r="E49" s="202">
        <v>385.5</v>
      </c>
      <c r="F49" s="202">
        <v>411.4</v>
      </c>
      <c r="G49" s="202">
        <v>468.6</v>
      </c>
      <c r="H49" s="202">
        <v>468.6</v>
      </c>
      <c r="I49" s="1315">
        <v>468.6</v>
      </c>
      <c r="J49" s="1334">
        <v>11.915125136017394</v>
      </c>
      <c r="K49" s="1334">
        <v>6.718547341115439</v>
      </c>
      <c r="L49" s="1334">
        <v>13.903743315508038</v>
      </c>
      <c r="M49" s="310">
        <v>0</v>
      </c>
    </row>
    <row r="50" spans="4:13" ht="12" customHeight="1" thickTop="1">
      <c r="D50" s="203"/>
      <c r="E50" s="203"/>
      <c r="F50" s="203"/>
      <c r="G50" s="203"/>
      <c r="H50" s="203"/>
      <c r="I50" s="203"/>
      <c r="J50" s="203"/>
      <c r="K50" s="203"/>
      <c r="L50" s="203"/>
      <c r="M50" s="203"/>
    </row>
    <row r="51" spans="4:13" ht="24.75" customHeight="1">
      <c r="D51" s="203"/>
      <c r="E51" s="203"/>
      <c r="F51" s="203"/>
      <c r="G51" s="203"/>
      <c r="H51" s="203"/>
      <c r="I51" s="203"/>
      <c r="J51" s="203"/>
      <c r="K51" s="203"/>
      <c r="L51" s="203"/>
      <c r="M51" s="203"/>
    </row>
    <row r="52" spans="4:13" ht="24.75" customHeight="1">
      <c r="D52" s="203"/>
      <c r="E52" s="203"/>
      <c r="F52" s="203"/>
      <c r="G52" s="203"/>
      <c r="H52" s="203"/>
      <c r="I52" s="203"/>
      <c r="J52" s="203"/>
      <c r="K52" s="203"/>
      <c r="L52" s="203"/>
      <c r="M52" s="203"/>
    </row>
    <row r="53" spans="4:13" ht="24.75" customHeight="1">
      <c r="D53" s="203"/>
      <c r="E53" s="203"/>
      <c r="F53" s="203"/>
      <c r="G53" s="203"/>
      <c r="H53" s="203"/>
      <c r="I53" s="203"/>
      <c r="J53" s="203"/>
      <c r="K53" s="203"/>
      <c r="L53" s="203"/>
      <c r="M53" s="203"/>
    </row>
    <row r="54" spans="4:13" ht="24.75" customHeight="1">
      <c r="D54" s="203"/>
      <c r="E54" s="203"/>
      <c r="F54" s="203"/>
      <c r="G54" s="203"/>
      <c r="H54" s="203"/>
      <c r="I54" s="203"/>
      <c r="J54" s="203"/>
      <c r="K54" s="203"/>
      <c r="L54" s="203"/>
      <c r="M54" s="203"/>
    </row>
    <row r="55" spans="4:13" ht="24.75" customHeight="1">
      <c r="D55" s="203"/>
      <c r="E55" s="203"/>
      <c r="F55" s="203"/>
      <c r="G55" s="203"/>
      <c r="H55" s="203"/>
      <c r="I55" s="203"/>
      <c r="J55" s="203"/>
      <c r="K55" s="203"/>
      <c r="L55" s="203"/>
      <c r="M55" s="203"/>
    </row>
    <row r="56" spans="4:13" ht="24.75" customHeight="1">
      <c r="D56" s="203"/>
      <c r="E56" s="203"/>
      <c r="F56" s="203"/>
      <c r="G56" s="203"/>
      <c r="H56" s="203"/>
      <c r="I56" s="203"/>
      <c r="J56" s="203"/>
      <c r="K56" s="203"/>
      <c r="L56" s="203"/>
      <c r="M56" s="203"/>
    </row>
    <row r="57" spans="4:13" ht="24.75" customHeight="1">
      <c r="D57" s="203"/>
      <c r="E57" s="203"/>
      <c r="F57" s="203"/>
      <c r="G57" s="203"/>
      <c r="H57" s="203"/>
      <c r="I57" s="203"/>
      <c r="J57" s="203"/>
      <c r="K57" s="203"/>
      <c r="L57" s="203"/>
      <c r="M57" s="203"/>
    </row>
    <row r="58" spans="4:13" ht="24.75" customHeight="1">
      <c r="D58" s="203"/>
      <c r="E58" s="203"/>
      <c r="F58" s="203"/>
      <c r="G58" s="203"/>
      <c r="H58" s="203"/>
      <c r="I58" s="203"/>
      <c r="J58" s="203"/>
      <c r="K58" s="203"/>
      <c r="L58" s="203"/>
      <c r="M58" s="203"/>
    </row>
    <row r="59" spans="4:13" ht="24.75" customHeight="1">
      <c r="D59" s="203"/>
      <c r="E59" s="203"/>
      <c r="F59" s="203"/>
      <c r="G59" s="203"/>
      <c r="H59" s="203"/>
      <c r="I59" s="203"/>
      <c r="J59" s="203"/>
      <c r="K59" s="203"/>
      <c r="L59" s="203"/>
      <c r="M59" s="203"/>
    </row>
    <row r="60" spans="4:13" ht="24.75" customHeight="1">
      <c r="D60" s="203"/>
      <c r="E60" s="203"/>
      <c r="F60" s="203"/>
      <c r="G60" s="203"/>
      <c r="H60" s="203"/>
      <c r="I60" s="203"/>
      <c r="J60" s="203"/>
      <c r="K60" s="203"/>
      <c r="L60" s="203"/>
      <c r="M60" s="203"/>
    </row>
    <row r="61" spans="4:13" ht="24.75" customHeight="1">
      <c r="D61" s="203"/>
      <c r="E61" s="203"/>
      <c r="F61" s="203"/>
      <c r="G61" s="203"/>
      <c r="H61" s="203"/>
      <c r="I61" s="203"/>
      <c r="J61" s="203"/>
      <c r="K61" s="203"/>
      <c r="L61" s="203"/>
      <c r="M61" s="203"/>
    </row>
    <row r="62" spans="4:13" ht="24.75" customHeight="1">
      <c r="D62" s="203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4:13" ht="24.75" customHeight="1">
      <c r="D63" s="203"/>
      <c r="E63" s="203"/>
      <c r="F63" s="203"/>
      <c r="G63" s="203"/>
      <c r="H63" s="203"/>
      <c r="I63" s="203"/>
      <c r="J63" s="203"/>
      <c r="K63" s="203"/>
      <c r="L63" s="203"/>
      <c r="M63" s="203"/>
    </row>
    <row r="64" spans="4:13" ht="24.75" customHeight="1">
      <c r="D64" s="203"/>
      <c r="E64" s="203"/>
      <c r="F64" s="203"/>
      <c r="G64" s="203"/>
      <c r="H64" s="203"/>
      <c r="I64" s="203"/>
      <c r="J64" s="203"/>
      <c r="K64" s="203"/>
      <c r="L64" s="203"/>
      <c r="M64" s="203"/>
    </row>
    <row r="65" spans="4:13" ht="24.75" customHeight="1">
      <c r="D65" s="203"/>
      <c r="E65" s="203"/>
      <c r="F65" s="203"/>
      <c r="G65" s="203"/>
      <c r="H65" s="203"/>
      <c r="I65" s="203"/>
      <c r="J65" s="203"/>
      <c r="K65" s="203"/>
      <c r="L65" s="203"/>
      <c r="M65" s="203"/>
    </row>
    <row r="66" spans="4:13" ht="24.75" customHeight="1">
      <c r="D66" s="203"/>
      <c r="E66" s="203"/>
      <c r="F66" s="203"/>
      <c r="G66" s="203"/>
      <c r="H66" s="203"/>
      <c r="I66" s="203"/>
      <c r="J66" s="203"/>
      <c r="K66" s="203"/>
      <c r="L66" s="203"/>
      <c r="M66" s="203"/>
    </row>
    <row r="67" spans="4:13" ht="24.75" customHeight="1">
      <c r="D67" s="203"/>
      <c r="E67" s="203"/>
      <c r="F67" s="203"/>
      <c r="G67" s="203"/>
      <c r="H67" s="203"/>
      <c r="I67" s="203"/>
      <c r="J67" s="203"/>
      <c r="K67" s="203"/>
      <c r="L67" s="203"/>
      <c r="M67" s="203"/>
    </row>
    <row r="68" spans="4:13" ht="24.75" customHeight="1">
      <c r="D68" s="203"/>
      <c r="E68" s="203"/>
      <c r="F68" s="203"/>
      <c r="G68" s="203"/>
      <c r="H68" s="203"/>
      <c r="I68" s="203"/>
      <c r="J68" s="203"/>
      <c r="K68" s="203"/>
      <c r="L68" s="203"/>
      <c r="M68" s="203"/>
    </row>
    <row r="69" spans="4:13" ht="24.75" customHeight="1">
      <c r="D69" s="203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4:13" ht="24.75" customHeight="1">
      <c r="D70" s="203"/>
      <c r="E70" s="203"/>
      <c r="F70" s="203"/>
      <c r="G70" s="203"/>
      <c r="H70" s="203"/>
      <c r="I70" s="203"/>
      <c r="J70" s="203"/>
      <c r="K70" s="203"/>
      <c r="L70" s="203"/>
      <c r="M70" s="203"/>
    </row>
    <row r="71" spans="4:13" ht="24.75" customHeight="1">
      <c r="D71" s="203"/>
      <c r="E71" s="203"/>
      <c r="F71" s="203"/>
      <c r="G71" s="203"/>
      <c r="H71" s="203"/>
      <c r="I71" s="203"/>
      <c r="J71" s="203"/>
      <c r="K71" s="203"/>
      <c r="L71" s="203"/>
      <c r="M71" s="203"/>
    </row>
    <row r="72" spans="4:13" ht="24.75" customHeight="1">
      <c r="D72" s="203"/>
      <c r="E72" s="203"/>
      <c r="F72" s="203"/>
      <c r="G72" s="203"/>
      <c r="H72" s="203"/>
      <c r="I72" s="203"/>
      <c r="J72" s="203"/>
      <c r="K72" s="203"/>
      <c r="L72" s="203"/>
      <c r="M72" s="203"/>
    </row>
    <row r="73" spans="4:13" ht="24.75" customHeight="1">
      <c r="D73" s="203"/>
      <c r="E73" s="203"/>
      <c r="F73" s="203"/>
      <c r="G73" s="203"/>
      <c r="H73" s="203"/>
      <c r="I73" s="203"/>
      <c r="J73" s="203"/>
      <c r="K73" s="203"/>
      <c r="L73" s="203"/>
      <c r="M73" s="203"/>
    </row>
    <row r="74" spans="4:13" ht="24.75" customHeight="1">
      <c r="D74" s="203"/>
      <c r="E74" s="203"/>
      <c r="F74" s="203"/>
      <c r="G74" s="203"/>
      <c r="H74" s="203"/>
      <c r="I74" s="203"/>
      <c r="J74" s="203"/>
      <c r="K74" s="203"/>
      <c r="L74" s="203"/>
      <c r="M74" s="203"/>
    </row>
    <row r="75" spans="4:13" ht="24.75" customHeight="1">
      <c r="D75" s="203"/>
      <c r="E75" s="203"/>
      <c r="F75" s="203"/>
      <c r="G75" s="203"/>
      <c r="H75" s="203"/>
      <c r="I75" s="203"/>
      <c r="J75" s="203"/>
      <c r="K75" s="203"/>
      <c r="L75" s="203"/>
      <c r="M75" s="203"/>
    </row>
    <row r="76" spans="4:13" ht="24.75" customHeight="1">
      <c r="D76" s="203"/>
      <c r="E76" s="203"/>
      <c r="F76" s="203"/>
      <c r="G76" s="203"/>
      <c r="H76" s="203"/>
      <c r="I76" s="203"/>
      <c r="J76" s="203"/>
      <c r="K76" s="203"/>
      <c r="L76" s="203"/>
      <c r="M76" s="203"/>
    </row>
    <row r="77" spans="4:13" ht="24.75" customHeight="1">
      <c r="D77" s="203"/>
      <c r="E77" s="203"/>
      <c r="F77" s="203"/>
      <c r="G77" s="203"/>
      <c r="H77" s="203"/>
      <c r="I77" s="203"/>
      <c r="J77" s="203"/>
      <c r="K77" s="203"/>
      <c r="L77" s="203"/>
      <c r="M77" s="203"/>
    </row>
    <row r="78" spans="4:13" ht="24.75" customHeight="1">
      <c r="D78" s="203"/>
      <c r="E78" s="203"/>
      <c r="F78" s="203"/>
      <c r="G78" s="203"/>
      <c r="H78" s="203"/>
      <c r="I78" s="203"/>
      <c r="J78" s="203"/>
      <c r="K78" s="203"/>
      <c r="L78" s="203"/>
      <c r="M78" s="203"/>
    </row>
    <row r="79" spans="4:13" ht="24.75" customHeight="1">
      <c r="D79" s="203"/>
      <c r="E79" s="203"/>
      <c r="F79" s="203"/>
      <c r="G79" s="203"/>
      <c r="H79" s="203"/>
      <c r="I79" s="203"/>
      <c r="J79" s="203"/>
      <c r="K79" s="203"/>
      <c r="L79" s="203"/>
      <c r="M79" s="203"/>
    </row>
    <row r="80" spans="4:13" ht="24.75" customHeight="1">
      <c r="D80" s="203"/>
      <c r="E80" s="203"/>
      <c r="F80" s="203"/>
      <c r="G80" s="203"/>
      <c r="H80" s="203"/>
      <c r="I80" s="203"/>
      <c r="J80" s="203"/>
      <c r="K80" s="203"/>
      <c r="L80" s="203"/>
      <c r="M80" s="203"/>
    </row>
    <row r="81" spans="4:13" ht="24.75" customHeight="1">
      <c r="D81" s="203"/>
      <c r="E81" s="203"/>
      <c r="F81" s="203"/>
      <c r="G81" s="203"/>
      <c r="H81" s="203"/>
      <c r="I81" s="203"/>
      <c r="J81" s="203"/>
      <c r="K81" s="203"/>
      <c r="L81" s="203"/>
      <c r="M81" s="203"/>
    </row>
    <row r="82" spans="4:13" ht="24.75" customHeight="1">
      <c r="D82" s="203"/>
      <c r="E82" s="203"/>
      <c r="F82" s="203"/>
      <c r="G82" s="203"/>
      <c r="H82" s="203"/>
      <c r="I82" s="203"/>
      <c r="J82" s="203"/>
      <c r="K82" s="203"/>
      <c r="L82" s="203"/>
      <c r="M82" s="203"/>
    </row>
    <row r="83" spans="4:13" ht="24.75" customHeight="1">
      <c r="D83" s="203"/>
      <c r="E83" s="203"/>
      <c r="F83" s="203"/>
      <c r="G83" s="203"/>
      <c r="H83" s="203"/>
      <c r="I83" s="203"/>
      <c r="J83" s="203"/>
      <c r="K83" s="203"/>
      <c r="L83" s="203"/>
      <c r="M83" s="203"/>
    </row>
    <row r="84" spans="4:13" ht="24.75" customHeight="1">
      <c r="D84" s="203"/>
      <c r="E84" s="203"/>
      <c r="F84" s="203"/>
      <c r="G84" s="203"/>
      <c r="H84" s="203"/>
      <c r="I84" s="203"/>
      <c r="J84" s="203"/>
      <c r="K84" s="203"/>
      <c r="L84" s="203"/>
      <c r="M84" s="203"/>
    </row>
    <row r="85" spans="4:13" ht="24.75" customHeight="1">
      <c r="D85" s="203"/>
      <c r="E85" s="203"/>
      <c r="F85" s="203"/>
      <c r="G85" s="203"/>
      <c r="H85" s="203"/>
      <c r="I85" s="203"/>
      <c r="J85" s="203"/>
      <c r="K85" s="203"/>
      <c r="L85" s="203"/>
      <c r="M85" s="203"/>
    </row>
    <row r="86" spans="4:13" ht="24.75" customHeight="1">
      <c r="D86" s="203"/>
      <c r="E86" s="203"/>
      <c r="F86" s="203"/>
      <c r="G86" s="203"/>
      <c r="H86" s="203"/>
      <c r="I86" s="203"/>
      <c r="J86" s="203"/>
      <c r="K86" s="203"/>
      <c r="L86" s="203"/>
      <c r="M86" s="203"/>
    </row>
    <row r="87" spans="4:13" ht="24.75" customHeight="1">
      <c r="D87" s="203"/>
      <c r="E87" s="203"/>
      <c r="F87" s="203"/>
      <c r="G87" s="203"/>
      <c r="H87" s="203"/>
      <c r="I87" s="203"/>
      <c r="J87" s="203"/>
      <c r="K87" s="203"/>
      <c r="L87" s="203"/>
      <c r="M87" s="203"/>
    </row>
    <row r="88" spans="4:13" ht="24.75" customHeight="1">
      <c r="D88" s="203"/>
      <c r="E88" s="203"/>
      <c r="F88" s="203"/>
      <c r="G88" s="203"/>
      <c r="H88" s="203"/>
      <c r="I88" s="203"/>
      <c r="J88" s="203"/>
      <c r="K88" s="203"/>
      <c r="L88" s="203"/>
      <c r="M88" s="203"/>
    </row>
    <row r="89" spans="4:13" ht="24.75" customHeight="1">
      <c r="D89" s="203"/>
      <c r="E89" s="203"/>
      <c r="F89" s="203"/>
      <c r="G89" s="203"/>
      <c r="H89" s="203"/>
      <c r="I89" s="203"/>
      <c r="J89" s="203"/>
      <c r="K89" s="203"/>
      <c r="L89" s="203"/>
      <c r="M89" s="203"/>
    </row>
    <row r="90" spans="4:13" ht="24.75" customHeight="1">
      <c r="D90" s="203"/>
      <c r="E90" s="203"/>
      <c r="F90" s="203"/>
      <c r="G90" s="203"/>
      <c r="H90" s="203"/>
      <c r="I90" s="203"/>
      <c r="J90" s="203"/>
      <c r="K90" s="203"/>
      <c r="L90" s="203"/>
      <c r="M90" s="203"/>
    </row>
    <row r="91" spans="4:13" ht="24.75" customHeight="1">
      <c r="D91" s="203"/>
      <c r="E91" s="203"/>
      <c r="F91" s="203"/>
      <c r="G91" s="203"/>
      <c r="H91" s="203"/>
      <c r="I91" s="203"/>
      <c r="J91" s="203"/>
      <c r="K91" s="203"/>
      <c r="L91" s="203"/>
      <c r="M91" s="203"/>
    </row>
    <row r="92" spans="4:13" ht="24.75" customHeight="1">
      <c r="D92" s="203"/>
      <c r="E92" s="203"/>
      <c r="F92" s="203"/>
      <c r="G92" s="203"/>
      <c r="H92" s="203"/>
      <c r="I92" s="203"/>
      <c r="J92" s="203"/>
      <c r="K92" s="203"/>
      <c r="L92" s="203"/>
      <c r="M92" s="203"/>
    </row>
    <row r="93" spans="4:13" ht="24.75" customHeight="1">
      <c r="D93" s="203"/>
      <c r="E93" s="203"/>
      <c r="F93" s="203"/>
      <c r="G93" s="203"/>
      <c r="H93" s="203"/>
      <c r="I93" s="203"/>
      <c r="J93" s="203"/>
      <c r="K93" s="203"/>
      <c r="L93" s="203"/>
      <c r="M93" s="203"/>
    </row>
    <row r="94" spans="4:13" ht="24.75" customHeight="1">
      <c r="D94" s="203"/>
      <c r="E94" s="203"/>
      <c r="F94" s="203"/>
      <c r="G94" s="203"/>
      <c r="H94" s="203"/>
      <c r="I94" s="203"/>
      <c r="J94" s="203"/>
      <c r="K94" s="203"/>
      <c r="L94" s="203"/>
      <c r="M94" s="203"/>
    </row>
    <row r="95" spans="4:13" ht="24.75" customHeight="1">
      <c r="D95" s="203"/>
      <c r="E95" s="203"/>
      <c r="F95" s="203"/>
      <c r="G95" s="203"/>
      <c r="H95" s="203"/>
      <c r="I95" s="203"/>
      <c r="J95" s="203"/>
      <c r="K95" s="203"/>
      <c r="L95" s="203"/>
      <c r="M95" s="203"/>
    </row>
    <row r="96" spans="4:13" ht="24.75" customHeight="1">
      <c r="D96" s="203"/>
      <c r="E96" s="203"/>
      <c r="F96" s="203"/>
      <c r="G96" s="203"/>
      <c r="H96" s="203"/>
      <c r="I96" s="203"/>
      <c r="J96" s="203"/>
      <c r="K96" s="203"/>
      <c r="L96" s="203"/>
      <c r="M96" s="203"/>
    </row>
    <row r="97" spans="4:13" ht="24.75" customHeight="1">
      <c r="D97" s="203"/>
      <c r="E97" s="203"/>
      <c r="F97" s="203"/>
      <c r="G97" s="203"/>
      <c r="H97" s="203"/>
      <c r="I97" s="203"/>
      <c r="J97" s="203"/>
      <c r="K97" s="203"/>
      <c r="L97" s="203"/>
      <c r="M97" s="203"/>
    </row>
    <row r="98" spans="4:13" ht="24.75" customHeight="1">
      <c r="D98" s="203"/>
      <c r="E98" s="203"/>
      <c r="F98" s="203"/>
      <c r="G98" s="203"/>
      <c r="H98" s="203"/>
      <c r="I98" s="203"/>
      <c r="J98" s="203"/>
      <c r="K98" s="203"/>
      <c r="L98" s="203"/>
      <c r="M98" s="203"/>
    </row>
    <row r="99" spans="4:13" ht="24.75" customHeight="1">
      <c r="D99" s="203"/>
      <c r="E99" s="203"/>
      <c r="F99" s="203"/>
      <c r="G99" s="203"/>
      <c r="H99" s="203"/>
      <c r="I99" s="203"/>
      <c r="J99" s="203"/>
      <c r="K99" s="203"/>
      <c r="L99" s="203"/>
      <c r="M99" s="203"/>
    </row>
    <row r="100" spans="4:13" ht="24.75" customHeight="1"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</row>
    <row r="101" spans="4:13" ht="24.75" customHeight="1"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</row>
    <row r="102" spans="4:13" ht="24.75" customHeight="1"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</row>
    <row r="103" spans="4:13" ht="24.75" customHeight="1"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</row>
    <row r="104" spans="4:13" ht="24.75" customHeight="1"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</row>
    <row r="105" spans="4:13" ht="24.75" customHeight="1"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</row>
    <row r="106" spans="4:13" ht="24.75" customHeight="1"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</row>
    <row r="107" spans="4:13" ht="24.75" customHeight="1"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</row>
    <row r="108" spans="4:13" ht="24.75" customHeight="1"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</row>
    <row r="109" spans="4:13" ht="24.75" customHeight="1"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</row>
    <row r="110" spans="4:13" ht="24.75" customHeight="1"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</row>
    <row r="111" spans="4:13" ht="24.75" customHeight="1"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</row>
    <row r="112" spans="4:13" ht="24.75" customHeight="1"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</row>
    <row r="113" spans="4:13" ht="24.75" customHeight="1"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</row>
    <row r="114" spans="4:13" ht="24.75" customHeight="1"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</row>
    <row r="115" spans="4:13" ht="24.75" customHeight="1"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</row>
    <row r="116" spans="4:13" ht="24.75" customHeight="1"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</row>
    <row r="117" spans="4:13" ht="24.75" customHeight="1"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</row>
    <row r="118" spans="4:13" ht="24.75" customHeight="1"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</row>
    <row r="119" spans="4:13" ht="24.75" customHeight="1"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</row>
    <row r="120" spans="4:13" ht="24.75" customHeight="1"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</row>
    <row r="121" spans="4:13" ht="24.75" customHeight="1"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</row>
    <row r="122" spans="4:13" ht="24.75" customHeight="1"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</row>
    <row r="123" spans="4:13" ht="24.75" customHeight="1"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</row>
    <row r="124" spans="4:13" ht="24.75" customHeight="1"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</row>
    <row r="125" spans="4:13" ht="24.75" customHeight="1"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</row>
    <row r="126" spans="4:13" ht="24.75" customHeight="1"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</row>
    <row r="127" spans="4:13" ht="24.75" customHeight="1"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</row>
    <row r="128" spans="4:13" ht="24.75" customHeight="1"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</row>
    <row r="129" spans="4:13" ht="24.75" customHeight="1"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</row>
    <row r="130" spans="4:13" ht="24.75" customHeight="1"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3">
      <selection activeCell="K13" sqref="K13"/>
    </sheetView>
  </sheetViews>
  <sheetFormatPr defaultColWidth="9.140625" defaultRowHeight="15"/>
  <cols>
    <col min="1" max="1" width="23.00390625" style="656" bestFit="1" customWidth="1"/>
    <col min="2" max="2" width="9.00390625" style="656" bestFit="1" customWidth="1"/>
    <col min="3" max="3" width="12.00390625" style="656" bestFit="1" customWidth="1"/>
    <col min="4" max="4" width="9.00390625" style="656" bestFit="1" customWidth="1"/>
    <col min="5" max="6" width="12.00390625" style="656" bestFit="1" customWidth="1"/>
    <col min="7" max="7" width="9.421875" style="656" customWidth="1"/>
    <col min="8" max="8" width="9.140625" style="656" customWidth="1"/>
    <col min="9" max="9" width="9.28125" style="656" customWidth="1"/>
    <col min="10" max="16384" width="9.140625" style="656" customWidth="1"/>
  </cols>
  <sheetData>
    <row r="1" spans="1:8" ht="12.75">
      <c r="A1" s="1479" t="s">
        <v>375</v>
      </c>
      <c r="B1" s="1479"/>
      <c r="C1" s="1479"/>
      <c r="D1" s="1479"/>
      <c r="E1" s="1479"/>
      <c r="F1" s="1479"/>
      <c r="G1" s="1479"/>
      <c r="H1" s="1479"/>
    </row>
    <row r="2" spans="1:8" ht="15.75">
      <c r="A2" s="1480" t="s">
        <v>376</v>
      </c>
      <c r="B2" s="1480"/>
      <c r="C2" s="1480"/>
      <c r="D2" s="1480"/>
      <c r="E2" s="1480"/>
      <c r="F2" s="1480"/>
      <c r="G2" s="1480"/>
      <c r="H2" s="1480"/>
    </row>
    <row r="3" spans="1:8" ht="15.75" customHeight="1">
      <c r="A3" s="1481" t="s">
        <v>136</v>
      </c>
      <c r="B3" s="1481"/>
      <c r="C3" s="1481"/>
      <c r="D3" s="1481"/>
      <c r="E3" s="1481"/>
      <c r="F3" s="1481"/>
      <c r="G3" s="1481"/>
      <c r="H3" s="1481"/>
    </row>
    <row r="4" spans="1:8" ht="17.25" customHeight="1" thickBot="1">
      <c r="A4" s="657" t="s">
        <v>122</v>
      </c>
      <c r="B4" s="657"/>
      <c r="C4" s="657"/>
      <c r="D4" s="657"/>
      <c r="E4" s="658"/>
      <c r="F4" s="658"/>
      <c r="G4" s="657"/>
      <c r="H4" s="659" t="s">
        <v>40</v>
      </c>
    </row>
    <row r="5" spans="1:8" ht="15" customHeight="1" thickTop="1">
      <c r="A5" s="1482"/>
      <c r="B5" s="1484" t="s">
        <v>377</v>
      </c>
      <c r="C5" s="1484"/>
      <c r="D5" s="1485" t="s">
        <v>378</v>
      </c>
      <c r="E5" s="1485"/>
      <c r="F5" s="660" t="s">
        <v>71</v>
      </c>
      <c r="G5" s="1486" t="s">
        <v>184</v>
      </c>
      <c r="H5" s="1487"/>
    </row>
    <row r="6" spans="1:8" ht="15" customHeight="1">
      <c r="A6" s="1483"/>
      <c r="B6" s="661" t="s">
        <v>73</v>
      </c>
      <c r="C6" s="662" t="s">
        <v>136</v>
      </c>
      <c r="D6" s="661" t="s">
        <v>73</v>
      </c>
      <c r="E6" s="662" t="s">
        <v>136</v>
      </c>
      <c r="F6" s="662" t="s">
        <v>136</v>
      </c>
      <c r="G6" s="663" t="s">
        <v>378</v>
      </c>
      <c r="H6" s="664" t="s">
        <v>71</v>
      </c>
    </row>
    <row r="7" spans="1:8" ht="15" customHeight="1">
      <c r="A7" s="665"/>
      <c r="B7" s="666"/>
      <c r="C7" s="666"/>
      <c r="D7" s="666"/>
      <c r="E7" s="666"/>
      <c r="F7" s="666"/>
      <c r="G7" s="667"/>
      <c r="H7" s="668"/>
    </row>
    <row r="8" spans="1:8" ht="15" customHeight="1">
      <c r="A8" s="669" t="s">
        <v>379</v>
      </c>
      <c r="B8" s="670">
        <v>85319.1</v>
      </c>
      <c r="C8" s="670">
        <v>22534.390326999997</v>
      </c>
      <c r="D8" s="670">
        <v>70117.12080399999</v>
      </c>
      <c r="E8" s="670">
        <v>16809.06042</v>
      </c>
      <c r="F8" s="670">
        <v>18930.993199</v>
      </c>
      <c r="G8" s="671">
        <v>-25.407077022803165</v>
      </c>
      <c r="H8" s="672">
        <v>12.623744135485708</v>
      </c>
    </row>
    <row r="9" spans="1:8" ht="15" customHeight="1">
      <c r="A9" s="673"/>
      <c r="B9" s="670"/>
      <c r="C9" s="674"/>
      <c r="D9" s="674"/>
      <c r="E9" s="674"/>
      <c r="F9" s="674"/>
      <c r="G9" s="671"/>
      <c r="H9" s="672"/>
    </row>
    <row r="10" spans="1:8" ht="15" customHeight="1">
      <c r="A10" s="673" t="s">
        <v>380</v>
      </c>
      <c r="B10" s="675">
        <v>55864.6</v>
      </c>
      <c r="C10" s="676">
        <v>13563.390945</v>
      </c>
      <c r="D10" s="676">
        <v>39493.688893</v>
      </c>
      <c r="E10" s="676">
        <v>8694.383954</v>
      </c>
      <c r="F10" s="676">
        <v>10425.031671</v>
      </c>
      <c r="G10" s="677">
        <v>-35.89815416177255</v>
      </c>
      <c r="H10" s="678">
        <v>19.90535184731273</v>
      </c>
    </row>
    <row r="11" spans="1:8" ht="15" customHeight="1">
      <c r="A11" s="673" t="s">
        <v>381</v>
      </c>
      <c r="B11" s="675">
        <v>2229.9</v>
      </c>
      <c r="C11" s="676">
        <v>888.952494</v>
      </c>
      <c r="D11" s="676">
        <v>1681.5272220000002</v>
      </c>
      <c r="E11" s="676">
        <v>297.96322399999997</v>
      </c>
      <c r="F11" s="676">
        <v>385.98696800000005</v>
      </c>
      <c r="G11" s="677">
        <v>-66.48153573884906</v>
      </c>
      <c r="H11" s="678">
        <v>29.541814865045268</v>
      </c>
    </row>
    <row r="12" spans="1:8" ht="15" customHeight="1">
      <c r="A12" s="679" t="s">
        <v>382</v>
      </c>
      <c r="B12" s="680">
        <v>27224.6</v>
      </c>
      <c r="C12" s="680">
        <v>8082.046888</v>
      </c>
      <c r="D12" s="680">
        <v>28941.904689</v>
      </c>
      <c r="E12" s="680">
        <v>7816.713242</v>
      </c>
      <c r="F12" s="680">
        <v>8119.974560000001</v>
      </c>
      <c r="G12" s="681">
        <v>-3.283000577415109</v>
      </c>
      <c r="H12" s="682">
        <v>3.8796525932478545</v>
      </c>
    </row>
    <row r="13" spans="1:8" ht="15" customHeight="1">
      <c r="A13" s="665"/>
      <c r="B13" s="675"/>
      <c r="C13" s="674"/>
      <c r="D13" s="674"/>
      <c r="E13" s="674"/>
      <c r="F13" s="674"/>
      <c r="G13" s="671"/>
      <c r="H13" s="672"/>
    </row>
    <row r="14" spans="1:8" ht="15" customHeight="1">
      <c r="A14" s="669" t="s">
        <v>383</v>
      </c>
      <c r="B14" s="670">
        <v>774684.2000000001</v>
      </c>
      <c r="C14" s="670">
        <v>191715.109895</v>
      </c>
      <c r="D14" s="670">
        <v>773599.123367</v>
      </c>
      <c r="E14" s="670">
        <v>130486.060422</v>
      </c>
      <c r="F14" s="670">
        <v>220676.07997099997</v>
      </c>
      <c r="G14" s="671">
        <v>-31.937518908412798</v>
      </c>
      <c r="H14" s="672">
        <v>69.11850910152384</v>
      </c>
    </row>
    <row r="15" spans="1:8" ht="15" customHeight="1">
      <c r="A15" s="673"/>
      <c r="B15" s="670"/>
      <c r="C15" s="674"/>
      <c r="D15" s="674"/>
      <c r="E15" s="674"/>
      <c r="F15" s="674"/>
      <c r="G15" s="671"/>
      <c r="H15" s="672"/>
    </row>
    <row r="16" spans="1:8" ht="15" customHeight="1">
      <c r="A16" s="673" t="s">
        <v>384</v>
      </c>
      <c r="B16" s="675">
        <v>491655.9</v>
      </c>
      <c r="C16" s="676">
        <v>123891.84984299999</v>
      </c>
      <c r="D16" s="676">
        <v>477212.567633</v>
      </c>
      <c r="E16" s="676">
        <v>80074.57191999999</v>
      </c>
      <c r="F16" s="676">
        <v>143298.32762499998</v>
      </c>
      <c r="G16" s="677">
        <v>-35.36736111255645</v>
      </c>
      <c r="H16" s="678">
        <v>78.95609578551964</v>
      </c>
    </row>
    <row r="17" spans="1:8" ht="15" customHeight="1">
      <c r="A17" s="673" t="s">
        <v>385</v>
      </c>
      <c r="B17" s="675">
        <v>100166.4</v>
      </c>
      <c r="C17" s="676">
        <v>23346.303420999997</v>
      </c>
      <c r="D17" s="683">
        <v>115694.31763999996</v>
      </c>
      <c r="E17" s="676">
        <v>20245.861971000002</v>
      </c>
      <c r="F17" s="676">
        <v>32156.257403000003</v>
      </c>
      <c r="G17" s="677">
        <v>-13.280224256878057</v>
      </c>
      <c r="H17" s="678">
        <v>58.82878905852638</v>
      </c>
    </row>
    <row r="18" spans="1:8" ht="15" customHeight="1">
      <c r="A18" s="679" t="s">
        <v>386</v>
      </c>
      <c r="B18" s="680">
        <v>182861.9</v>
      </c>
      <c r="C18" s="680">
        <v>44476.956631</v>
      </c>
      <c r="D18" s="680">
        <v>180692.238094</v>
      </c>
      <c r="E18" s="680">
        <v>30165.626531</v>
      </c>
      <c r="F18" s="680">
        <v>45221.494943000005</v>
      </c>
      <c r="G18" s="681">
        <v>-32.17695450417834</v>
      </c>
      <c r="H18" s="682">
        <v>49.91067696382069</v>
      </c>
    </row>
    <row r="19" spans="1:8" ht="15" customHeight="1">
      <c r="A19" s="665"/>
      <c r="B19" s="670"/>
      <c r="C19" s="670"/>
      <c r="D19" s="670"/>
      <c r="E19" s="670"/>
      <c r="F19" s="670"/>
      <c r="G19" s="671"/>
      <c r="H19" s="672"/>
    </row>
    <row r="20" spans="1:8" ht="15" customHeight="1">
      <c r="A20" s="669" t="s">
        <v>387</v>
      </c>
      <c r="B20" s="670">
        <v>-689365.1000000001</v>
      </c>
      <c r="C20" s="670">
        <v>-169180.71956799997</v>
      </c>
      <c r="D20" s="670">
        <v>-703482.0025630001</v>
      </c>
      <c r="E20" s="670">
        <v>-113677.00000199999</v>
      </c>
      <c r="F20" s="670">
        <v>-201745.08677199998</v>
      </c>
      <c r="G20" s="671">
        <v>-32.80735518073678</v>
      </c>
      <c r="H20" s="672">
        <v>77.47221229312046</v>
      </c>
    </row>
    <row r="21" spans="1:8" ht="15" customHeight="1">
      <c r="A21" s="673"/>
      <c r="B21" s="675"/>
      <c r="C21" s="675"/>
      <c r="D21" s="675"/>
      <c r="E21" s="675"/>
      <c r="F21" s="675"/>
      <c r="G21" s="671"/>
      <c r="H21" s="672"/>
    </row>
    <row r="22" spans="1:8" ht="15" customHeight="1">
      <c r="A22" s="673" t="s">
        <v>388</v>
      </c>
      <c r="B22" s="675">
        <v>-435791.30000000005</v>
      </c>
      <c r="C22" s="675">
        <v>-110328.45889799998</v>
      </c>
      <c r="D22" s="675">
        <v>-437718.87874</v>
      </c>
      <c r="E22" s="675">
        <v>-71380.18796599998</v>
      </c>
      <c r="F22" s="675">
        <v>-132873.29595399997</v>
      </c>
      <c r="G22" s="677">
        <v>-35.302107290384754</v>
      </c>
      <c r="H22" s="678">
        <v>86.14870560062207</v>
      </c>
    </row>
    <row r="23" spans="1:8" ht="15" customHeight="1">
      <c r="A23" s="673" t="s">
        <v>389</v>
      </c>
      <c r="B23" s="675">
        <v>-97936.5</v>
      </c>
      <c r="C23" s="675">
        <v>-22457.350926999996</v>
      </c>
      <c r="D23" s="675">
        <v>-114012.79041799996</v>
      </c>
      <c r="E23" s="675">
        <v>-19947.898747000003</v>
      </c>
      <c r="F23" s="675">
        <v>-31770.270435000002</v>
      </c>
      <c r="G23" s="677">
        <v>-11.174301849569133</v>
      </c>
      <c r="H23" s="678">
        <v>59.2662507361984</v>
      </c>
    </row>
    <row r="24" spans="1:8" ht="15" customHeight="1">
      <c r="A24" s="679" t="s">
        <v>390</v>
      </c>
      <c r="B24" s="684">
        <v>-155637.3</v>
      </c>
      <c r="C24" s="684">
        <v>-36394.909743000004</v>
      </c>
      <c r="D24" s="684">
        <v>-151750.333405</v>
      </c>
      <c r="E24" s="684">
        <v>-22348.913289000004</v>
      </c>
      <c r="F24" s="684">
        <v>-37101.520383</v>
      </c>
      <c r="G24" s="681">
        <v>-38.59329931901131</v>
      </c>
      <c r="H24" s="682">
        <v>66.01040016232531</v>
      </c>
    </row>
    <row r="25" spans="1:8" ht="15" customHeight="1">
      <c r="A25" s="665"/>
      <c r="B25" s="675"/>
      <c r="C25" s="675"/>
      <c r="D25" s="675"/>
      <c r="E25" s="675"/>
      <c r="F25" s="675"/>
      <c r="G25" s="671"/>
      <c r="H25" s="672"/>
    </row>
    <row r="26" spans="1:8" ht="15" customHeight="1">
      <c r="A26" s="669" t="s">
        <v>391</v>
      </c>
      <c r="B26" s="670">
        <v>860003.3</v>
      </c>
      <c r="C26" s="670">
        <v>214249.50022199997</v>
      </c>
      <c r="D26" s="670">
        <v>843716.284171</v>
      </c>
      <c r="E26" s="670">
        <v>147295.120842</v>
      </c>
      <c r="F26" s="670">
        <v>239607.07317</v>
      </c>
      <c r="G26" s="671">
        <v>-31.250658372889333</v>
      </c>
      <c r="H26" s="672">
        <v>62.671425774531144</v>
      </c>
    </row>
    <row r="27" spans="1:8" ht="15" customHeight="1">
      <c r="A27" s="673"/>
      <c r="B27" s="675"/>
      <c r="C27" s="675"/>
      <c r="D27" s="675"/>
      <c r="E27" s="675"/>
      <c r="F27" s="675"/>
      <c r="G27" s="671"/>
      <c r="H27" s="672"/>
    </row>
    <row r="28" spans="1:8" ht="15" customHeight="1">
      <c r="A28" s="673" t="s">
        <v>388</v>
      </c>
      <c r="B28" s="675">
        <v>547520.5</v>
      </c>
      <c r="C28" s="675">
        <v>137455.240788</v>
      </c>
      <c r="D28" s="675">
        <v>516706.296526</v>
      </c>
      <c r="E28" s="675">
        <v>88768.95587399999</v>
      </c>
      <c r="F28" s="675">
        <v>153723.35929599998</v>
      </c>
      <c r="G28" s="677">
        <v>-35.41973709761264</v>
      </c>
      <c r="H28" s="678">
        <v>73.17243149079872</v>
      </c>
    </row>
    <row r="29" spans="1:8" ht="15" customHeight="1">
      <c r="A29" s="673" t="s">
        <v>389</v>
      </c>
      <c r="B29" s="675">
        <v>102396.29999999999</v>
      </c>
      <c r="C29" s="675">
        <v>24235.255914999998</v>
      </c>
      <c r="D29" s="675">
        <v>117375.84486199997</v>
      </c>
      <c r="E29" s="675">
        <v>20543.825195</v>
      </c>
      <c r="F29" s="675">
        <v>32542.244371000004</v>
      </c>
      <c r="G29" s="677">
        <v>-15.231655621656742</v>
      </c>
      <c r="H29" s="678">
        <v>58.404017081104286</v>
      </c>
    </row>
    <row r="30" spans="1:8" ht="15" customHeight="1" thickBot="1">
      <c r="A30" s="685" t="s">
        <v>390</v>
      </c>
      <c r="B30" s="686">
        <v>210086.5</v>
      </c>
      <c r="C30" s="686">
        <v>52559.003519</v>
      </c>
      <c r="D30" s="686">
        <v>209634.142783</v>
      </c>
      <c r="E30" s="686">
        <v>37982.339773</v>
      </c>
      <c r="F30" s="686">
        <v>53341.46950300001</v>
      </c>
      <c r="G30" s="687">
        <v>-27.733904317136748</v>
      </c>
      <c r="H30" s="688">
        <v>40.43755551078016</v>
      </c>
    </row>
    <row r="31" spans="1:8" ht="13.5" thickTop="1">
      <c r="A31" s="657"/>
      <c r="B31" s="689"/>
      <c r="C31" s="689"/>
      <c r="D31" s="689"/>
      <c r="E31" s="689"/>
      <c r="F31" s="689"/>
      <c r="G31" s="657"/>
      <c r="H31" s="657"/>
    </row>
    <row r="32" spans="1:8" ht="12.75">
      <c r="A32" s="657"/>
      <c r="B32" s="658"/>
      <c r="C32" s="658"/>
      <c r="D32" s="658"/>
      <c r="E32" s="658"/>
      <c r="F32" s="658"/>
      <c r="G32" s="657"/>
      <c r="H32" s="657"/>
    </row>
    <row r="33" spans="1:9" ht="12.75">
      <c r="A33" s="657"/>
      <c r="B33" s="689"/>
      <c r="C33" s="689"/>
      <c r="D33" s="689"/>
      <c r="E33" s="690"/>
      <c r="F33" s="690"/>
      <c r="G33" s="657"/>
      <c r="H33" s="657"/>
      <c r="I33" s="691"/>
    </row>
    <row r="34" spans="1:9" ht="15" customHeight="1">
      <c r="A34" s="692" t="s">
        <v>392</v>
      </c>
      <c r="B34" s="693">
        <v>11.013403913491459</v>
      </c>
      <c r="C34" s="693">
        <v>11.754102396697789</v>
      </c>
      <c r="D34" s="693">
        <v>9.063753911563834</v>
      </c>
      <c r="E34" s="693">
        <v>12.881882068964654</v>
      </c>
      <c r="F34" s="693">
        <v>8.578633987647327</v>
      </c>
      <c r="G34" s="657"/>
      <c r="H34" s="657"/>
      <c r="I34" s="694"/>
    </row>
    <row r="35" spans="1:10" ht="15" customHeight="1">
      <c r="A35" s="695" t="s">
        <v>246</v>
      </c>
      <c r="B35" s="693">
        <v>11.362540345798758</v>
      </c>
      <c r="C35" s="693">
        <v>10.947766912987412</v>
      </c>
      <c r="D35" s="693">
        <v>8.275911317443045</v>
      </c>
      <c r="E35" s="693">
        <v>10.857858800277183</v>
      </c>
      <c r="F35" s="693">
        <v>7.27505466657047</v>
      </c>
      <c r="G35" s="657"/>
      <c r="H35" s="657"/>
      <c r="I35" s="694"/>
      <c r="J35" s="694"/>
    </row>
    <row r="36" spans="1:10" ht="15" customHeight="1">
      <c r="A36" s="696" t="s">
        <v>393</v>
      </c>
      <c r="B36" s="697">
        <v>2.2261956105041216</v>
      </c>
      <c r="C36" s="697">
        <v>3.8076798625018613</v>
      </c>
      <c r="D36" s="697">
        <v>1.4534224811561807</v>
      </c>
      <c r="E36" s="697">
        <v>1.4717240709573143</v>
      </c>
      <c r="F36" s="697">
        <v>1.200347923461981</v>
      </c>
      <c r="G36" s="657"/>
      <c r="H36" s="657"/>
      <c r="I36" s="694"/>
      <c r="J36" s="694"/>
    </row>
    <row r="37" spans="1:10" ht="15" customHeight="1">
      <c r="A37" s="698" t="s">
        <v>394</v>
      </c>
      <c r="B37" s="699">
        <v>14.888065802663103</v>
      </c>
      <c r="C37" s="699">
        <v>18.171312743028135</v>
      </c>
      <c r="D37" s="699">
        <v>16.01723737238995</v>
      </c>
      <c r="E37" s="699">
        <v>25.912650062040242</v>
      </c>
      <c r="F37" s="699">
        <v>17.956006474874222</v>
      </c>
      <c r="G37" s="657"/>
      <c r="H37" s="657"/>
      <c r="I37" s="694"/>
      <c r="J37" s="694"/>
    </row>
    <row r="38" spans="1:11" ht="15" customHeight="1">
      <c r="A38" s="1475" t="s">
        <v>395</v>
      </c>
      <c r="B38" s="1476"/>
      <c r="C38" s="1476"/>
      <c r="D38" s="1476"/>
      <c r="E38" s="1476"/>
      <c r="F38" s="1477"/>
      <c r="G38" s="657"/>
      <c r="H38" s="657"/>
      <c r="K38" s="656" t="s">
        <v>277</v>
      </c>
    </row>
    <row r="39" spans="1:10" ht="15" customHeight="1">
      <c r="A39" s="700" t="s">
        <v>246</v>
      </c>
      <c r="B39" s="693">
        <v>65.47724952560446</v>
      </c>
      <c r="C39" s="693">
        <v>60.18973998488333</v>
      </c>
      <c r="D39" s="693">
        <v>56.32531461666491</v>
      </c>
      <c r="E39" s="693">
        <v>51.72438992280093</v>
      </c>
      <c r="F39" s="693">
        <v>55.06859339820949</v>
      </c>
      <c r="G39" s="657"/>
      <c r="H39" s="657"/>
      <c r="I39" s="694"/>
      <c r="J39" s="694"/>
    </row>
    <row r="40" spans="1:10" ht="15" customHeight="1">
      <c r="A40" s="696" t="s">
        <v>393</v>
      </c>
      <c r="B40" s="697">
        <v>2.6136000028129693</v>
      </c>
      <c r="C40" s="697">
        <v>3.944870400753133</v>
      </c>
      <c r="D40" s="697">
        <v>2.3981692384380873</v>
      </c>
      <c r="E40" s="697">
        <v>1.7726346182055066</v>
      </c>
      <c r="F40" s="697">
        <v>2.038915570580783</v>
      </c>
      <c r="G40" s="657"/>
      <c r="H40" s="657"/>
      <c r="I40" s="694"/>
      <c r="J40" s="694"/>
    </row>
    <row r="41" spans="1:10" ht="15" customHeight="1">
      <c r="A41" s="701" t="s">
        <v>394</v>
      </c>
      <c r="B41" s="699">
        <v>31.90915047158256</v>
      </c>
      <c r="C41" s="699">
        <v>35.865389614363544</v>
      </c>
      <c r="D41" s="699">
        <v>41.276516144897016</v>
      </c>
      <c r="E41" s="699">
        <v>46.502975458993554</v>
      </c>
      <c r="F41" s="699">
        <v>42.89249103120974</v>
      </c>
      <c r="G41" s="657"/>
      <c r="H41" s="657" t="s">
        <v>122</v>
      </c>
      <c r="I41" s="694"/>
      <c r="J41" s="694"/>
    </row>
    <row r="42" spans="1:8" ht="15" customHeight="1">
      <c r="A42" s="1475" t="s">
        <v>396</v>
      </c>
      <c r="B42" s="1476"/>
      <c r="C42" s="1476"/>
      <c r="D42" s="1476"/>
      <c r="E42" s="1476"/>
      <c r="F42" s="1477"/>
      <c r="G42" s="657"/>
      <c r="H42" s="657"/>
    </row>
    <row r="43" spans="1:9" ht="15" customHeight="1">
      <c r="A43" s="700" t="s">
        <v>246</v>
      </c>
      <c r="B43" s="702">
        <v>63.465332066924816</v>
      </c>
      <c r="C43" s="702">
        <v>64.62289274478889</v>
      </c>
      <c r="D43" s="702">
        <v>61.687320114323285</v>
      </c>
      <c r="E43" s="702">
        <v>61.366380179640544</v>
      </c>
      <c r="F43" s="702">
        <v>64.93604909233092</v>
      </c>
      <c r="G43" s="657"/>
      <c r="H43" s="657"/>
      <c r="I43" s="656" t="s">
        <v>122</v>
      </c>
    </row>
    <row r="44" spans="1:8" ht="15" customHeight="1">
      <c r="A44" s="703" t="s">
        <v>393</v>
      </c>
      <c r="B44" s="704">
        <v>12.929965526597803</v>
      </c>
      <c r="C44" s="704">
        <v>12.17760218992988</v>
      </c>
      <c r="D44" s="704">
        <v>14.955332050591515</v>
      </c>
      <c r="E44" s="704">
        <v>15.51572781454481</v>
      </c>
      <c r="F44" s="704">
        <v>14.571700479374927</v>
      </c>
      <c r="G44" s="657"/>
      <c r="H44" s="657"/>
    </row>
    <row r="45" spans="1:8" ht="15" customHeight="1">
      <c r="A45" s="701" t="s">
        <v>394</v>
      </c>
      <c r="B45" s="704">
        <v>23.604702406477372</v>
      </c>
      <c r="C45" s="704">
        <v>23.19950506528123</v>
      </c>
      <c r="D45" s="704">
        <v>23.35734783508519</v>
      </c>
      <c r="E45" s="704">
        <v>23.117892005814646</v>
      </c>
      <c r="F45" s="704">
        <v>20.49225042829416</v>
      </c>
      <c r="G45" s="657"/>
      <c r="H45" s="657"/>
    </row>
    <row r="46" spans="1:8" ht="15" customHeight="1">
      <c r="A46" s="1475" t="s">
        <v>397</v>
      </c>
      <c r="B46" s="1476"/>
      <c r="C46" s="1476"/>
      <c r="D46" s="1476"/>
      <c r="E46" s="1476"/>
      <c r="F46" s="1477"/>
      <c r="G46" s="657"/>
      <c r="H46" s="657"/>
    </row>
    <row r="47" spans="1:8" ht="15" customHeight="1">
      <c r="A47" s="700" t="s">
        <v>246</v>
      </c>
      <c r="B47" s="702">
        <v>63.216327603471655</v>
      </c>
      <c r="C47" s="702">
        <v>65.21337607483984</v>
      </c>
      <c r="D47" s="702">
        <v>62.22175935493108</v>
      </c>
      <c r="E47" s="702">
        <v>62.7921109500991</v>
      </c>
      <c r="F47" s="702">
        <v>65.86197368175081</v>
      </c>
      <c r="G47" s="657"/>
      <c r="H47" s="657"/>
    </row>
    <row r="48" spans="1:8" ht="15" customHeight="1">
      <c r="A48" s="703" t="s">
        <v>393</v>
      </c>
      <c r="B48" s="704">
        <v>14.206767937628403</v>
      </c>
      <c r="C48" s="704">
        <v>13.274178632378709</v>
      </c>
      <c r="D48" s="704">
        <v>16.206923560605173</v>
      </c>
      <c r="E48" s="704">
        <v>17.547875776673425</v>
      </c>
      <c r="F48" s="704">
        <v>15.747729445775713</v>
      </c>
      <c r="G48" s="657"/>
      <c r="H48" s="657"/>
    </row>
    <row r="49" spans="1:8" ht="15" customHeight="1">
      <c r="A49" s="701" t="s">
        <v>394</v>
      </c>
      <c r="B49" s="705">
        <v>22.57690445889993</v>
      </c>
      <c r="C49" s="705">
        <v>21.512445292781454</v>
      </c>
      <c r="D49" s="705">
        <v>21.571317084463733</v>
      </c>
      <c r="E49" s="705">
        <v>19.660013273227484</v>
      </c>
      <c r="F49" s="705">
        <v>18.39029687247347</v>
      </c>
      <c r="G49" s="657"/>
      <c r="H49" s="657"/>
    </row>
    <row r="50" spans="1:8" ht="15" customHeight="1">
      <c r="A50" s="1475" t="s">
        <v>398</v>
      </c>
      <c r="B50" s="1476"/>
      <c r="C50" s="1476"/>
      <c r="D50" s="1476"/>
      <c r="E50" s="1476"/>
      <c r="F50" s="1477"/>
      <c r="G50" s="657"/>
      <c r="H50" s="657"/>
    </row>
    <row r="51" spans="1:8" ht="15" customHeight="1">
      <c r="A51" s="700" t="s">
        <v>246</v>
      </c>
      <c r="B51" s="702">
        <v>63.66493012294255</v>
      </c>
      <c r="C51" s="702">
        <v>64.1566214369566</v>
      </c>
      <c r="D51" s="702">
        <v>61.241711961704496</v>
      </c>
      <c r="E51" s="702">
        <v>60.266053190736955</v>
      </c>
      <c r="F51" s="702">
        <v>64.15643631143311</v>
      </c>
      <c r="G51" s="657"/>
      <c r="H51" s="657"/>
    </row>
    <row r="52" spans="1:8" ht="15" customHeight="1">
      <c r="A52" s="703" t="s">
        <v>393</v>
      </c>
      <c r="B52" s="704">
        <v>11.906500823892186</v>
      </c>
      <c r="C52" s="704">
        <v>11.311697758868997</v>
      </c>
      <c r="D52" s="704">
        <v>13.911767150177564</v>
      </c>
      <c r="E52" s="704">
        <v>13.947390163070558</v>
      </c>
      <c r="F52" s="704">
        <v>13.58150406015412</v>
      </c>
      <c r="G52" s="657"/>
      <c r="H52" s="657"/>
    </row>
    <row r="53" spans="1:8" ht="15" customHeight="1">
      <c r="A53" s="701" t="s">
        <v>394</v>
      </c>
      <c r="B53" s="705">
        <v>24.428569053165262</v>
      </c>
      <c r="C53" s="705">
        <v>24.531680804174417</v>
      </c>
      <c r="D53" s="705">
        <v>24.846520888117933</v>
      </c>
      <c r="E53" s="705">
        <v>25.786556646192484</v>
      </c>
      <c r="F53" s="705">
        <v>22.262059628412768</v>
      </c>
      <c r="G53" s="657"/>
      <c r="H53" s="657"/>
    </row>
    <row r="54" spans="1:8" ht="15" customHeight="1">
      <c r="A54" s="1478" t="s">
        <v>399</v>
      </c>
      <c r="B54" s="1478"/>
      <c r="C54" s="1478"/>
      <c r="D54" s="1478"/>
      <c r="E54" s="1478"/>
      <c r="F54" s="1478"/>
      <c r="G54" s="657"/>
      <c r="H54" s="657"/>
    </row>
    <row r="55" spans="1:8" ht="15" customHeight="1">
      <c r="A55" s="696" t="s">
        <v>400</v>
      </c>
      <c r="B55" s="706">
        <v>9.920787513257217</v>
      </c>
      <c r="C55" s="706">
        <v>10.51782632101845</v>
      </c>
      <c r="D55" s="706">
        <v>8.310509364281634</v>
      </c>
      <c r="E55" s="706">
        <v>11.411824318356535</v>
      </c>
      <c r="F55" s="707">
        <v>7.900849064488409</v>
      </c>
      <c r="G55" s="657"/>
      <c r="H55" s="657"/>
    </row>
    <row r="56" spans="1:8" ht="15" customHeight="1">
      <c r="A56" s="698" t="s">
        <v>401</v>
      </c>
      <c r="B56" s="708">
        <v>90.07921248674279</v>
      </c>
      <c r="C56" s="708">
        <v>89.48217367898155</v>
      </c>
      <c r="D56" s="708">
        <v>91.68948589478818</v>
      </c>
      <c r="E56" s="708">
        <v>88.58817568164345</v>
      </c>
      <c r="F56" s="709">
        <v>92.09915093551159</v>
      </c>
      <c r="G56" s="657"/>
      <c r="H56" s="657"/>
    </row>
    <row r="57" spans="1:8" ht="12.75">
      <c r="A57" s="710" t="s">
        <v>402</v>
      </c>
      <c r="B57" s="657"/>
      <c r="C57" s="657"/>
      <c r="D57" s="657"/>
      <c r="E57" s="657"/>
      <c r="F57" s="657"/>
      <c r="G57" s="657"/>
      <c r="H57" s="657"/>
    </row>
    <row r="58" spans="1:8" ht="12.75">
      <c r="A58" s="657" t="s">
        <v>403</v>
      </c>
      <c r="B58" s="657"/>
      <c r="C58" s="657"/>
      <c r="D58" s="657"/>
      <c r="E58" s="657"/>
      <c r="F58" s="657"/>
      <c r="G58" s="657"/>
      <c r="H58" s="657"/>
    </row>
    <row r="59" spans="1:8" ht="12.75">
      <c r="A59" s="657" t="s">
        <v>404</v>
      </c>
      <c r="B59" s="657"/>
      <c r="C59" s="657"/>
      <c r="D59" s="657"/>
      <c r="E59" s="657"/>
      <c r="F59" s="657"/>
      <c r="G59" s="657"/>
      <c r="H59" s="657"/>
    </row>
    <row r="60" ht="12.75">
      <c r="H60" s="656" t="s">
        <v>122</v>
      </c>
    </row>
    <row r="70" spans="5:6" ht="12.75">
      <c r="E70" s="694"/>
      <c r="F70" s="694"/>
    </row>
    <row r="73" ht="12.75">
      <c r="F73" s="694"/>
    </row>
  </sheetData>
  <sheetProtection/>
  <mergeCells count="12">
    <mergeCell ref="D5:E5"/>
    <mergeCell ref="G5:H5"/>
    <mergeCell ref="A38:F38"/>
    <mergeCell ref="A42:F42"/>
    <mergeCell ref="A46:F46"/>
    <mergeCell ref="A50:F50"/>
    <mergeCell ref="A54:F54"/>
    <mergeCell ref="A1:H1"/>
    <mergeCell ref="A2:H2"/>
    <mergeCell ref="A3:H3"/>
    <mergeCell ref="A5:A6"/>
    <mergeCell ref="B5:C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40">
      <selection activeCell="L9" sqref="L9"/>
    </sheetView>
  </sheetViews>
  <sheetFormatPr defaultColWidth="9.140625" defaultRowHeight="15"/>
  <cols>
    <col min="1" max="1" width="9.140625" style="126" customWidth="1"/>
    <col min="2" max="2" width="5.00390625" style="126" customWidth="1"/>
    <col min="3" max="3" width="20.7109375" style="126" customWidth="1"/>
    <col min="4" max="7" width="10.7109375" style="126" customWidth="1"/>
    <col min="8" max="8" width="9.7109375" style="126" customWidth="1"/>
    <col min="9" max="9" width="8.7109375" style="126" customWidth="1"/>
    <col min="10" max="10" width="9.140625" style="126" customWidth="1"/>
    <col min="11" max="16384" width="9.140625" style="126" customWidth="1"/>
  </cols>
  <sheetData>
    <row r="1" spans="2:8" ht="15" customHeight="1">
      <c r="B1" s="1488" t="s">
        <v>405</v>
      </c>
      <c r="C1" s="1489"/>
      <c r="D1" s="1489"/>
      <c r="E1" s="1489"/>
      <c r="F1" s="1489"/>
      <c r="G1" s="1489"/>
      <c r="H1" s="1490"/>
    </row>
    <row r="2" spans="2:8" ht="15" customHeight="1">
      <c r="B2" s="1491" t="s">
        <v>406</v>
      </c>
      <c r="C2" s="1492"/>
      <c r="D2" s="1492"/>
      <c r="E2" s="1492"/>
      <c r="F2" s="1492"/>
      <c r="G2" s="1492"/>
      <c r="H2" s="1493"/>
    </row>
    <row r="3" spans="2:8" ht="15" customHeight="1" thickBot="1">
      <c r="B3" s="1494" t="s">
        <v>40</v>
      </c>
      <c r="C3" s="1495"/>
      <c r="D3" s="1495"/>
      <c r="E3" s="1495"/>
      <c r="F3" s="1495"/>
      <c r="G3" s="1495"/>
      <c r="H3" s="1496"/>
    </row>
    <row r="4" spans="2:8" ht="15" customHeight="1" thickTop="1">
      <c r="B4" s="711"/>
      <c r="C4" s="712"/>
      <c r="D4" s="1497" t="s">
        <v>136</v>
      </c>
      <c r="E4" s="1497"/>
      <c r="F4" s="1497"/>
      <c r="G4" s="1498" t="s">
        <v>184</v>
      </c>
      <c r="H4" s="1499"/>
    </row>
    <row r="5" spans="2:8" ht="15" customHeight="1">
      <c r="B5" s="713"/>
      <c r="C5" s="714"/>
      <c r="D5" s="715" t="s">
        <v>17</v>
      </c>
      <c r="E5" s="716" t="s">
        <v>407</v>
      </c>
      <c r="F5" s="716" t="s">
        <v>408</v>
      </c>
      <c r="G5" s="716" t="s">
        <v>407</v>
      </c>
      <c r="H5" s="717" t="s">
        <v>408</v>
      </c>
    </row>
    <row r="6" spans="2:8" ht="15" customHeight="1">
      <c r="B6" s="718"/>
      <c r="C6" s="719" t="s">
        <v>409</v>
      </c>
      <c r="D6" s="719">
        <v>11450.641895</v>
      </c>
      <c r="E6" s="719">
        <v>7366.999571000001</v>
      </c>
      <c r="F6" s="719">
        <v>8558.965258</v>
      </c>
      <c r="G6" s="719">
        <v>-35.66299917023123</v>
      </c>
      <c r="H6" s="720">
        <v>16.179798512438353</v>
      </c>
    </row>
    <row r="7" spans="2:8" ht="15" customHeight="1">
      <c r="B7" s="721">
        <v>1</v>
      </c>
      <c r="C7" s="722" t="s">
        <v>410</v>
      </c>
      <c r="D7" s="723">
        <v>115.392322</v>
      </c>
      <c r="E7" s="723">
        <v>54.98661</v>
      </c>
      <c r="F7" s="723">
        <v>62.153411000000006</v>
      </c>
      <c r="G7" s="722">
        <v>-52.34812070078631</v>
      </c>
      <c r="H7" s="724">
        <v>13.033720391200703</v>
      </c>
    </row>
    <row r="8" spans="2:8" ht="15" customHeight="1">
      <c r="B8" s="721">
        <v>2</v>
      </c>
      <c r="C8" s="722" t="s">
        <v>411</v>
      </c>
      <c r="D8" s="723">
        <v>1.032106</v>
      </c>
      <c r="E8" s="723">
        <v>0</v>
      </c>
      <c r="F8" s="723">
        <v>0</v>
      </c>
      <c r="G8" s="722">
        <v>-100</v>
      </c>
      <c r="H8" s="724" t="s">
        <v>3</v>
      </c>
    </row>
    <row r="9" spans="2:8" ht="15" customHeight="1">
      <c r="B9" s="721">
        <v>3</v>
      </c>
      <c r="C9" s="722" t="s">
        <v>412</v>
      </c>
      <c r="D9" s="723">
        <v>34.053978</v>
      </c>
      <c r="E9" s="723">
        <v>15.678136999999998</v>
      </c>
      <c r="F9" s="723">
        <v>41.776144</v>
      </c>
      <c r="G9" s="722">
        <v>-53.96092344923698</v>
      </c>
      <c r="H9" s="724">
        <v>166.46114905106396</v>
      </c>
    </row>
    <row r="10" spans="2:8" ht="15" customHeight="1">
      <c r="B10" s="721">
        <v>4</v>
      </c>
      <c r="C10" s="722" t="s">
        <v>413</v>
      </c>
      <c r="D10" s="723">
        <v>0.586</v>
      </c>
      <c r="E10" s="723">
        <v>0.201</v>
      </c>
      <c r="F10" s="723">
        <v>0</v>
      </c>
      <c r="G10" s="722">
        <v>-65.69965870307166</v>
      </c>
      <c r="H10" s="724">
        <v>-100</v>
      </c>
    </row>
    <row r="11" spans="2:8" ht="15" customHeight="1">
      <c r="B11" s="721">
        <v>5</v>
      </c>
      <c r="C11" s="722" t="s">
        <v>414</v>
      </c>
      <c r="D11" s="723">
        <v>374.94944</v>
      </c>
      <c r="E11" s="723">
        <v>1011.31368</v>
      </c>
      <c r="F11" s="723">
        <v>746.29744</v>
      </c>
      <c r="G11" s="722">
        <v>169.7200134503468</v>
      </c>
      <c r="H11" s="724">
        <v>-26.205147348545694</v>
      </c>
    </row>
    <row r="12" spans="2:8" ht="15" customHeight="1">
      <c r="B12" s="721">
        <v>6</v>
      </c>
      <c r="C12" s="722" t="s">
        <v>415</v>
      </c>
      <c r="D12" s="723">
        <v>0</v>
      </c>
      <c r="E12" s="723">
        <v>0</v>
      </c>
      <c r="F12" s="723">
        <v>0</v>
      </c>
      <c r="G12" s="722" t="s">
        <v>3</v>
      </c>
      <c r="H12" s="724" t="s">
        <v>3</v>
      </c>
    </row>
    <row r="13" spans="2:8" ht="15" customHeight="1">
      <c r="B13" s="721">
        <v>7</v>
      </c>
      <c r="C13" s="722" t="s">
        <v>416</v>
      </c>
      <c r="D13" s="723">
        <v>96.157794</v>
      </c>
      <c r="E13" s="723">
        <v>117.439204</v>
      </c>
      <c r="F13" s="723">
        <v>162.180096</v>
      </c>
      <c r="G13" s="722">
        <v>22.131757723144105</v>
      </c>
      <c r="H13" s="724">
        <v>38.09706680232608</v>
      </c>
    </row>
    <row r="14" spans="2:8" ht="15" customHeight="1">
      <c r="B14" s="721">
        <v>8</v>
      </c>
      <c r="C14" s="722" t="s">
        <v>417</v>
      </c>
      <c r="D14" s="723">
        <v>1.46901</v>
      </c>
      <c r="E14" s="723">
        <v>0.26184</v>
      </c>
      <c r="F14" s="723">
        <v>3.166995</v>
      </c>
      <c r="G14" s="722">
        <v>-82.17575101599036</v>
      </c>
      <c r="H14" s="724" t="s">
        <v>3</v>
      </c>
    </row>
    <row r="15" spans="2:8" ht="15" customHeight="1">
      <c r="B15" s="721">
        <v>9</v>
      </c>
      <c r="C15" s="722" t="s">
        <v>418</v>
      </c>
      <c r="D15" s="723">
        <v>7.8472740000000005</v>
      </c>
      <c r="E15" s="723">
        <v>6.8270800000000005</v>
      </c>
      <c r="F15" s="723">
        <v>5.8994159999999995</v>
      </c>
      <c r="G15" s="722">
        <v>-13.000616519825869</v>
      </c>
      <c r="H15" s="724">
        <v>-13.58800541373472</v>
      </c>
    </row>
    <row r="16" spans="2:8" ht="15" customHeight="1">
      <c r="B16" s="721">
        <v>10</v>
      </c>
      <c r="C16" s="722" t="s">
        <v>419</v>
      </c>
      <c r="D16" s="723">
        <v>320.550994</v>
      </c>
      <c r="E16" s="723">
        <v>201.293684</v>
      </c>
      <c r="F16" s="723">
        <v>192.45915300000001</v>
      </c>
      <c r="G16" s="722">
        <v>-37.20384969388053</v>
      </c>
      <c r="H16" s="724">
        <v>-4.388876404090254</v>
      </c>
    </row>
    <row r="17" spans="2:8" ht="15" customHeight="1">
      <c r="B17" s="721">
        <v>11</v>
      </c>
      <c r="C17" s="722" t="s">
        <v>420</v>
      </c>
      <c r="D17" s="723">
        <v>5.983341</v>
      </c>
      <c r="E17" s="723">
        <v>11.727126</v>
      </c>
      <c r="F17" s="723">
        <v>16.641720000000003</v>
      </c>
      <c r="G17" s="722">
        <v>95.99628368164207</v>
      </c>
      <c r="H17" s="724">
        <v>41.907915033913724</v>
      </c>
    </row>
    <row r="18" spans="2:8" ht="15" customHeight="1">
      <c r="B18" s="721">
        <v>12</v>
      </c>
      <c r="C18" s="722" t="s">
        <v>421</v>
      </c>
      <c r="D18" s="723">
        <v>722.446213</v>
      </c>
      <c r="E18" s="723">
        <v>293.472647</v>
      </c>
      <c r="F18" s="723">
        <v>294.997432</v>
      </c>
      <c r="G18" s="722">
        <v>-59.37792437428141</v>
      </c>
      <c r="H18" s="724">
        <v>0.519566309019595</v>
      </c>
    </row>
    <row r="19" spans="2:8" ht="15" customHeight="1">
      <c r="B19" s="721">
        <v>13</v>
      </c>
      <c r="C19" s="722" t="s">
        <v>422</v>
      </c>
      <c r="D19" s="723">
        <v>0</v>
      </c>
      <c r="E19" s="723">
        <v>0</v>
      </c>
      <c r="F19" s="723">
        <v>0</v>
      </c>
      <c r="G19" s="722" t="s">
        <v>3</v>
      </c>
      <c r="H19" s="724" t="s">
        <v>3</v>
      </c>
    </row>
    <row r="20" spans="2:8" ht="15" customHeight="1">
      <c r="B20" s="721">
        <v>14</v>
      </c>
      <c r="C20" s="722" t="s">
        <v>423</v>
      </c>
      <c r="D20" s="723">
        <v>21.091504</v>
      </c>
      <c r="E20" s="723">
        <v>24.517139999999998</v>
      </c>
      <c r="F20" s="723">
        <v>20.541784</v>
      </c>
      <c r="G20" s="722">
        <v>16.24178152492111</v>
      </c>
      <c r="H20" s="724">
        <v>-16.214599255867526</v>
      </c>
    </row>
    <row r="21" spans="2:8" ht="15" customHeight="1">
      <c r="B21" s="721">
        <v>15</v>
      </c>
      <c r="C21" s="722" t="s">
        <v>424</v>
      </c>
      <c r="D21" s="723">
        <v>104.419406</v>
      </c>
      <c r="E21" s="723">
        <v>124.851969</v>
      </c>
      <c r="F21" s="723">
        <v>117.74100899999999</v>
      </c>
      <c r="G21" s="722">
        <v>19.567783214549223</v>
      </c>
      <c r="H21" s="724">
        <v>-5.69551289976053</v>
      </c>
    </row>
    <row r="22" spans="2:8" ht="15" customHeight="1">
      <c r="B22" s="721">
        <v>16</v>
      </c>
      <c r="C22" s="722" t="s">
        <v>425</v>
      </c>
      <c r="D22" s="723">
        <v>7.678603000000001</v>
      </c>
      <c r="E22" s="723">
        <v>6.719345</v>
      </c>
      <c r="F22" s="723">
        <v>4.899153</v>
      </c>
      <c r="G22" s="722">
        <v>-12.492610960613547</v>
      </c>
      <c r="H22" s="724">
        <v>-27.088830830981294</v>
      </c>
    </row>
    <row r="23" spans="2:8" ht="15" customHeight="1">
      <c r="B23" s="721">
        <v>17</v>
      </c>
      <c r="C23" s="722" t="s">
        <v>426</v>
      </c>
      <c r="D23" s="723">
        <v>84.393142</v>
      </c>
      <c r="E23" s="723">
        <v>53.252119</v>
      </c>
      <c r="F23" s="723">
        <v>42.017445</v>
      </c>
      <c r="G23" s="722">
        <v>-36.899945021599024</v>
      </c>
      <c r="H23" s="724">
        <v>-21.097139815224992</v>
      </c>
    </row>
    <row r="24" spans="2:8" ht="15" customHeight="1">
      <c r="B24" s="721">
        <v>18</v>
      </c>
      <c r="C24" s="722" t="s">
        <v>427</v>
      </c>
      <c r="D24" s="723">
        <v>1135.617061</v>
      </c>
      <c r="E24" s="723">
        <v>569.8413840000001</v>
      </c>
      <c r="F24" s="723">
        <v>1349.762162</v>
      </c>
      <c r="G24" s="722">
        <v>-49.82099128572355</v>
      </c>
      <c r="H24" s="724">
        <v>136.86629295425124</v>
      </c>
    </row>
    <row r="25" spans="2:8" ht="15" customHeight="1">
      <c r="B25" s="721">
        <v>19</v>
      </c>
      <c r="C25" s="722" t="s">
        <v>428</v>
      </c>
      <c r="D25" s="723">
        <v>863.478863</v>
      </c>
      <c r="E25" s="723">
        <v>689.516073</v>
      </c>
      <c r="F25" s="723">
        <v>1101.356635</v>
      </c>
      <c r="G25" s="722">
        <v>-20.146734037657623</v>
      </c>
      <c r="H25" s="724">
        <v>59.728928465457244</v>
      </c>
    </row>
    <row r="26" spans="2:8" ht="15" customHeight="1">
      <c r="B26" s="721"/>
      <c r="C26" s="722" t="s">
        <v>429</v>
      </c>
      <c r="D26" s="723">
        <v>0</v>
      </c>
      <c r="E26" s="723">
        <v>5.44327</v>
      </c>
      <c r="F26" s="723">
        <v>13.330808000000001</v>
      </c>
      <c r="G26" s="722" t="s">
        <v>3</v>
      </c>
      <c r="H26" s="724">
        <v>144.90440488897303</v>
      </c>
    </row>
    <row r="27" spans="2:8" ht="15" customHeight="1">
      <c r="B27" s="721"/>
      <c r="C27" s="722" t="s">
        <v>430</v>
      </c>
      <c r="D27" s="723">
        <v>744.6119</v>
      </c>
      <c r="E27" s="723">
        <v>618.517494</v>
      </c>
      <c r="F27" s="723">
        <v>964.235599</v>
      </c>
      <c r="G27" s="722">
        <v>-16.934245343110945</v>
      </c>
      <c r="H27" s="724">
        <v>55.894636506433216</v>
      </c>
    </row>
    <row r="28" spans="2:8" ht="15" customHeight="1">
      <c r="B28" s="721"/>
      <c r="C28" s="722" t="s">
        <v>431</v>
      </c>
      <c r="D28" s="723">
        <v>118.866963</v>
      </c>
      <c r="E28" s="723">
        <v>65.555309</v>
      </c>
      <c r="F28" s="723">
        <v>123.790228</v>
      </c>
      <c r="G28" s="722">
        <v>-44.849849490980944</v>
      </c>
      <c r="H28" s="724">
        <v>88.83326139153735</v>
      </c>
    </row>
    <row r="29" spans="2:8" ht="15" customHeight="1">
      <c r="B29" s="721">
        <v>20</v>
      </c>
      <c r="C29" s="722" t="s">
        <v>432</v>
      </c>
      <c r="D29" s="723">
        <v>36.64</v>
      </c>
      <c r="E29" s="723">
        <v>55.781</v>
      </c>
      <c r="F29" s="723">
        <v>21.673051</v>
      </c>
      <c r="G29" s="722">
        <v>52.24072052401746</v>
      </c>
      <c r="H29" s="724">
        <v>-61.14617701367849</v>
      </c>
    </row>
    <row r="30" spans="2:8" ht="15" customHeight="1">
      <c r="B30" s="721">
        <v>21</v>
      </c>
      <c r="C30" s="722" t="s">
        <v>433</v>
      </c>
      <c r="D30" s="723">
        <v>56.32592799999999</v>
      </c>
      <c r="E30" s="723">
        <v>24.850002999999997</v>
      </c>
      <c r="F30" s="723">
        <v>5.151104</v>
      </c>
      <c r="G30" s="722">
        <v>-55.88176904959293</v>
      </c>
      <c r="H30" s="724">
        <v>-79.2712137700748</v>
      </c>
    </row>
    <row r="31" spans="2:8" ht="15" customHeight="1">
      <c r="B31" s="721">
        <v>22</v>
      </c>
      <c r="C31" s="722" t="s">
        <v>434</v>
      </c>
      <c r="D31" s="723">
        <v>0</v>
      </c>
      <c r="E31" s="723">
        <v>0</v>
      </c>
      <c r="F31" s="723">
        <v>7.321746</v>
      </c>
      <c r="G31" s="722" t="s">
        <v>3</v>
      </c>
      <c r="H31" s="724" t="s">
        <v>3</v>
      </c>
    </row>
    <row r="32" spans="2:8" ht="15" customHeight="1">
      <c r="B32" s="721">
        <v>23</v>
      </c>
      <c r="C32" s="722" t="s">
        <v>435</v>
      </c>
      <c r="D32" s="723">
        <v>394.489638</v>
      </c>
      <c r="E32" s="723">
        <v>272.087468</v>
      </c>
      <c r="F32" s="723">
        <v>332.26195099999995</v>
      </c>
      <c r="G32" s="722">
        <v>-31.027981018857588</v>
      </c>
      <c r="H32" s="724">
        <v>22.11585981607942</v>
      </c>
    </row>
    <row r="33" spans="2:8" ht="15" customHeight="1">
      <c r="B33" s="721">
        <v>24</v>
      </c>
      <c r="C33" s="722" t="s">
        <v>436</v>
      </c>
      <c r="D33" s="723">
        <v>6.091540999999999</v>
      </c>
      <c r="E33" s="723">
        <v>2.542184</v>
      </c>
      <c r="F33" s="723">
        <v>14.620671</v>
      </c>
      <c r="G33" s="722">
        <v>-58.26698039133282</v>
      </c>
      <c r="H33" s="724">
        <v>475.1224537641649</v>
      </c>
    </row>
    <row r="34" spans="2:8" ht="15" customHeight="1">
      <c r="B34" s="721">
        <v>25</v>
      </c>
      <c r="C34" s="722" t="s">
        <v>437</v>
      </c>
      <c r="D34" s="723">
        <v>159.685483</v>
      </c>
      <c r="E34" s="723">
        <v>55.929421000000005</v>
      </c>
      <c r="F34" s="723">
        <v>170.186285</v>
      </c>
      <c r="G34" s="722">
        <v>-64.97526265427646</v>
      </c>
      <c r="H34" s="724">
        <v>204.28758595587817</v>
      </c>
    </row>
    <row r="35" spans="2:8" ht="15" customHeight="1">
      <c r="B35" s="721">
        <v>26</v>
      </c>
      <c r="C35" s="722" t="s">
        <v>438</v>
      </c>
      <c r="D35" s="723">
        <v>159.32557</v>
      </c>
      <c r="E35" s="723">
        <v>128.384796</v>
      </c>
      <c r="F35" s="723">
        <v>255.627787</v>
      </c>
      <c r="G35" s="722">
        <v>-19.419842025357255</v>
      </c>
      <c r="H35" s="724">
        <v>99.11063845908984</v>
      </c>
    </row>
    <row r="36" spans="2:8" ht="15" customHeight="1">
      <c r="B36" s="721">
        <v>27</v>
      </c>
      <c r="C36" s="722" t="s">
        <v>439</v>
      </c>
      <c r="D36" s="723">
        <v>1.08664</v>
      </c>
      <c r="E36" s="723">
        <v>0</v>
      </c>
      <c r="F36" s="723">
        <v>0.105099</v>
      </c>
      <c r="G36" s="722">
        <v>-100</v>
      </c>
      <c r="H36" s="724" t="s">
        <v>3</v>
      </c>
    </row>
    <row r="37" spans="2:8" ht="15" customHeight="1">
      <c r="B37" s="721">
        <v>28</v>
      </c>
      <c r="C37" s="722" t="s">
        <v>440</v>
      </c>
      <c r="D37" s="723">
        <v>33.769833</v>
      </c>
      <c r="E37" s="723">
        <v>9.069367</v>
      </c>
      <c r="F37" s="723">
        <v>4.321566</v>
      </c>
      <c r="G37" s="722">
        <v>-73.1435835054322</v>
      </c>
      <c r="H37" s="724">
        <v>-52.34986080064905</v>
      </c>
    </row>
    <row r="38" spans="2:8" ht="15" customHeight="1">
      <c r="B38" s="721">
        <v>29</v>
      </c>
      <c r="C38" s="722" t="s">
        <v>441</v>
      </c>
      <c r="D38" s="723">
        <v>21.443886</v>
      </c>
      <c r="E38" s="723">
        <v>13.809003</v>
      </c>
      <c r="F38" s="723">
        <v>18.631552</v>
      </c>
      <c r="G38" s="722">
        <v>-35.60400852718578</v>
      </c>
      <c r="H38" s="724">
        <v>34.92322363895494</v>
      </c>
    </row>
    <row r="39" spans="2:8" ht="15" customHeight="1">
      <c r="B39" s="721">
        <v>30</v>
      </c>
      <c r="C39" s="722" t="s">
        <v>442</v>
      </c>
      <c r="D39" s="723">
        <v>65.08666</v>
      </c>
      <c r="E39" s="723">
        <v>60.83265299999999</v>
      </c>
      <c r="F39" s="723">
        <v>42.197918</v>
      </c>
      <c r="G39" s="722">
        <v>-6.535912274496809</v>
      </c>
      <c r="H39" s="724">
        <v>-30.632783679515</v>
      </c>
    </row>
    <row r="40" spans="2:8" ht="15" customHeight="1">
      <c r="B40" s="721">
        <v>31</v>
      </c>
      <c r="C40" s="722" t="s">
        <v>443</v>
      </c>
      <c r="D40" s="723">
        <v>1319.712708</v>
      </c>
      <c r="E40" s="723">
        <v>833.3946530000001</v>
      </c>
      <c r="F40" s="723">
        <v>738.468662</v>
      </c>
      <c r="G40" s="722">
        <v>-36.850297193622225</v>
      </c>
      <c r="H40" s="724">
        <v>-11.390280782135036</v>
      </c>
    </row>
    <row r="41" spans="2:8" ht="15" customHeight="1">
      <c r="B41" s="721">
        <v>32</v>
      </c>
      <c r="C41" s="722" t="s">
        <v>444</v>
      </c>
      <c r="D41" s="723">
        <v>0.016</v>
      </c>
      <c r="E41" s="723">
        <v>0.01225</v>
      </c>
      <c r="F41" s="723">
        <v>0</v>
      </c>
      <c r="G41" s="722">
        <v>-23.4375</v>
      </c>
      <c r="H41" s="724">
        <v>-100</v>
      </c>
    </row>
    <row r="42" spans="2:8" ht="15" customHeight="1">
      <c r="B42" s="721">
        <v>33</v>
      </c>
      <c r="C42" s="722" t="s">
        <v>445</v>
      </c>
      <c r="D42" s="723">
        <v>1.60401</v>
      </c>
      <c r="E42" s="723">
        <v>0</v>
      </c>
      <c r="F42" s="723">
        <v>35.443293000000004</v>
      </c>
      <c r="G42" s="722">
        <v>-100</v>
      </c>
      <c r="H42" s="724" t="s">
        <v>3</v>
      </c>
    </row>
    <row r="43" spans="2:8" ht="15" customHeight="1">
      <c r="B43" s="721">
        <v>34</v>
      </c>
      <c r="C43" s="722" t="s">
        <v>446</v>
      </c>
      <c r="D43" s="723">
        <v>95.297776</v>
      </c>
      <c r="E43" s="723">
        <v>36.471229</v>
      </c>
      <c r="F43" s="723">
        <v>65.347533</v>
      </c>
      <c r="G43" s="722">
        <v>-61.72919187536968</v>
      </c>
      <c r="H43" s="724">
        <v>79.17557151693461</v>
      </c>
    </row>
    <row r="44" spans="2:8" ht="15" customHeight="1">
      <c r="B44" s="721">
        <v>35</v>
      </c>
      <c r="C44" s="722" t="s">
        <v>447</v>
      </c>
      <c r="D44" s="723">
        <v>9.654475999999999</v>
      </c>
      <c r="E44" s="723">
        <v>6.871738</v>
      </c>
      <c r="F44" s="723">
        <v>13.723682</v>
      </c>
      <c r="G44" s="722">
        <v>-28.823293983018857</v>
      </c>
      <c r="H44" s="724">
        <v>99.71195060114343</v>
      </c>
    </row>
    <row r="45" spans="2:8" ht="15" customHeight="1">
      <c r="B45" s="721">
        <v>36</v>
      </c>
      <c r="C45" s="722" t="s">
        <v>448</v>
      </c>
      <c r="D45" s="723">
        <v>447.579656</v>
      </c>
      <c r="E45" s="723">
        <v>263.962588</v>
      </c>
      <c r="F45" s="723">
        <v>448.88686100000007</v>
      </c>
      <c r="G45" s="722">
        <v>-41.02444459629327</v>
      </c>
      <c r="H45" s="724">
        <v>70.0570010322827</v>
      </c>
    </row>
    <row r="46" spans="2:8" ht="15" customHeight="1">
      <c r="B46" s="721">
        <v>37</v>
      </c>
      <c r="C46" s="722" t="s">
        <v>449</v>
      </c>
      <c r="D46" s="723">
        <v>0</v>
      </c>
      <c r="E46" s="723">
        <v>0</v>
      </c>
      <c r="F46" s="723">
        <v>0</v>
      </c>
      <c r="G46" s="722" t="s">
        <v>3</v>
      </c>
      <c r="H46" s="724" t="s">
        <v>3</v>
      </c>
    </row>
    <row r="47" spans="2:8" ht="15" customHeight="1">
      <c r="B47" s="721">
        <v>38</v>
      </c>
      <c r="C47" s="722" t="s">
        <v>450</v>
      </c>
      <c r="D47" s="723">
        <v>413.64988800000003</v>
      </c>
      <c r="E47" s="723">
        <v>173.38200999999998</v>
      </c>
      <c r="F47" s="723">
        <v>320.193627</v>
      </c>
      <c r="G47" s="722">
        <v>-58.084840578997095</v>
      </c>
      <c r="H47" s="724">
        <v>84.6752307231875</v>
      </c>
    </row>
    <row r="48" spans="2:8" ht="15" customHeight="1">
      <c r="B48" s="721">
        <v>39</v>
      </c>
      <c r="C48" s="722" t="s">
        <v>451</v>
      </c>
      <c r="D48" s="723">
        <v>92.81164899999999</v>
      </c>
      <c r="E48" s="723">
        <v>25.483484</v>
      </c>
      <c r="F48" s="723">
        <v>49.103894</v>
      </c>
      <c r="G48" s="722">
        <v>-72.54279578633496</v>
      </c>
      <c r="H48" s="724">
        <v>92.68909227639358</v>
      </c>
    </row>
    <row r="49" spans="2:8" ht="15" customHeight="1">
      <c r="B49" s="721">
        <v>40</v>
      </c>
      <c r="C49" s="722" t="s">
        <v>452</v>
      </c>
      <c r="D49" s="723">
        <v>6.651106</v>
      </c>
      <c r="E49" s="723">
        <v>1.997712</v>
      </c>
      <c r="F49" s="723">
        <v>0.87572</v>
      </c>
      <c r="G49" s="722">
        <v>-69.96421347066187</v>
      </c>
      <c r="H49" s="724">
        <v>-56.16385144605428</v>
      </c>
    </row>
    <row r="50" spans="2:8" ht="15" customHeight="1">
      <c r="B50" s="721">
        <v>41</v>
      </c>
      <c r="C50" s="722" t="s">
        <v>453</v>
      </c>
      <c r="D50" s="723">
        <v>0</v>
      </c>
      <c r="E50" s="723">
        <v>0</v>
      </c>
      <c r="F50" s="723">
        <v>0</v>
      </c>
      <c r="G50" s="722" t="s">
        <v>3</v>
      </c>
      <c r="H50" s="724" t="s">
        <v>3</v>
      </c>
    </row>
    <row r="51" spans="2:8" ht="15" customHeight="1">
      <c r="B51" s="721">
        <v>42</v>
      </c>
      <c r="C51" s="722" t="s">
        <v>454</v>
      </c>
      <c r="D51" s="723">
        <v>72.11784</v>
      </c>
      <c r="E51" s="723">
        <v>38.384464</v>
      </c>
      <c r="F51" s="723">
        <v>68.348794</v>
      </c>
      <c r="G51" s="722">
        <v>-46.77535544603111</v>
      </c>
      <c r="H51" s="724">
        <v>78.06369264398222</v>
      </c>
    </row>
    <row r="52" spans="2:8" ht="15" customHeight="1">
      <c r="B52" s="721">
        <v>43</v>
      </c>
      <c r="C52" s="722" t="s">
        <v>455</v>
      </c>
      <c r="D52" s="723">
        <v>1374.2151920000001</v>
      </c>
      <c r="E52" s="723">
        <v>821.0328820000001</v>
      </c>
      <c r="F52" s="723">
        <v>730.929855</v>
      </c>
      <c r="G52" s="722">
        <v>-40.254416718746334</v>
      </c>
      <c r="H52" s="724">
        <v>-10.974350598542799</v>
      </c>
    </row>
    <row r="53" spans="2:8" ht="15" customHeight="1">
      <c r="B53" s="721">
        <v>44</v>
      </c>
      <c r="C53" s="722" t="s">
        <v>456</v>
      </c>
      <c r="D53" s="723">
        <v>14.442181999999999</v>
      </c>
      <c r="E53" s="723">
        <v>22.022940999999996</v>
      </c>
      <c r="F53" s="723">
        <v>1.660663</v>
      </c>
      <c r="G53" s="722">
        <v>52.49039930392786</v>
      </c>
      <c r="H53" s="724">
        <v>-92.45939495546939</v>
      </c>
    </row>
    <row r="54" spans="2:8" ht="15" customHeight="1">
      <c r="B54" s="721">
        <v>45</v>
      </c>
      <c r="C54" s="722" t="s">
        <v>457</v>
      </c>
      <c r="D54" s="723">
        <v>302.39104799999996</v>
      </c>
      <c r="E54" s="723">
        <v>179.913625</v>
      </c>
      <c r="F54" s="723">
        <v>247.29994499999998</v>
      </c>
      <c r="G54" s="722">
        <v>-40.502992337259926</v>
      </c>
      <c r="H54" s="724">
        <v>37.454817554812735</v>
      </c>
    </row>
    <row r="55" spans="2:8" ht="15" customHeight="1">
      <c r="B55" s="721">
        <v>46</v>
      </c>
      <c r="C55" s="722" t="s">
        <v>458</v>
      </c>
      <c r="D55" s="723">
        <v>0</v>
      </c>
      <c r="E55" s="723">
        <v>5.632</v>
      </c>
      <c r="F55" s="723">
        <v>1.816064</v>
      </c>
      <c r="G55" s="722" t="s">
        <v>3</v>
      </c>
      <c r="H55" s="724">
        <v>-67.75454545454545</v>
      </c>
    </row>
    <row r="56" spans="2:8" ht="15" customHeight="1">
      <c r="B56" s="721">
        <v>47</v>
      </c>
      <c r="C56" s="722" t="s">
        <v>153</v>
      </c>
      <c r="D56" s="723">
        <v>137.462628</v>
      </c>
      <c r="E56" s="723">
        <v>161.377098</v>
      </c>
      <c r="F56" s="723">
        <v>59.206596</v>
      </c>
      <c r="G56" s="722">
        <v>17.39707027862147</v>
      </c>
      <c r="H56" s="724">
        <v>-63.311649091620176</v>
      </c>
    </row>
    <row r="57" spans="2:8" ht="15" customHeight="1">
      <c r="B57" s="721">
        <v>48</v>
      </c>
      <c r="C57" s="722" t="s">
        <v>459</v>
      </c>
      <c r="D57" s="723">
        <v>626.153476</v>
      </c>
      <c r="E57" s="723">
        <v>295.627112</v>
      </c>
      <c r="F57" s="723">
        <v>367.95417999999995</v>
      </c>
      <c r="G57" s="722">
        <v>-52.78679695455367</v>
      </c>
      <c r="H57" s="724">
        <v>24.465641026862215</v>
      </c>
    </row>
    <row r="58" spans="2:8" ht="15" customHeight="1">
      <c r="B58" s="721">
        <v>49</v>
      </c>
      <c r="C58" s="722" t="s">
        <v>460</v>
      </c>
      <c r="D58" s="723">
        <v>1705.7900300000001</v>
      </c>
      <c r="E58" s="723">
        <v>696.248852</v>
      </c>
      <c r="F58" s="723">
        <v>375.71716399999997</v>
      </c>
      <c r="G58" s="722">
        <v>-59.18320310501522</v>
      </c>
      <c r="H58" s="724">
        <v>-46.03694312446781</v>
      </c>
    </row>
    <row r="59" spans="2:8" ht="15" customHeight="1">
      <c r="B59" s="725"/>
      <c r="C59" s="719" t="s">
        <v>461</v>
      </c>
      <c r="D59" s="719">
        <v>2112.7490499999985</v>
      </c>
      <c r="E59" s="719">
        <v>1327.3843829999996</v>
      </c>
      <c r="F59" s="719">
        <v>1866.0664129999996</v>
      </c>
      <c r="G59" s="722">
        <v>-37.17264324411834</v>
      </c>
      <c r="H59" s="726">
        <v>40.5822184514883</v>
      </c>
    </row>
    <row r="60" spans="2:8" ht="15" customHeight="1" thickBot="1">
      <c r="B60" s="727"/>
      <c r="C60" s="728" t="s">
        <v>462</v>
      </c>
      <c r="D60" s="729">
        <v>13563.390945</v>
      </c>
      <c r="E60" s="729">
        <v>8694.383954</v>
      </c>
      <c r="F60" s="729">
        <v>10425.031671</v>
      </c>
      <c r="G60" s="729">
        <v>-35.89815416177255</v>
      </c>
      <c r="H60" s="730">
        <v>19.90535184731273</v>
      </c>
    </row>
    <row r="61" spans="2:8" ht="13.5" thickTop="1">
      <c r="B61" s="731" t="s">
        <v>463</v>
      </c>
      <c r="C61" s="732"/>
      <c r="D61" s="733"/>
      <c r="E61" s="733"/>
      <c r="F61" s="734"/>
      <c r="G61" s="735"/>
      <c r="H61" s="735"/>
    </row>
    <row r="62" spans="2:8" ht="15" customHeight="1">
      <c r="B62" s="126" t="s">
        <v>464</v>
      </c>
      <c r="C62" s="731"/>
      <c r="D62" s="731"/>
      <c r="E62" s="731"/>
      <c r="F62" s="731"/>
      <c r="G62" s="731"/>
      <c r="H62" s="731"/>
    </row>
    <row r="63" spans="2:8" ht="15" customHeight="1">
      <c r="B63" s="736"/>
      <c r="C63" s="736"/>
      <c r="D63" s="736"/>
      <c r="E63" s="736"/>
      <c r="F63" s="736"/>
      <c r="G63" s="736"/>
      <c r="H63" s="736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M00326</cp:lastModifiedBy>
  <cp:lastPrinted>2016-11-20T05:09:05Z</cp:lastPrinted>
  <dcterms:created xsi:type="dcterms:W3CDTF">2014-09-10T05:07:20Z</dcterms:created>
  <dcterms:modified xsi:type="dcterms:W3CDTF">2016-11-20T10:07:45Z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