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727" activeTab="0"/>
  </bookViews>
  <sheets>
    <sheet name="cover 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Rs" sheetId="19" r:id="rId19"/>
    <sheet name="Reserves $" sheetId="20" r:id="rId20"/>
    <sheet name="Ex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" sheetId="35" r:id="rId35"/>
    <sheet name="Purchase &amp; Sale of FC" sheetId="36" r:id="rId36"/>
    <sheet name="Inter bank" sheetId="37" r:id="rId37"/>
    <sheet name="Int Rate" sheetId="38" r:id="rId38"/>
    <sheet name="TBs 91_364" sheetId="39" r:id="rId39"/>
    <sheet name="Sheet1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a" localSheetId="0">#REF!</definedName>
    <definedName name="a" localSheetId="21">#REF!</definedName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0">#REF!</definedName>
    <definedName name="b" localSheetId="22">#REF!</definedName>
    <definedName name="b" localSheetId="16">#REF!</definedName>
    <definedName name="b">#REF!</definedName>
    <definedName name="manoj" localSheetId="0">#REF!</definedName>
    <definedName name="manoj" localSheetId="21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0">'cover '!$A$1:$H$50</definedName>
    <definedName name="_xlnm.Print_Area" localSheetId="14">'Customwise Trade'!$A$1:$H$22</definedName>
    <definedName name="_xlnm.Print_Area" localSheetId="7">'Direction'!$A$1:$H$59</definedName>
    <definedName name="_xlnm.Print_Area" localSheetId="20">'Ex Rate'!$B$1:$L$85</definedName>
    <definedName name="_xlnm.Print_Area" localSheetId="21">'GBO'!$A$1:$H$53</definedName>
    <definedName name="_xlnm.Print_Area" localSheetId="37">'Int Rate'!$A$1:$AT$33</definedName>
    <definedName name="_xlnm.Print_Area" localSheetId="36">'Inter bank'!$A$1:$I$20</definedName>
    <definedName name="_xlnm.Print_Area" localSheetId="15">'M_India$'!$A$1:$L$19</definedName>
    <definedName name="_xlnm.Print_Area" localSheetId="12">'M-China'!$B$1:$H$49</definedName>
    <definedName name="_xlnm.Print_Area" localSheetId="11">'M-India'!$B$1:$H$58</definedName>
    <definedName name="_xlnm.Print_Area" localSheetId="34">'Monetary Operation'!#REF!</definedName>
    <definedName name="_xlnm.Print_Area" localSheetId="13">'M-Other'!$B$1:$H$73</definedName>
    <definedName name="_xlnm.Print_Area" localSheetId="35">'Purchase &amp; Sale of FC'!$A$1:$Q$20</definedName>
    <definedName name="_xlnm.Print_Area" localSheetId="18">'ReserveRs'!$B$1:$I$50</definedName>
    <definedName name="_xlnm.Print_Area" localSheetId="19">'Reserves $'!$B$2:$I$50</definedName>
    <definedName name="_xlnm.Print_Area" localSheetId="38">'TBs 91_364'!$B$1:$L$19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<sst xmlns="http://schemas.openxmlformats.org/spreadsheetml/2006/main" count="2507" uniqueCount="1107">
  <si>
    <t>Government Budgetary Operation+</t>
  </si>
  <si>
    <t xml:space="preserve"> (Rs. in million)</t>
  </si>
  <si>
    <t>Heads</t>
  </si>
  <si>
    <t>-</t>
  </si>
  <si>
    <t>Total Expenditure</t>
  </si>
  <si>
    <t>Total Resources</t>
  </si>
  <si>
    <t>Revenue and Grants</t>
  </si>
  <si>
    <t>Deficits(-) Surplus(+)</t>
  </si>
  <si>
    <t>Sources of Financing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</si>
  <si>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</si>
  <si>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</si>
  <si>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</si>
  <si>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</si>
  <si>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Amount</t>
  </si>
  <si>
    <t xml:space="preserve">  Recurrent</t>
  </si>
  <si>
    <t xml:space="preserve">  Capital</t>
  </si>
  <si>
    <t xml:space="preserve">  Financial</t>
  </si>
  <si>
    <t>2014/15</t>
  </si>
  <si>
    <t>Revenue</t>
  </si>
  <si>
    <t>2015/16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</si>
  <si>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</si>
  <si>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</si>
  <si>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</si>
  <si>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</si>
  <si>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</si>
  <si>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Expenditure of Budget</t>
  </si>
  <si>
    <t>b.Foreign Loans</t>
  </si>
  <si>
    <t>c.Foreign Grants</t>
  </si>
  <si>
    <t xml:space="preserve">a.Domestic Resources </t>
  </si>
  <si>
    <t>Local Authorities' Accounts (LAA)#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</si>
  <si>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</si>
  <si>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</si>
  <si>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</si>
  <si>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</si>
  <si>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</si>
  <si>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>Others@</t>
  </si>
  <si>
    <t>Principal Refund and Share Divestment</t>
  </si>
  <si>
    <t>Domestic Borrowings</t>
  </si>
  <si>
    <t>Internal Loans</t>
  </si>
  <si>
    <t>Foreign Loans</t>
  </si>
  <si>
    <t>(Rs. in million)</t>
  </si>
  <si>
    <t>2016/17</t>
  </si>
  <si>
    <t>Mid-Aug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</si>
  <si>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</si>
  <si>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</si>
  <si>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</si>
  <si>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</si>
  <si>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</si>
  <si>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</si>
  <si>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</si>
  <si>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 xml:space="preserve">    a. Nepal Rastra Bank (Secondary Market)</t>
  </si>
  <si>
    <t>Foreign Employment Bond</t>
  </si>
  <si>
    <t>Total Domestic Debt</t>
  </si>
  <si>
    <t>Outstanding Domestic Debt of the GoN</t>
  </si>
  <si>
    <t>No.</t>
  </si>
  <si>
    <t xml:space="preserve"> Name of Bonds/Ownership</t>
  </si>
  <si>
    <t>Development Bond</t>
  </si>
  <si>
    <t>National Saving Bond</t>
  </si>
  <si>
    <t>Citizen Saving Bond</t>
  </si>
  <si>
    <t>a. Nepal Rastra Bank</t>
  </si>
  <si>
    <t>b. Others</t>
  </si>
  <si>
    <t>Balance at NRB (Overdraft (+)/Surplus(-)</t>
  </si>
  <si>
    <t>Table 24</t>
  </si>
  <si>
    <t>Table 22</t>
  </si>
  <si>
    <r>
      <t>(</t>
    </r>
    <r>
      <rPr>
        <b/>
        <i/>
        <sz val="9"/>
        <rFont val="Times New Roman"/>
        <family val="1"/>
      </rPr>
      <t>On Cash Basis)</t>
    </r>
  </si>
  <si>
    <t>Annual</t>
  </si>
  <si>
    <t>Foreign Grants</t>
  </si>
  <si>
    <r>
      <t>Overdrafts</t>
    </r>
    <r>
      <rPr>
        <vertAlign val="superscript"/>
        <sz val="10"/>
        <rFont val="Times New Roman"/>
        <family val="1"/>
      </rPr>
      <t>++</t>
    </r>
  </si>
  <si>
    <t>Miscellaneous Items:</t>
  </si>
  <si>
    <t>Foreign Grants received</t>
  </si>
  <si>
    <t>Foreign Loans received</t>
  </si>
  <si>
    <r>
      <t>2016/17</t>
    </r>
    <r>
      <rPr>
        <b/>
        <vertAlign val="superscript"/>
        <sz val="10"/>
        <rFont val="Times New Roman"/>
        <family val="1"/>
      </rPr>
      <t>P</t>
    </r>
  </si>
  <si>
    <t>2016/17P</t>
  </si>
  <si>
    <t>Government Revenue Collection</t>
  </si>
  <si>
    <t>Amount (Rs. in million)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</si>
  <si>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</si>
  <si>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</si>
  <si>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</si>
  <si>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</si>
  <si>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</si>
  <si>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</si>
  <si>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</si>
  <si>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</si>
  <si>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</si>
  <si>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</si>
  <si>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</si>
  <si>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</si>
  <si>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</si>
  <si>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</si>
  <si>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</si>
  <si>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</si>
  <si>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</si>
  <si>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</si>
  <si>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</si>
  <si>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</si>
  <si>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</si>
  <si>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</si>
  <si>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</si>
  <si>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</si>
  <si>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</si>
  <si>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</si>
  <si>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</si>
  <si>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</si>
  <si>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</si>
  <si>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</si>
  <si>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</si>
  <si>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</si>
  <si>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Customs Wise Trade</t>
  </si>
  <si>
    <t>Imports from India against Payment  in US Dollar</t>
  </si>
  <si>
    <t>Export and Import Unit Value Price Index and Terms of Trade</t>
  </si>
  <si>
    <t>Summary of Balance of Payments Presentation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</si>
  <si>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</si>
  <si>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</si>
  <si>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</si>
  <si>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</si>
  <si>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</si>
  <si>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</si>
  <si>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</si>
  <si>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</si>
  <si>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</si>
  <si>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</si>
  <si>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</si>
  <si>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</si>
  <si>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</si>
  <si>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</si>
  <si>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</si>
  <si>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</si>
  <si>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</si>
  <si>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</si>
  <si>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</si>
  <si>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</si>
  <si>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</si>
  <si>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</si>
  <si>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</si>
  <si>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</si>
  <si>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 xml:space="preserve">                                    </t>
  </si>
  <si>
    <t>Two Months</t>
  </si>
  <si>
    <t>Percent Change During Two Months</t>
  </si>
  <si>
    <t xml:space="preserve">  +  Based on data reported by 8 offices of NRB,  69 branches of Rastriya Banijya Bank Limited, 49 branches of Nepal Bank Limited, 24 branches of Agriculture Development Bank, 9  branches of Everest Bank Limited, 4 branches of Global IME Bank Limited and 1 branch each from NMB Bank Limited, Bank of Kathmandu Lumbini Limited and Century Commercial Bank conducting government transactions and release report from 79  DTCOs and payment centres.</t>
  </si>
  <si>
    <t>Growth Rate During Two Months</t>
  </si>
  <si>
    <t>Composition During Two Months</t>
  </si>
  <si>
    <t>2013/14</t>
  </si>
  <si>
    <t>Mid-Sep</t>
  </si>
  <si>
    <t>Changes during two months</t>
  </si>
  <si>
    <t>Monetary Aggregates</t>
  </si>
  <si>
    <t xml:space="preserve">Jul </t>
  </si>
  <si>
    <t>Sept</t>
  </si>
  <si>
    <t>Jul (p)</t>
  </si>
  <si>
    <t>Sept 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</si>
  <si>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</si>
  <si>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</si>
  <si>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</si>
  <si>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</si>
  <si>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</si>
  <si>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</si>
  <si>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</si>
  <si>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</si>
  <si>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</si>
  <si>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</si>
  <si>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</si>
  <si>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</si>
  <si>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</si>
  <si>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</si>
  <si>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</si>
  <si>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</si>
  <si>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</si>
  <si>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</si>
  <si>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</si>
  <si>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</si>
  <si>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</si>
  <si>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</si>
  <si>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</si>
  <si>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</si>
  <si>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</si>
  <si>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</si>
  <si>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</si>
  <si>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</si>
  <si>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</si>
  <si>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</si>
  <si>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</si>
  <si>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</si>
  <si>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</si>
  <si>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</si>
  <si>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</si>
  <si>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</si>
  <si>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</si>
  <si>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</si>
  <si>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</si>
  <si>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</si>
  <si>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</si>
  <si>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</si>
  <si>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</si>
  <si>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</si>
  <si>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</si>
  <si>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</si>
  <si>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</si>
  <si>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</si>
  <si>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</si>
  <si>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</si>
  <si>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</si>
  <si>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</si>
  <si>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</si>
  <si>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</si>
  <si>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</si>
  <si>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</si>
  <si>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</si>
  <si>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</si>
  <si>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</si>
  <si>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</si>
  <si>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</si>
  <si>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</si>
  <si>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</si>
  <si>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</si>
  <si>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</si>
  <si>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</si>
  <si>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</si>
  <si>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</si>
  <si>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</si>
  <si>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</si>
  <si>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</si>
  <si>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</si>
  <si>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</si>
  <si>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</si>
  <si>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</si>
  <si>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</si>
  <si>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</si>
  <si>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</si>
  <si>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</si>
  <si>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</si>
  <si>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</si>
  <si>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</si>
  <si>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</si>
  <si>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</si>
  <si>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</si>
  <si>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</si>
  <si>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</si>
  <si>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</si>
  <si>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</si>
  <si>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</si>
  <si>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</si>
  <si>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</si>
  <si>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</si>
  <si>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</si>
  <si>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</si>
  <si>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</si>
  <si>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</si>
  <si>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</si>
  <si>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</si>
  <si>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</si>
  <si>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</si>
  <si>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</si>
  <si>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</si>
  <si>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</si>
  <si>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</si>
  <si>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</si>
  <si>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</si>
  <si>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</si>
  <si>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</si>
  <si>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</si>
  <si>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</si>
  <si>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</si>
  <si>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</si>
  <si>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</si>
  <si>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</si>
  <si>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</si>
  <si>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 xml:space="preserve">    5.2 Balance with Nepal Rastra Bank</t>
  </si>
  <si>
    <t>Table 6</t>
  </si>
  <si>
    <t>Table 7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</si>
  <si>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</si>
  <si>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</si>
  <si>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</si>
  <si>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</si>
  <si>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</si>
  <si>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</si>
  <si>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</si>
  <si>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</si>
  <si>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</si>
  <si>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</si>
  <si>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</si>
  <si>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</si>
  <si>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</si>
  <si>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</si>
  <si>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</si>
  <si>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</si>
  <si>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</si>
  <si>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</si>
  <si>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</si>
  <si>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</si>
  <si>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</si>
  <si>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</si>
  <si>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Table 8</t>
  </si>
  <si>
    <t>Sectorwise Outstanding Credit of Banks and Financial Insitutions</t>
  </si>
  <si>
    <t>Aug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</si>
  <si>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</si>
  <si>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</si>
  <si>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</si>
  <si>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</si>
  <si>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</si>
  <si>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</si>
  <si>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</si>
  <si>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</si>
  <si>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</si>
  <si>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</si>
  <si>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</si>
  <si>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</si>
  <si>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</si>
  <si>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</si>
  <si>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</si>
  <si>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</si>
  <si>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</si>
  <si>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</si>
  <si>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</si>
  <si>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</si>
  <si>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</si>
  <si>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</si>
  <si>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</si>
  <si>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</si>
  <si>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</si>
  <si>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</si>
  <si>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</si>
  <si>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</si>
  <si>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</si>
  <si>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</si>
  <si>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</si>
  <si>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</si>
  <si>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</si>
  <si>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</si>
  <si>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</si>
  <si>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</si>
  <si>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</si>
  <si>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</si>
  <si>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</si>
  <si>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</si>
  <si>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</si>
  <si>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</si>
  <si>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</si>
  <si>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</si>
  <si>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</si>
  <si>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</si>
  <si>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</si>
  <si>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</si>
  <si>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</si>
  <si>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</si>
  <si>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</si>
  <si>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</si>
  <si>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</si>
  <si>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</si>
  <si>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</si>
  <si>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</si>
  <si>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</si>
  <si>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</si>
  <si>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</si>
  <si>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</si>
  <si>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</si>
  <si>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</si>
  <si>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</si>
  <si>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</si>
  <si>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</si>
  <si>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</si>
  <si>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</si>
  <si>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</si>
  <si>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</si>
  <si>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</si>
  <si>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</si>
  <si>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</si>
  <si>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</si>
  <si>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</si>
  <si>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</si>
  <si>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</si>
  <si>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</si>
  <si>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</si>
  <si>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</si>
  <si>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</si>
  <si>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</si>
  <si>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</si>
  <si>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</si>
  <si>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</si>
  <si>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</si>
  <si>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</si>
  <si>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</si>
  <si>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</si>
  <si>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</si>
  <si>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</si>
  <si>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</si>
  <si>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</si>
  <si>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</si>
  <si>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</si>
  <si>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</si>
  <si>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</si>
  <si>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</si>
  <si>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</si>
  <si>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</si>
  <si>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</si>
  <si>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</si>
  <si>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</si>
  <si>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</si>
  <si>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</si>
  <si>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</si>
  <si>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</si>
  <si>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</si>
  <si>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</si>
  <si>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</si>
  <si>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</si>
  <si>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</si>
  <si>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</si>
  <si>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</si>
  <si>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</si>
  <si>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</si>
  <si>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</si>
  <si>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</si>
  <si>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</si>
  <si>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</si>
  <si>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</si>
  <si>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</si>
  <si>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</si>
  <si>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</si>
  <si>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</si>
  <si>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</si>
  <si>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</si>
  <si>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</si>
  <si>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</si>
  <si>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</si>
  <si>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</si>
  <si>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</si>
  <si>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</si>
  <si>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</si>
  <si>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</si>
  <si>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</si>
  <si>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</si>
  <si>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</si>
  <si>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</si>
  <si>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</si>
  <si>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</si>
  <si>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</si>
  <si>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</si>
  <si>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</si>
  <si>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</si>
  <si>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</si>
  <si>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</si>
  <si>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</si>
  <si>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</si>
  <si>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</si>
  <si>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</si>
  <si>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</si>
  <si>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</si>
  <si>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</si>
  <si>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</si>
  <si>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</si>
  <si>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</si>
  <si>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</si>
  <si>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</si>
  <si>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</si>
  <si>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</si>
  <si>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</si>
  <si>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</si>
  <si>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</si>
  <si>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Auction</t>
  </si>
  <si>
    <t>Standing Liquidity Facility</t>
  </si>
  <si>
    <t>Mid-month</t>
  </si>
  <si>
    <t>Interest Rate* (%)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</si>
  <si>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</si>
  <si>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</si>
  <si>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</si>
  <si>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</si>
  <si>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</si>
  <si>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</si>
  <si>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</si>
  <si>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</si>
  <si>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</si>
  <si>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</si>
  <si>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</si>
  <si>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</si>
  <si>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Reverse Repo Auction</t>
  </si>
  <si>
    <t>*Weighted average interest rate.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</si>
  <si>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</si>
  <si>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</si>
  <si>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</si>
  <si>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</si>
  <si>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</si>
  <si>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</si>
  <si>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</si>
  <si>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</si>
  <si>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</si>
  <si>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</si>
  <si>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</si>
  <si>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</si>
  <si>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</si>
  <si>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Structure of Interest Rate</t>
  </si>
  <si>
    <t>(Percent per annum)</t>
  </si>
  <si>
    <t>Year</t>
  </si>
  <si>
    <t>Jul</t>
  </si>
  <si>
    <t>Jun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</si>
  <si>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</si>
  <si>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</si>
  <si>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</si>
  <si>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</si>
  <si>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</si>
  <si>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</si>
  <si>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</si>
  <si>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</si>
  <si>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</si>
  <si>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</si>
  <si>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</si>
  <si>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</si>
  <si>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</si>
  <si>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</si>
  <si>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</si>
  <si>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</si>
  <si>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</si>
  <si>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</si>
  <si>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</si>
  <si>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</si>
  <si>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</si>
  <si>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</si>
  <si>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</si>
  <si>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</si>
  <si>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</si>
  <si>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</si>
  <si>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</si>
  <si>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Development Bonds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</si>
  <si>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</si>
  <si>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</si>
  <si>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</si>
  <si>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</si>
  <si>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</si>
  <si>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</si>
  <si>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</si>
  <si>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</si>
  <si>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</si>
  <si>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</si>
  <si>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</si>
  <si>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</si>
  <si>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</si>
  <si>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</si>
  <si>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</si>
  <si>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</si>
  <si>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</si>
  <si>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</si>
  <si>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(In percent)</t>
  </si>
  <si>
    <t>TRB-91 Days</t>
  </si>
  <si>
    <t>TRB-364 Days</t>
  </si>
  <si>
    <t>2012/13</t>
  </si>
  <si>
    <t>Annual average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</si>
  <si>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</si>
  <si>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</si>
  <si>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</si>
  <si>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</si>
  <si>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</si>
  <si>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</si>
  <si>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</si>
  <si>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</si>
  <si>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</si>
  <si>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</si>
  <si>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</si>
  <si>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1</t>
  </si>
  <si>
    <t>(2014/15=100)</t>
  </si>
  <si>
    <t>Mid-September 2016</t>
  </si>
  <si>
    <t>Groups &amp; Sub-Groups</t>
  </si>
  <si>
    <t>Weight %</t>
  </si>
  <si>
    <t>2014/2015</t>
  </si>
  <si>
    <t>2015/2016</t>
  </si>
  <si>
    <r>
      <t xml:space="preserve">2016/2017 </t>
    </r>
    <r>
      <rPr>
        <b/>
        <sz val="5"/>
        <color indexed="8"/>
        <rFont val="Times New Roman"/>
        <family val="1"/>
      </rPr>
      <t>P</t>
    </r>
  </si>
  <si>
    <t>Percentage Change</t>
  </si>
  <si>
    <t>June/July</t>
  </si>
  <si>
    <t>July/August</t>
  </si>
  <si>
    <t>August/Sept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</si>
  <si>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</si>
  <si>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</si>
  <si>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</si>
  <si>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</si>
  <si>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</si>
  <si>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</si>
  <si>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</si>
  <si>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</si>
  <si>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</si>
  <si>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</si>
  <si>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</si>
  <si>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</si>
  <si>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</si>
  <si>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</si>
  <si>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</si>
  <si>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</si>
  <si>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</si>
  <si>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</si>
  <si>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</si>
  <si>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</si>
  <si>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</si>
  <si>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</si>
  <si>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</si>
  <si>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</si>
  <si>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</si>
  <si>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</si>
  <si>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</si>
  <si>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</si>
  <si>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</si>
  <si>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</si>
  <si>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</si>
  <si>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</si>
  <si>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</si>
  <si>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</si>
  <si>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</si>
  <si>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</si>
  <si>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</si>
  <si>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</si>
  <si>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</si>
  <si>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</si>
  <si>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</si>
  <si>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</si>
  <si>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</si>
  <si>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</si>
  <si>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</si>
  <si>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</si>
  <si>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</si>
  <si>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</si>
  <si>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2016/17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</si>
  <si>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</si>
  <si>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</si>
  <si>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</si>
  <si>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</si>
  <si>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</si>
  <si>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</si>
  <si>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5</t>
  </si>
  <si>
    <t>National Wholesale Price Index</t>
  </si>
  <si>
    <t>(1999/00 = 100)</t>
  </si>
  <si>
    <t>Mid-Months</t>
  </si>
  <si>
    <t xml:space="preserve">     2005/06P</t>
  </si>
  <si>
    <t>INDEX</t>
  </si>
  <si>
    <t>%CHANGES</t>
  </si>
  <si>
    <t>Table 4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</si>
  <si>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</si>
  <si>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</si>
  <si>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</si>
  <si>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</si>
  <si>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</si>
  <si>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</si>
  <si>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</si>
  <si>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</si>
  <si>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</si>
  <si>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</si>
  <si>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</si>
  <si>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</si>
  <si>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</si>
  <si>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</si>
  <si>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</si>
  <si>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</si>
  <si>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</si>
  <si>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</si>
  <si>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</si>
  <si>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</si>
  <si>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</si>
  <si>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</si>
  <si>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</si>
  <si>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</si>
  <si>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</si>
  <si>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</si>
  <si>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</si>
  <si>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</si>
  <si>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</si>
  <si>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</si>
  <si>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</si>
  <si>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</si>
  <si>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</si>
  <si>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</si>
  <si>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</si>
  <si>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</si>
  <si>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</si>
  <si>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</si>
  <si>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</si>
  <si>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</si>
  <si>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</si>
  <si>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</si>
  <si>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</si>
  <si>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</si>
  <si>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</si>
  <si>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</si>
  <si>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</si>
  <si>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</si>
  <si>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</si>
  <si>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</si>
  <si>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</si>
  <si>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</si>
  <si>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</si>
  <si>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</si>
  <si>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</si>
  <si>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</si>
  <si>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Direction of Foreign Trade*</t>
  </si>
  <si>
    <t>2014/15R</t>
  </si>
  <si>
    <r>
      <t>2015/16</t>
    </r>
    <r>
      <rPr>
        <b/>
        <vertAlign val="superscript"/>
        <sz val="10"/>
        <rFont val="Times New Roman"/>
        <family val="1"/>
      </rPr>
      <t>R</t>
    </r>
  </si>
  <si>
    <t>Two  Months</t>
  </si>
  <si>
    <r>
      <t>2015/16</t>
    </r>
    <r>
      <rPr>
        <b/>
        <vertAlign val="superscript"/>
        <sz val="10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</si>
  <si>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</si>
  <si>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</si>
  <si>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</si>
  <si>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</si>
  <si>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</si>
  <si>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</si>
  <si>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</si>
  <si>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</si>
  <si>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</si>
  <si>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</si>
  <si>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</si>
  <si>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</si>
  <si>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</si>
  <si>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China</t>
  </si>
  <si>
    <t>Other Countries</t>
  </si>
  <si>
    <t>4. Share in trade balance</t>
  </si>
  <si>
    <t xml:space="preserve">5. Share in  total trade 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</si>
  <si>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</si>
  <si>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</si>
  <si>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</si>
  <si>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</si>
  <si>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</si>
  <si>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</si>
  <si>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</si>
  <si>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</si>
  <si>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</si>
  <si>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</si>
  <si>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</si>
  <si>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</si>
  <si>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</si>
  <si>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</si>
  <si>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</si>
  <si>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</si>
  <si>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</si>
  <si>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</si>
  <si>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</si>
  <si>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</si>
  <si>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</si>
  <si>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</si>
  <si>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</si>
  <si>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</si>
  <si>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</si>
  <si>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</si>
  <si>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</si>
  <si>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</si>
  <si>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</si>
  <si>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</si>
  <si>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</si>
  <si>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</si>
  <si>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</si>
  <si>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</si>
  <si>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</si>
  <si>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</si>
  <si>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</si>
  <si>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</si>
  <si>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</si>
  <si>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</si>
  <si>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</si>
  <si>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</si>
  <si>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</si>
  <si>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</si>
  <si>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</si>
  <si>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</si>
  <si>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</si>
  <si>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</si>
  <si>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</si>
  <si>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</si>
  <si>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</si>
  <si>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</si>
  <si>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</si>
  <si>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</si>
  <si>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</si>
  <si>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</si>
  <si>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</si>
  <si>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</si>
  <si>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</si>
  <si>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</si>
  <si>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</si>
  <si>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</si>
  <si>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</si>
  <si>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</si>
  <si>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</si>
  <si>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</si>
  <si>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</si>
  <si>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</si>
  <si>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</si>
  <si>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</si>
  <si>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</si>
  <si>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</si>
  <si>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</si>
  <si>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</si>
  <si>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</si>
  <si>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</si>
  <si>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</si>
  <si>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</si>
  <si>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</si>
  <si>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</si>
  <si>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</si>
  <si>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</si>
  <si>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</si>
  <si>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</si>
  <si>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</si>
  <si>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</si>
  <si>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</si>
  <si>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</si>
  <si>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</si>
  <si>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</si>
  <si>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</si>
  <si>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</si>
  <si>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</si>
  <si>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</si>
  <si>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</si>
  <si>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</si>
  <si>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</si>
  <si>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</si>
  <si>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</si>
  <si>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</si>
  <si>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</si>
  <si>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</si>
  <si>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</si>
  <si>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</si>
  <si>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</si>
  <si>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</si>
  <si>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</si>
  <si>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</si>
  <si>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</si>
  <si>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</si>
  <si>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</si>
  <si>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</si>
  <si>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</si>
  <si>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</si>
  <si>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</si>
  <si>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</si>
  <si>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</si>
  <si>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</si>
  <si>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</si>
  <si>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</si>
  <si>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</si>
  <si>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</si>
  <si>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</si>
  <si>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</si>
  <si>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</si>
  <si>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</si>
  <si>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</si>
  <si>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</si>
  <si>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</si>
  <si>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</si>
  <si>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</si>
  <si>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</si>
  <si>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</si>
  <si>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</si>
  <si>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</si>
  <si>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</si>
  <si>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</si>
  <si>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</si>
  <si>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</si>
  <si>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</si>
  <si>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</si>
  <si>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</si>
  <si>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</si>
  <si>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</si>
  <si>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</si>
  <si>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</si>
  <si>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</si>
  <si>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</si>
  <si>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</si>
  <si>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</si>
  <si>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</si>
  <si>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</si>
  <si>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</si>
  <si>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</si>
  <si>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</si>
  <si>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</si>
  <si>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</si>
  <si>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</si>
  <si>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</si>
  <si>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</si>
  <si>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</si>
  <si>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</si>
  <si>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</si>
  <si>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</si>
  <si>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</si>
  <si>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</si>
  <si>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</si>
  <si>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</si>
  <si>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</si>
  <si>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</si>
  <si>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</si>
  <si>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</si>
  <si>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</si>
  <si>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</si>
  <si>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</si>
  <si>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</si>
  <si>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</si>
  <si>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</si>
  <si>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</si>
  <si>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</si>
  <si>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</si>
  <si>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</si>
  <si>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</si>
  <si>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</si>
  <si>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</si>
  <si>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</si>
  <si>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</si>
  <si>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</si>
  <si>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</si>
  <si>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</si>
  <si>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</si>
  <si>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</si>
  <si>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</si>
  <si>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</si>
  <si>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</si>
  <si>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</si>
  <si>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</si>
  <si>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</si>
  <si>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</si>
  <si>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</si>
  <si>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</si>
  <si>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</si>
  <si>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</si>
  <si>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</si>
  <si>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</si>
  <si>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</si>
  <si>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</si>
  <si>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</si>
  <si>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</si>
  <si>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</si>
  <si>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</si>
  <si>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Two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</si>
  <si>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</si>
  <si>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</si>
  <si>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</si>
  <si>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</si>
  <si>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</si>
  <si>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</si>
  <si>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</si>
  <si>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</si>
  <si>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</si>
  <si>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</si>
  <si>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</si>
  <si>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</si>
  <si>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</si>
  <si>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</si>
  <si>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</si>
  <si>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</si>
  <si>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</si>
  <si>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</si>
  <si>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</si>
  <si>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</si>
  <si>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</si>
  <si>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</si>
  <si>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</si>
  <si>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</si>
  <si>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</si>
  <si>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</si>
  <si>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</si>
  <si>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r>
      <t>2014/15</t>
    </r>
    <r>
      <rPr>
        <b/>
        <vertAlign val="superscript"/>
        <sz val="10"/>
        <rFont val="Times New Roman"/>
        <family val="1"/>
      </rPr>
      <t>R</t>
    </r>
  </si>
  <si>
    <t>2016/2017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</si>
  <si>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</si>
  <si>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</si>
  <si>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</si>
  <si>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</si>
  <si>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</si>
  <si>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</si>
  <si>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</si>
  <si>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</si>
  <si>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</si>
  <si>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</si>
  <si>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</si>
  <si>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</si>
  <si>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</si>
  <si>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</si>
  <si>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</si>
  <si>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</si>
  <si>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</si>
  <si>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</si>
  <si>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</si>
  <si>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</si>
  <si>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Table 17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</si>
  <si>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</si>
  <si>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</si>
  <si>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</si>
  <si>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During 2 months</t>
  </si>
  <si>
    <t xml:space="preserve">2 Months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</si>
  <si>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</si>
  <si>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</si>
  <si>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</si>
  <si>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</si>
  <si>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</si>
  <si>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</si>
  <si>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</si>
  <si>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</si>
  <si>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</si>
  <si>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</si>
  <si>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</si>
  <si>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</si>
  <si>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</si>
  <si>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</si>
  <si>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</si>
  <si>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</si>
  <si>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</si>
  <si>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</si>
  <si>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</si>
  <si>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</si>
  <si>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</si>
  <si>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</si>
  <si>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</si>
  <si>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</si>
  <si>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</si>
  <si>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</si>
  <si>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</si>
  <si>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</si>
  <si>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</si>
  <si>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</si>
  <si>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</si>
  <si>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</si>
  <si>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</si>
  <si>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</si>
  <si>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</si>
  <si>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</si>
  <si>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</si>
  <si>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</si>
  <si>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</si>
  <si>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</si>
  <si>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</si>
  <si>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</si>
  <si>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</si>
  <si>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</si>
  <si>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</si>
  <si>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</si>
  <si>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</si>
  <si>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</si>
  <si>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</si>
  <si>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</si>
  <si>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</si>
  <si>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</si>
  <si>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</si>
  <si>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</si>
  <si>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</si>
  <si>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</si>
  <si>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</si>
  <si>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</si>
  <si>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Mid-Jul.</t>
  </si>
  <si>
    <t>Mid-Sept.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</si>
  <si>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</si>
  <si>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</si>
  <si>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</si>
  <si>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</si>
  <si>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</si>
  <si>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</si>
  <si>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</si>
  <si>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</si>
  <si>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</si>
  <si>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</si>
  <si>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</si>
  <si>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</si>
  <si>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</si>
  <si>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</si>
  <si>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</si>
  <si>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</si>
  <si>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</si>
  <si>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</si>
  <si>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</si>
  <si>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</si>
  <si>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</si>
  <si>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</si>
  <si>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</si>
  <si>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</si>
  <si>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</si>
  <si>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</si>
  <si>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</si>
  <si>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</si>
  <si>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</si>
  <si>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</si>
  <si>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</si>
  <si>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</si>
  <si>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</si>
  <si>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</si>
  <si>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</si>
  <si>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</si>
  <si>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</si>
  <si>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</si>
  <si>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</si>
  <si>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</si>
  <si>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</si>
  <si>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Mid-Sept</t>
  </si>
  <si>
    <t>Jul-Jul</t>
  </si>
  <si>
    <t>Sept-Sept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</si>
  <si>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</si>
  <si>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</si>
  <si>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</si>
  <si>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</si>
  <si>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</si>
  <si>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</si>
  <si>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</si>
  <si>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</si>
  <si>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</si>
  <si>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Mid-Jul To Mid-Sept</t>
  </si>
  <si>
    <t>Table 36</t>
  </si>
  <si>
    <t>Table 37</t>
  </si>
  <si>
    <t>Table 38</t>
  </si>
  <si>
    <t>Table 39</t>
  </si>
  <si>
    <t>Deposit Auction (90 days)</t>
  </si>
  <si>
    <t xml:space="preserve"> Interest Rate(%)*</t>
  </si>
  <si>
    <t>Under interest Rate Corridor System</t>
  </si>
  <si>
    <t>14 Days Deposit Auction</t>
  </si>
  <si>
    <t>14 Days Repo Auction</t>
  </si>
  <si>
    <t>1. Ratio of exports to  imports</t>
  </si>
  <si>
    <t>2. Share in  total exports</t>
  </si>
  <si>
    <t>3. Share in  total imports</t>
  </si>
  <si>
    <t>6. Share of  exports and imports in total trade</t>
  </si>
  <si>
    <t>Plywood &amp; Particle Board</t>
  </si>
  <si>
    <t>Amount Change       Mid Sep- Mid-Jul</t>
  </si>
  <si>
    <t>(Based on the Two months' Data of 2016/17)</t>
  </si>
  <si>
    <t>Table 23</t>
  </si>
  <si>
    <t>Interest Rate (%)*</t>
  </si>
  <si>
    <t xml:space="preserve"> Interest Rate (%)*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</si>
</sst>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_)"/>
    <numFmt numFmtId="168" formatCode="0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_);_(* \(#,##0\);_(* &quot;-&quot;??_);_(@_)"/>
    <numFmt numFmtId="173" formatCode="0.000_)"/>
    <numFmt numFmtId="174" formatCode="0.0000_)"/>
    <numFmt numFmtId="175" formatCode="0.00_)"/>
    <numFmt numFmtId="176" formatCode="_(* #,##0.00_);_(* \(#,##0.00\);_(* \-??_);_(@_)"/>
    <numFmt numFmtId="177" formatCode="0_);[Red]\(0\)"/>
    <numFmt numFmtId="178" formatCode="_(* #,##0_);_(* \(#,##0\);_(* \-??_);_(@_)"/>
    <numFmt numFmtId="179" formatCode="_-* #,##0.00_-;\-* #,##0.00_-;_-* &quot;-&quot;??_-;_-@_-"/>
    <numFmt numFmtId="180" formatCode="General_)"/>
    <numFmt numFmtId="181" formatCode="0.0_);[Red]\(0.0\)"/>
    <numFmt numFmtId="182" formatCode="0.000000"/>
    <numFmt numFmtId="183" formatCode="[$-409]dddd\,\ mmmm\ dd\,\ yyyy"/>
    <numFmt numFmtId="184" formatCode="[$-409]h:mm:ss\ AM/PM"/>
    <numFmt numFmtId="185" formatCode="_-* #,##0.0_-;\-* #,##0.0_-;_-* &quot;-&quot;??_-;_-@_-"/>
    <numFmt numFmtId="186" formatCode="_-* #,##0.0000_-;\-* #,##0.0000_-;_-* &quot;-&quot;??_-;_-@_-"/>
    <numFmt numFmtId="187" formatCode="_-* #,##0.000_-;\-* #,##0.0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ourier"/>
      <family val="3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5"/>
      <color indexed="8"/>
      <name val="Times New Roman"/>
      <family val="1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b/>
      <u val="single"/>
      <sz val="10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Verdana"/>
      <family val="2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Verdana"/>
      <family val="2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double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/>
      <top style="thin"/>
      <bottom/>
    </border>
    <border>
      <left style="double"/>
      <right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thin"/>
      <bottom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hair"/>
      <top/>
      <bottom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/>
      <top style="double"/>
      <bottom style="thin"/>
    </border>
  </borders>
  <cellStyleXfs count="3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8" fontId="0" fillId="0" borderId="0">
      <alignment/>
      <protection/>
    </xf>
    <xf numFmtId="177" fontId="22" fillId="0" borderId="0">
      <alignment/>
      <protection/>
    </xf>
    <xf numFmtId="0" fontId="22" fillId="0" borderId="0">
      <alignment/>
      <protection/>
    </xf>
    <xf numFmtId="165" fontId="22" fillId="0" borderId="0">
      <alignment/>
      <protection/>
    </xf>
    <xf numFmtId="165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8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0" fontId="1" fillId="32" borderId="7" applyNumberFormat="0" applyFont="0" applyAlignment="0" applyProtection="0"/>
    <xf numFmtId="0" fontId="8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789">
    <xf numFmtId="0" fontId="0" fillId="0" borderId="0" xfId="0" applyFont="1" applyAlignment="1">
      <alignment/>
    </xf>
    <xf numFmtId="0" fontId="12" fillId="0" borderId="0" xfId="160" applyFont="1" applyFill="1" applyAlignment="1">
      <alignment horizontal="center"/>
      <protection/>
    </xf>
    <xf numFmtId="0" fontId="2" fillId="0" borderId="0" xfId="160">
      <alignment/>
      <protection/>
    </xf>
    <xf numFmtId="0" fontId="12" fillId="33" borderId="10" xfId="160" applyFont="1" applyFill="1" applyBorder="1" applyAlignment="1">
      <alignment horizontal="center" vertical="center"/>
      <protection/>
    </xf>
    <xf numFmtId="0" fontId="12" fillId="33" borderId="11" xfId="160" applyFont="1" applyFill="1" applyBorder="1" applyAlignment="1">
      <alignment horizontal="center" vertical="center"/>
      <protection/>
    </xf>
    <xf numFmtId="1" fontId="12" fillId="0" borderId="12" xfId="160" applyNumberFormat="1" applyFont="1" applyBorder="1" applyAlignment="1" applyProtection="1">
      <alignment horizontal="center"/>
      <protection locked="0"/>
    </xf>
    <xf numFmtId="0" fontId="12" fillId="0" borderId="13" xfId="160" applyFont="1" applyBorder="1" applyAlignment="1" applyProtection="1">
      <alignment horizontal="left"/>
      <protection locked="0"/>
    </xf>
    <xf numFmtId="167" fontId="12" fillId="0" borderId="13" xfId="160" applyNumberFormat="1" applyFont="1" applyBorder="1" applyAlignment="1" applyProtection="1">
      <alignment horizontal="right"/>
      <protection locked="0"/>
    </xf>
    <xf numFmtId="167" fontId="12" fillId="0" borderId="14" xfId="160" applyNumberFormat="1" applyFont="1" applyBorder="1" applyAlignment="1" applyProtection="1">
      <alignment horizontal="right"/>
      <protection locked="0"/>
    </xf>
    <xf numFmtId="1" fontId="13" fillId="0" borderId="15" xfId="160" applyNumberFormat="1" applyFont="1" applyBorder="1" applyAlignment="1" applyProtection="1">
      <alignment horizontal="center"/>
      <protection locked="0"/>
    </xf>
    <xf numFmtId="0" fontId="9" fillId="0" borderId="16" xfId="160" applyFont="1" applyBorder="1" applyAlignment="1" applyProtection="1">
      <alignment horizontal="left"/>
      <protection locked="0"/>
    </xf>
    <xf numFmtId="167" fontId="9" fillId="0" borderId="16" xfId="160" applyNumberFormat="1" applyFont="1" applyBorder="1" applyAlignment="1">
      <alignment horizontal="right"/>
      <protection/>
    </xf>
    <xf numFmtId="167" fontId="9" fillId="0" borderId="16" xfId="160" applyNumberFormat="1" applyFont="1" applyBorder="1" applyAlignment="1" applyProtection="1">
      <alignment horizontal="right"/>
      <protection locked="0"/>
    </xf>
    <xf numFmtId="167" fontId="9" fillId="0" borderId="17" xfId="160" applyNumberFormat="1" applyFont="1" applyBorder="1" applyAlignment="1" applyProtection="1">
      <alignment horizontal="right"/>
      <protection locked="0"/>
    </xf>
    <xf numFmtId="1" fontId="12" fillId="0" borderId="15" xfId="160" applyNumberFormat="1" applyFont="1" applyBorder="1" applyAlignment="1" applyProtection="1">
      <alignment horizontal="center"/>
      <protection locked="0"/>
    </xf>
    <xf numFmtId="1" fontId="9" fillId="0" borderId="15" xfId="160" applyNumberFormat="1" applyFont="1" applyBorder="1" applyAlignment="1" applyProtection="1">
      <alignment horizontal="center"/>
      <protection locked="0"/>
    </xf>
    <xf numFmtId="1" fontId="11" fillId="0" borderId="15" xfId="160" applyNumberFormat="1" applyFont="1" applyBorder="1" applyAlignment="1" applyProtection="1">
      <alignment horizontal="center"/>
      <protection locked="0"/>
    </xf>
    <xf numFmtId="0" fontId="12" fillId="0" borderId="16" xfId="160" applyFont="1" applyBorder="1" applyAlignment="1" applyProtection="1">
      <alignment horizontal="left"/>
      <protection locked="0"/>
    </xf>
    <xf numFmtId="167" fontId="12" fillId="0" borderId="16" xfId="160" applyNumberFormat="1" applyFont="1" applyBorder="1" applyAlignment="1" applyProtection="1">
      <alignment horizontal="right"/>
      <protection locked="0"/>
    </xf>
    <xf numFmtId="167" fontId="12" fillId="0" borderId="17" xfId="160" applyNumberFormat="1" applyFont="1" applyBorder="1" applyAlignment="1" applyProtection="1">
      <alignment horizontal="right"/>
      <protection locked="0"/>
    </xf>
    <xf numFmtId="167" fontId="9" fillId="0" borderId="16" xfId="160" applyNumberFormat="1" applyFont="1" applyBorder="1" applyAlignment="1" applyProtection="1">
      <alignment horizontal="right"/>
      <protection/>
    </xf>
    <xf numFmtId="167" fontId="13" fillId="0" borderId="16" xfId="160" applyNumberFormat="1" applyFont="1" applyBorder="1" applyAlignment="1" applyProtection="1">
      <alignment horizontal="right"/>
      <protection locked="0"/>
    </xf>
    <xf numFmtId="1" fontId="9" fillId="0" borderId="15" xfId="160" applyNumberFormat="1" applyFont="1" applyBorder="1" applyProtection="1">
      <alignment/>
      <protection locked="0"/>
    </xf>
    <xf numFmtId="1" fontId="13" fillId="0" borderId="15" xfId="160" applyNumberFormat="1" applyFont="1" applyBorder="1" applyProtection="1">
      <alignment/>
      <protection locked="0"/>
    </xf>
    <xf numFmtId="1" fontId="11" fillId="0" borderId="15" xfId="160" applyNumberFormat="1" applyFont="1" applyBorder="1" applyProtection="1">
      <alignment/>
      <protection locked="0"/>
    </xf>
    <xf numFmtId="0" fontId="12" fillId="0" borderId="16" xfId="160" applyFont="1" applyFill="1" applyBorder="1" applyAlignment="1" applyProtection="1">
      <alignment horizontal="left"/>
      <protection locked="0"/>
    </xf>
    <xf numFmtId="167" fontId="12" fillId="0" borderId="16" xfId="160" applyNumberFormat="1" applyFont="1" applyFill="1" applyBorder="1" applyAlignment="1">
      <alignment horizontal="right"/>
      <protection/>
    </xf>
    <xf numFmtId="0" fontId="9" fillId="0" borderId="16" xfId="160" applyFont="1" applyFill="1" applyBorder="1" applyAlignment="1" applyProtection="1">
      <alignment horizontal="left" indent="1"/>
      <protection locked="0"/>
    </xf>
    <xf numFmtId="175" fontId="9" fillId="0" borderId="16" xfId="160" applyNumberFormat="1" applyFont="1" applyFill="1" applyBorder="1" applyAlignment="1">
      <alignment horizontal="right"/>
      <protection/>
    </xf>
    <xf numFmtId="175" fontId="9" fillId="0" borderId="16" xfId="160" applyNumberFormat="1" applyFont="1" applyBorder="1" applyAlignment="1" applyProtection="1">
      <alignment horizontal="right"/>
      <protection locked="0"/>
    </xf>
    <xf numFmtId="175" fontId="9" fillId="0" borderId="17" xfId="160" applyNumberFormat="1" applyFont="1" applyBorder="1" applyAlignment="1" applyProtection="1">
      <alignment horizontal="right"/>
      <protection locked="0"/>
    </xf>
    <xf numFmtId="167" fontId="9" fillId="0" borderId="16" xfId="160" applyNumberFormat="1" applyFont="1" applyFill="1" applyBorder="1" applyAlignment="1">
      <alignment horizontal="right"/>
      <protection/>
    </xf>
    <xf numFmtId="0" fontId="12" fillId="0" borderId="15" xfId="160" applyFont="1" applyBorder="1">
      <alignment/>
      <protection/>
    </xf>
    <xf numFmtId="0" fontId="12" fillId="0" borderId="16" xfId="160" applyFont="1" applyBorder="1">
      <alignment/>
      <protection/>
    </xf>
    <xf numFmtId="0" fontId="9" fillId="0" borderId="15" xfId="160" applyFont="1" applyBorder="1">
      <alignment/>
      <protection/>
    </xf>
    <xf numFmtId="0" fontId="9" fillId="0" borderId="16" xfId="160" applyFont="1" applyBorder="1">
      <alignment/>
      <protection/>
    </xf>
    <xf numFmtId="0" fontId="12" fillId="0" borderId="18" xfId="160" applyFont="1" applyBorder="1">
      <alignment/>
      <protection/>
    </xf>
    <xf numFmtId="0" fontId="12" fillId="0" borderId="19" xfId="160" applyFont="1" applyBorder="1">
      <alignment/>
      <protection/>
    </xf>
    <xf numFmtId="167" fontId="12" fillId="0" borderId="19" xfId="160" applyNumberFormat="1" applyFont="1" applyBorder="1" applyAlignment="1" applyProtection="1">
      <alignment horizontal="right"/>
      <protection locked="0"/>
    </xf>
    <xf numFmtId="0" fontId="2" fillId="0" borderId="0" xfId="160" applyFont="1" applyFill="1">
      <alignment/>
      <protection/>
    </xf>
    <xf numFmtId="0" fontId="2" fillId="0" borderId="0" xfId="160" applyFont="1">
      <alignment/>
      <protection/>
    </xf>
    <xf numFmtId="2" fontId="2" fillId="0" borderId="0" xfId="160" applyNumberFormat="1" applyFont="1">
      <alignment/>
      <protection/>
    </xf>
    <xf numFmtId="0" fontId="8" fillId="0" borderId="0" xfId="160" applyFont="1" applyFill="1" applyAlignment="1">
      <alignment horizontal="center"/>
      <protection/>
    </xf>
    <xf numFmtId="0" fontId="18" fillId="0" borderId="0" xfId="160" applyFont="1" applyFill="1" applyBorder="1" applyAlignment="1">
      <alignment horizontal="right"/>
      <protection/>
    </xf>
    <xf numFmtId="0" fontId="12" fillId="0" borderId="0" xfId="160" applyFont="1" applyFill="1" applyBorder="1" applyAlignment="1">
      <alignment horizontal="center" vertical="center"/>
      <protection/>
    </xf>
    <xf numFmtId="0" fontId="12" fillId="33" borderId="20" xfId="160" applyFont="1" applyFill="1" applyBorder="1" applyAlignment="1" applyProtection="1">
      <alignment horizontal="center" vertical="center" wrapText="1"/>
      <protection locked="0"/>
    </xf>
    <xf numFmtId="167" fontId="12" fillId="0" borderId="0" xfId="160" applyNumberFormat="1" applyFont="1" applyFill="1" applyBorder="1" applyAlignment="1" applyProtection="1">
      <alignment horizontal="right"/>
      <protection locked="0"/>
    </xf>
    <xf numFmtId="164" fontId="2" fillId="0" borderId="0" xfId="160" applyNumberFormat="1">
      <alignment/>
      <protection/>
    </xf>
    <xf numFmtId="0" fontId="9" fillId="0" borderId="16" xfId="160" applyFont="1" applyBorder="1" applyAlignment="1" applyProtection="1">
      <alignment horizontal="right"/>
      <protection locked="0"/>
    </xf>
    <xf numFmtId="167" fontId="9" fillId="0" borderId="0" xfId="160" applyNumberFormat="1" applyFont="1" applyFill="1" applyBorder="1" applyAlignment="1" applyProtection="1">
      <alignment horizontal="right"/>
      <protection locked="0"/>
    </xf>
    <xf numFmtId="0" fontId="12" fillId="0" borderId="16" xfId="160" applyFont="1" applyBorder="1" applyAlignment="1" applyProtection="1">
      <alignment horizontal="right"/>
      <protection locked="0"/>
    </xf>
    <xf numFmtId="167" fontId="7" fillId="0" borderId="16" xfId="160" applyNumberFormat="1" applyFont="1" applyBorder="1" applyAlignment="1" applyProtection="1">
      <alignment horizontal="right"/>
      <protection/>
    </xf>
    <xf numFmtId="167" fontId="7" fillId="0" borderId="16" xfId="160" applyNumberFormat="1" applyFont="1" applyBorder="1" applyAlignment="1">
      <alignment horizontal="right"/>
      <protection/>
    </xf>
    <xf numFmtId="0" fontId="12" fillId="0" borderId="16" xfId="160" applyFont="1" applyFill="1" applyBorder="1" applyAlignment="1" applyProtection="1">
      <alignment horizontal="right"/>
      <protection locked="0"/>
    </xf>
    <xf numFmtId="0" fontId="9" fillId="0" borderId="16" xfId="160" applyFont="1" applyFill="1" applyBorder="1" applyAlignment="1" applyProtection="1">
      <alignment/>
      <protection locked="0"/>
    </xf>
    <xf numFmtId="175" fontId="7" fillId="0" borderId="16" xfId="160" applyNumberFormat="1" applyFont="1" applyFill="1" applyBorder="1" applyAlignment="1">
      <alignment horizontal="right"/>
      <protection/>
    </xf>
    <xf numFmtId="175" fontId="9" fillId="0" borderId="0" xfId="160" applyNumberFormat="1" applyFont="1" applyFill="1" applyBorder="1" applyAlignment="1" applyProtection="1">
      <alignment horizontal="right"/>
      <protection locked="0"/>
    </xf>
    <xf numFmtId="167" fontId="7" fillId="0" borderId="16" xfId="160" applyNumberFormat="1" applyFont="1" applyFill="1" applyBorder="1" applyAlignment="1">
      <alignment horizontal="right"/>
      <protection/>
    </xf>
    <xf numFmtId="167" fontId="12" fillId="0" borderId="21" xfId="160" applyNumberFormat="1" applyFont="1" applyBorder="1" applyAlignment="1" applyProtection="1">
      <alignment horizontal="right"/>
      <protection locked="0"/>
    </xf>
    <xf numFmtId="0" fontId="2" fillId="0" borderId="0" xfId="160" applyFill="1">
      <alignment/>
      <protection/>
    </xf>
    <xf numFmtId="2" fontId="2" fillId="0" borderId="0" xfId="160" applyNumberFormat="1" applyFont="1" applyFill="1">
      <alignment/>
      <protection/>
    </xf>
    <xf numFmtId="0" fontId="0" fillId="0" borderId="0" xfId="172" applyAlignment="1">
      <alignment horizontal="justify" vertical="center"/>
      <protection/>
    </xf>
    <xf numFmtId="0" fontId="3" fillId="0" borderId="0" xfId="172" applyFont="1" applyBorder="1" applyAlignment="1">
      <alignment horizontal="center" vertical="center"/>
      <protection/>
    </xf>
    <xf numFmtId="49" fontId="12" fillId="34" borderId="20" xfId="172" applyNumberFormat="1" applyFont="1" applyFill="1" applyBorder="1" applyAlignment="1">
      <alignment horizontal="center" vertical="center"/>
      <protection/>
    </xf>
    <xf numFmtId="0" fontId="12" fillId="34" borderId="22" xfId="172" applyFont="1" applyFill="1" applyBorder="1" applyAlignment="1" applyProtection="1">
      <alignment horizontal="center" vertical="center"/>
      <protection/>
    </xf>
    <xf numFmtId="2" fontId="12" fillId="34" borderId="10" xfId="172" applyNumberFormat="1" applyFont="1" applyFill="1" applyBorder="1" applyAlignment="1">
      <alignment horizontal="center" vertical="center"/>
      <protection/>
    </xf>
    <xf numFmtId="49" fontId="12" fillId="34" borderId="10" xfId="172" applyNumberFormat="1" applyFont="1" applyFill="1" applyBorder="1" applyAlignment="1">
      <alignment horizontal="center" vertical="center"/>
      <protection/>
    </xf>
    <xf numFmtId="49" fontId="12" fillId="34" borderId="23" xfId="172" applyNumberFormat="1" applyFont="1" applyFill="1" applyBorder="1" applyAlignment="1">
      <alignment horizontal="center" vertical="center"/>
      <protection/>
    </xf>
    <xf numFmtId="0" fontId="12" fillId="0" borderId="15" xfId="172" applyFont="1" applyBorder="1" applyAlignment="1" applyProtection="1">
      <alignment horizontal="justify" vertical="center"/>
      <protection/>
    </xf>
    <xf numFmtId="164" fontId="12" fillId="0" borderId="16" xfId="172" applyNumberFormat="1" applyFont="1" applyBorder="1" applyAlignment="1" applyProtection="1">
      <alignment horizontal="right" vertical="center"/>
      <protection/>
    </xf>
    <xf numFmtId="164" fontId="12" fillId="0" borderId="16" xfId="172" applyNumberFormat="1" applyFont="1" applyBorder="1" applyAlignment="1">
      <alignment horizontal="center" vertical="center"/>
      <protection/>
    </xf>
    <xf numFmtId="164" fontId="12" fillId="0" borderId="17" xfId="172" applyNumberFormat="1" applyFont="1" applyBorder="1" applyAlignment="1">
      <alignment horizontal="center" vertical="center"/>
      <protection/>
    </xf>
    <xf numFmtId="164" fontId="12" fillId="0" borderId="16" xfId="172" applyNumberFormat="1" applyFont="1" applyFill="1" applyBorder="1" applyAlignment="1">
      <alignment horizontal="right" vertical="center"/>
      <protection/>
    </xf>
    <xf numFmtId="0" fontId="10" fillId="0" borderId="0" xfId="172" applyFont="1" applyAlignment="1">
      <alignment horizontal="justify" vertical="center"/>
      <protection/>
    </xf>
    <xf numFmtId="0" fontId="9" fillId="0" borderId="15" xfId="172" applyFont="1" applyBorder="1" applyAlignment="1" applyProtection="1">
      <alignment horizontal="left" vertical="center" indent="2"/>
      <protection/>
    </xf>
    <xf numFmtId="164" fontId="9" fillId="0" borderId="16" xfId="172" applyNumberFormat="1" applyFont="1" applyFill="1" applyBorder="1" applyAlignment="1">
      <alignment horizontal="right" vertical="center"/>
      <protection/>
    </xf>
    <xf numFmtId="164" fontId="9" fillId="0" borderId="16" xfId="172" applyNumberFormat="1" applyFont="1" applyBorder="1" applyAlignment="1">
      <alignment horizontal="center" vertical="center"/>
      <protection/>
    </xf>
    <xf numFmtId="164" fontId="9" fillId="0" borderId="17" xfId="172" applyNumberFormat="1" applyFont="1" applyBorder="1" applyAlignment="1">
      <alignment horizontal="center" vertical="center"/>
      <protection/>
    </xf>
    <xf numFmtId="0" fontId="12" fillId="0" borderId="24" xfId="172" applyFont="1" applyBorder="1" applyAlignment="1" applyProtection="1">
      <alignment horizontal="justify" vertical="center"/>
      <protection/>
    </xf>
    <xf numFmtId="0" fontId="9" fillId="0" borderId="22" xfId="172" applyFont="1" applyBorder="1" applyAlignment="1" applyProtection="1">
      <alignment horizontal="left" vertical="center" indent="2"/>
      <protection/>
    </xf>
    <xf numFmtId="164" fontId="9" fillId="0" borderId="20" xfId="172" applyNumberFormat="1" applyFont="1" applyFill="1" applyBorder="1" applyAlignment="1">
      <alignment horizontal="right" vertical="center"/>
      <protection/>
    </xf>
    <xf numFmtId="164" fontId="9" fillId="0" borderId="20" xfId="172" applyNumberFormat="1" applyFont="1" applyBorder="1" applyAlignment="1">
      <alignment horizontal="center" vertical="center"/>
      <protection/>
    </xf>
    <xf numFmtId="0" fontId="9" fillId="0" borderId="15" xfId="172" applyFont="1" applyBorder="1" applyAlignment="1" applyProtection="1">
      <alignment horizontal="left" vertical="center"/>
      <protection/>
    </xf>
    <xf numFmtId="0" fontId="12" fillId="0" borderId="25" xfId="172" applyFont="1" applyBorder="1" applyAlignment="1" applyProtection="1">
      <alignment horizontal="justify" vertical="center"/>
      <protection/>
    </xf>
    <xf numFmtId="164" fontId="12" fillId="0" borderId="26" xfId="172" applyNumberFormat="1" applyFont="1" applyBorder="1" applyAlignment="1" applyProtection="1">
      <alignment horizontal="right" vertical="center"/>
      <protection/>
    </xf>
    <xf numFmtId="164" fontId="12" fillId="0" borderId="26" xfId="172" applyNumberFormat="1" applyFont="1" applyBorder="1" applyAlignment="1">
      <alignment horizontal="center" vertical="center"/>
      <protection/>
    </xf>
    <xf numFmtId="164" fontId="12" fillId="0" borderId="27" xfId="172" applyNumberFormat="1" applyFont="1" applyBorder="1" applyAlignment="1">
      <alignment horizontal="center" vertical="center"/>
      <protection/>
    </xf>
    <xf numFmtId="164" fontId="12" fillId="0" borderId="26" xfId="172" applyNumberFormat="1" applyFont="1" applyFill="1" applyBorder="1" applyAlignment="1" applyProtection="1">
      <alignment horizontal="right" vertical="center"/>
      <protection/>
    </xf>
    <xf numFmtId="0" fontId="13" fillId="0" borderId="15" xfId="172" applyFont="1" applyBorder="1" applyAlignment="1" applyProtection="1">
      <alignment horizontal="left" vertical="center" indent="2"/>
      <protection/>
    </xf>
    <xf numFmtId="164" fontId="13" fillId="0" borderId="16" xfId="172" applyNumberFormat="1" applyFont="1" applyFill="1" applyBorder="1" applyAlignment="1">
      <alignment horizontal="right" vertical="center"/>
      <protection/>
    </xf>
    <xf numFmtId="164" fontId="13" fillId="0" borderId="16" xfId="172" applyNumberFormat="1" applyFont="1" applyBorder="1" applyAlignment="1">
      <alignment horizontal="center" vertical="center"/>
      <protection/>
    </xf>
    <xf numFmtId="164" fontId="13" fillId="0" borderId="17" xfId="172" applyNumberFormat="1" applyFont="1" applyBorder="1" applyAlignment="1">
      <alignment horizontal="center" vertical="center"/>
      <protection/>
    </xf>
    <xf numFmtId="0" fontId="9" fillId="0" borderId="16" xfId="172" applyFont="1" applyBorder="1" applyAlignment="1">
      <alignment horizontal="right" vertical="center"/>
      <protection/>
    </xf>
    <xf numFmtId="0" fontId="12" fillId="0" borderId="28" xfId="172" applyFont="1" applyBorder="1" applyAlignment="1" applyProtection="1">
      <alignment horizontal="justify" vertical="center"/>
      <protection/>
    </xf>
    <xf numFmtId="164" fontId="12" fillId="0" borderId="26" xfId="172" applyNumberFormat="1" applyFont="1" applyFill="1" applyBorder="1" applyAlignment="1">
      <alignment horizontal="right" vertical="center"/>
      <protection/>
    </xf>
    <xf numFmtId="0" fontId="9" fillId="0" borderId="15" xfId="172" applyFont="1" applyBorder="1" applyAlignment="1" applyProtection="1">
      <alignment horizontal="justify" vertical="center"/>
      <protection/>
    </xf>
    <xf numFmtId="164" fontId="9" fillId="0" borderId="16" xfId="172" applyNumberFormat="1" applyFont="1" applyFill="1" applyBorder="1" applyAlignment="1" applyProtection="1">
      <alignment horizontal="right" vertical="center"/>
      <protection/>
    </xf>
    <xf numFmtId="0" fontId="9" fillId="0" borderId="15" xfId="172" applyFont="1" applyBorder="1" applyAlignment="1" applyProtection="1">
      <alignment horizontal="left" vertical="center" indent="1"/>
      <protection/>
    </xf>
    <xf numFmtId="164" fontId="9" fillId="0" borderId="16" xfId="172" applyNumberFormat="1" applyFont="1" applyBorder="1" applyAlignment="1" applyProtection="1">
      <alignment horizontal="right" vertical="center"/>
      <protection/>
    </xf>
    <xf numFmtId="164" fontId="9" fillId="0" borderId="16" xfId="172" applyNumberFormat="1" applyFont="1" applyBorder="1" applyAlignment="1" applyProtection="1">
      <alignment horizontal="center" vertical="center"/>
      <protection/>
    </xf>
    <xf numFmtId="0" fontId="92" fillId="0" borderId="15" xfId="172" applyFont="1" applyBorder="1" applyAlignment="1" quotePrefix="1">
      <alignment horizontal="left" indent="1"/>
      <protection/>
    </xf>
    <xf numFmtId="0" fontId="4" fillId="0" borderId="0" xfId="172" applyFont="1" applyBorder="1" applyAlignment="1" applyProtection="1">
      <alignment horizontal="justify" vertical="center"/>
      <protection/>
    </xf>
    <xf numFmtId="164" fontId="2" fillId="0" borderId="0" xfId="172" applyNumberFormat="1" applyFont="1" applyFill="1" applyBorder="1" applyAlignment="1" applyProtection="1">
      <alignment horizontal="right" vertical="center"/>
      <protection/>
    </xf>
    <xf numFmtId="164" fontId="2" fillId="0" borderId="0" xfId="172" applyNumberFormat="1" applyFont="1" applyBorder="1" applyAlignment="1" applyProtection="1">
      <alignment horizontal="center" vertical="center"/>
      <protection/>
    </xf>
    <xf numFmtId="164" fontId="2" fillId="0" borderId="0" xfId="172" applyNumberFormat="1" applyFont="1" applyBorder="1" applyAlignment="1">
      <alignment horizontal="center" vertical="center"/>
      <protection/>
    </xf>
    <xf numFmtId="0" fontId="0" fillId="0" borderId="0" xfId="172" applyBorder="1" applyAlignment="1">
      <alignment horizontal="justify" vertical="center"/>
      <protection/>
    </xf>
    <xf numFmtId="0" fontId="2" fillId="0" borderId="0" xfId="172" applyFont="1" applyBorder="1" applyAlignment="1" applyProtection="1">
      <alignment horizontal="justify" vertical="center"/>
      <protection/>
    </xf>
    <xf numFmtId="164" fontId="13" fillId="0" borderId="16" xfId="172" applyNumberFormat="1" applyFont="1" applyFill="1" applyBorder="1" applyAlignment="1" applyProtection="1">
      <alignment horizontal="right" vertical="center"/>
      <protection/>
    </xf>
    <xf numFmtId="164" fontId="9" fillId="0" borderId="19" xfId="172" applyNumberFormat="1" applyFont="1" applyFill="1" applyBorder="1" applyAlignment="1" applyProtection="1">
      <alignment horizontal="right" vertical="center"/>
      <protection/>
    </xf>
    <xf numFmtId="0" fontId="12" fillId="0" borderId="0" xfId="172" applyFont="1" applyBorder="1" applyAlignment="1">
      <alignment horizontal="center" vertical="center"/>
      <protection/>
    </xf>
    <xf numFmtId="164" fontId="9" fillId="0" borderId="16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9" xfId="0" applyNumberFormat="1" applyFont="1" applyFill="1" applyBorder="1" applyAlignment="1" applyProtection="1">
      <alignment horizontal="right" vertical="center"/>
      <protection/>
    </xf>
    <xf numFmtId="164" fontId="9" fillId="0" borderId="0" xfId="172" applyNumberFormat="1" applyFont="1" applyFill="1" applyBorder="1" applyAlignment="1" applyProtection="1">
      <alignment horizontal="right" vertical="center"/>
      <protection/>
    </xf>
    <xf numFmtId="0" fontId="92" fillId="0" borderId="0" xfId="172" applyFont="1" applyAlignment="1">
      <alignment horizontal="justify" vertical="center"/>
      <protection/>
    </xf>
    <xf numFmtId="0" fontId="12" fillId="0" borderId="0" xfId="160" applyFont="1" applyBorder="1" applyAlignment="1">
      <alignment horizontal="center"/>
      <protection/>
    </xf>
    <xf numFmtId="164" fontId="9" fillId="0" borderId="0" xfId="160" applyNumberFormat="1" applyFont="1" applyFill="1" applyBorder="1" applyAlignment="1">
      <alignment horizontal="right"/>
      <protection/>
    </xf>
    <xf numFmtId="164" fontId="9" fillId="0" borderId="13" xfId="160" applyNumberFormat="1" applyFont="1" applyFill="1" applyBorder="1" applyAlignment="1">
      <alignment horizontal="right"/>
      <protection/>
    </xf>
    <xf numFmtId="164" fontId="9" fillId="0" borderId="16" xfId="160" applyNumberFormat="1" applyFont="1" applyFill="1" applyBorder="1" applyAlignment="1">
      <alignment horizontal="right"/>
      <protection/>
    </xf>
    <xf numFmtId="170" fontId="9" fillId="0" borderId="16" xfId="160" applyNumberFormat="1" applyFont="1" applyBorder="1" applyAlignment="1">
      <alignment horizontal="center"/>
      <protection/>
    </xf>
    <xf numFmtId="164" fontId="9" fillId="0" borderId="16" xfId="160" applyNumberFormat="1" applyFont="1" applyBorder="1" applyAlignment="1">
      <alignment horizontal="right"/>
      <protection/>
    </xf>
    <xf numFmtId="164" fontId="12" fillId="0" borderId="0" xfId="160" applyNumberFormat="1" applyFont="1" applyBorder="1" applyAlignment="1">
      <alignment horizontal="right"/>
      <protection/>
    </xf>
    <xf numFmtId="170" fontId="9" fillId="0" borderId="0" xfId="160" applyNumberFormat="1" applyFont="1" applyBorder="1" applyAlignment="1">
      <alignment horizontal="center"/>
      <protection/>
    </xf>
    <xf numFmtId="0" fontId="9" fillId="0" borderId="0" xfId="160" applyFont="1">
      <alignment/>
      <protection/>
    </xf>
    <xf numFmtId="0" fontId="6" fillId="0" borderId="0" xfId="160" applyFont="1">
      <alignment/>
      <protection/>
    </xf>
    <xf numFmtId="164" fontId="6" fillId="0" borderId="0" xfId="160" applyNumberFormat="1" applyFont="1">
      <alignment/>
      <protection/>
    </xf>
    <xf numFmtId="0" fontId="93" fillId="0" borderId="0" xfId="0" applyFont="1" applyFill="1" applyBorder="1" applyAlignment="1">
      <alignment horizontal="center" vertical="center"/>
    </xf>
    <xf numFmtId="0" fontId="92" fillId="0" borderId="0" xfId="172" applyFont="1" applyFill="1" applyBorder="1" applyAlignment="1">
      <alignment horizontal="justify" vertical="center"/>
      <protection/>
    </xf>
    <xf numFmtId="0" fontId="0" fillId="0" borderId="0" xfId="172" applyFill="1" applyAlignment="1">
      <alignment horizontal="justify" vertical="center"/>
      <protection/>
    </xf>
    <xf numFmtId="0" fontId="6" fillId="0" borderId="0" xfId="213" applyFont="1" applyAlignment="1">
      <alignment horizontal="centerContinuous"/>
      <protection/>
    </xf>
    <xf numFmtId="0" fontId="6" fillId="0" borderId="0" xfId="213" applyFont="1">
      <alignment/>
      <protection/>
    </xf>
    <xf numFmtId="0" fontId="24" fillId="0" borderId="0" xfId="213" applyFont="1" applyAlignment="1">
      <alignment horizontal="centerContinuous"/>
      <protection/>
    </xf>
    <xf numFmtId="0" fontId="24" fillId="0" borderId="0" xfId="213" applyFont="1">
      <alignment/>
      <protection/>
    </xf>
    <xf numFmtId="0" fontId="6" fillId="0" borderId="0" xfId="213" applyFont="1" applyBorder="1">
      <alignment/>
      <protection/>
    </xf>
    <xf numFmtId="0" fontId="6" fillId="0" borderId="0" xfId="213" applyFont="1" applyBorder="1" applyAlignment="1">
      <alignment horizontal="center"/>
      <protection/>
    </xf>
    <xf numFmtId="0" fontId="8" fillId="0" borderId="0" xfId="213" applyFont="1">
      <alignment/>
      <protection/>
    </xf>
    <xf numFmtId="0" fontId="8" fillId="0" borderId="0" xfId="213" applyFont="1" applyAlignment="1">
      <alignment wrapText="1"/>
      <protection/>
    </xf>
    <xf numFmtId="180" fontId="6" fillId="0" borderId="0" xfId="282" applyNumberFormat="1" applyFont="1" applyAlignment="1" applyProtection="1">
      <alignment/>
      <protection/>
    </xf>
    <xf numFmtId="180" fontId="8" fillId="0" borderId="0" xfId="282" applyNumberFormat="1" applyFont="1" applyAlignment="1" applyProtection="1">
      <alignment/>
      <protection/>
    </xf>
    <xf numFmtId="0" fontId="8" fillId="0" borderId="0" xfId="213" applyFont="1" applyBorder="1">
      <alignment/>
      <protection/>
    </xf>
    <xf numFmtId="0" fontId="6" fillId="0" borderId="0" xfId="213" applyFont="1" applyFill="1" applyBorder="1">
      <alignment/>
      <protection/>
    </xf>
    <xf numFmtId="0" fontId="8" fillId="0" borderId="0" xfId="213" applyFont="1" applyBorder="1" applyAlignment="1">
      <alignment horizontal="left"/>
      <protection/>
    </xf>
    <xf numFmtId="0" fontId="12" fillId="0" borderId="0" xfId="160" applyFont="1" applyBorder="1">
      <alignment/>
      <protection/>
    </xf>
    <xf numFmtId="164" fontId="9" fillId="0" borderId="0" xfId="160" applyNumberFormat="1" applyFont="1" applyBorder="1" applyAlignment="1">
      <alignment horizontal="center"/>
      <protection/>
    </xf>
    <xf numFmtId="164" fontId="9" fillId="0" borderId="29" xfId="172" applyNumberFormat="1" applyFont="1" applyBorder="1" applyAlignment="1">
      <alignment horizontal="center" vertical="center"/>
      <protection/>
    </xf>
    <xf numFmtId="0" fontId="12" fillId="35" borderId="10" xfId="160" applyFont="1" applyFill="1" applyBorder="1" applyAlignment="1">
      <alignment horizontal="center"/>
      <protection/>
    </xf>
    <xf numFmtId="0" fontId="12" fillId="35" borderId="30" xfId="160" applyFont="1" applyFill="1" applyBorder="1">
      <alignment/>
      <protection/>
    </xf>
    <xf numFmtId="49" fontId="12" fillId="35" borderId="13" xfId="160" applyNumberFormat="1" applyFont="1" applyFill="1" applyBorder="1" applyAlignment="1">
      <alignment horizontal="center"/>
      <protection/>
    </xf>
    <xf numFmtId="0" fontId="12" fillId="35" borderId="31" xfId="160" applyFont="1" applyFill="1" applyBorder="1">
      <alignment/>
      <protection/>
    </xf>
    <xf numFmtId="0" fontId="12" fillId="35" borderId="32" xfId="160" applyFont="1" applyFill="1" applyBorder="1">
      <alignment/>
      <protection/>
    </xf>
    <xf numFmtId="49" fontId="12" fillId="35" borderId="32" xfId="160" applyNumberFormat="1" applyFont="1" applyFill="1" applyBorder="1" applyAlignment="1">
      <alignment horizontal="center"/>
      <protection/>
    </xf>
    <xf numFmtId="0" fontId="11" fillId="35" borderId="13" xfId="160" applyFont="1" applyFill="1" applyBorder="1" applyAlignment="1">
      <alignment horizontal="center"/>
      <protection/>
    </xf>
    <xf numFmtId="164" fontId="9" fillId="0" borderId="13" xfId="160" applyNumberFormat="1" applyFont="1" applyBorder="1">
      <alignment/>
      <protection/>
    </xf>
    <xf numFmtId="164" fontId="9" fillId="0" borderId="30" xfId="160" applyNumberFormat="1" applyFont="1" applyFill="1" applyBorder="1" applyAlignment="1">
      <alignment horizontal="right"/>
      <protection/>
    </xf>
    <xf numFmtId="170" fontId="9" fillId="0" borderId="33" xfId="160" applyNumberFormat="1" applyFont="1" applyBorder="1" applyAlignment="1">
      <alignment horizontal="center"/>
      <protection/>
    </xf>
    <xf numFmtId="164" fontId="9" fillId="0" borderId="16" xfId="160" applyNumberFormat="1" applyFont="1" applyBorder="1">
      <alignment/>
      <protection/>
    </xf>
    <xf numFmtId="164" fontId="9" fillId="0" borderId="34" xfId="160" applyNumberFormat="1" applyFont="1" applyFill="1" applyBorder="1" applyAlignment="1">
      <alignment horizontal="right"/>
      <protection/>
    </xf>
    <xf numFmtId="0" fontId="2" fillId="0" borderId="0" xfId="160" applyBorder="1">
      <alignment/>
      <protection/>
    </xf>
    <xf numFmtId="164" fontId="9" fillId="0" borderId="34" xfId="160" applyNumberFormat="1" applyFont="1" applyBorder="1" applyAlignment="1">
      <alignment horizontal="right"/>
      <protection/>
    </xf>
    <xf numFmtId="164" fontId="9" fillId="0" borderId="20" xfId="160" applyNumberFormat="1" applyFont="1" applyFill="1" applyBorder="1" applyAlignment="1">
      <alignment horizontal="right"/>
      <protection/>
    </xf>
    <xf numFmtId="164" fontId="9" fillId="0" borderId="35" xfId="160" applyNumberFormat="1" applyFont="1" applyFill="1" applyBorder="1" applyAlignment="1">
      <alignment horizontal="right"/>
      <protection/>
    </xf>
    <xf numFmtId="170" fontId="9" fillId="0" borderId="20" xfId="160" applyNumberFormat="1" applyFont="1" applyBorder="1" applyAlignment="1">
      <alignment horizontal="center"/>
      <protection/>
    </xf>
    <xf numFmtId="164" fontId="12" fillId="0" borderId="0" xfId="160" applyNumberFormat="1" applyFont="1" applyBorder="1">
      <alignment/>
      <protection/>
    </xf>
    <xf numFmtId="170" fontId="9" fillId="0" borderId="0" xfId="160" applyNumberFormat="1" applyFont="1" applyBorder="1" applyAlignment="1" quotePrefix="1">
      <alignment horizontal="center"/>
      <protection/>
    </xf>
    <xf numFmtId="43" fontId="9" fillId="0" borderId="0" xfId="44" applyFont="1" applyFill="1" applyBorder="1" applyAlignment="1">
      <alignment horizontal="center"/>
    </xf>
    <xf numFmtId="0" fontId="6" fillId="0" borderId="0" xfId="160" applyFont="1" applyBorder="1">
      <alignment/>
      <protection/>
    </xf>
    <xf numFmtId="164" fontId="9" fillId="0" borderId="13" xfId="160" applyNumberFormat="1" applyFont="1" applyFill="1" applyBorder="1" applyAlignment="1">
      <alignment horizontal="center"/>
      <protection/>
    </xf>
    <xf numFmtId="164" fontId="9" fillId="0" borderId="34" xfId="160" applyNumberFormat="1" applyFont="1" applyFill="1" applyBorder="1" applyAlignment="1">
      <alignment horizontal="center"/>
      <protection/>
    </xf>
    <xf numFmtId="164" fontId="9" fillId="0" borderId="16" xfId="160" applyNumberFormat="1" applyFont="1" applyFill="1" applyBorder="1" applyAlignment="1">
      <alignment horizontal="center"/>
      <protection/>
    </xf>
    <xf numFmtId="164" fontId="9" fillId="0" borderId="35" xfId="160" applyNumberFormat="1" applyFont="1" applyFill="1" applyBorder="1" applyAlignment="1">
      <alignment horizontal="center"/>
      <protection/>
    </xf>
    <xf numFmtId="164" fontId="9" fillId="0" borderId="20" xfId="160" applyNumberFormat="1" applyFont="1" applyFill="1" applyBorder="1" applyAlignment="1">
      <alignment horizontal="center"/>
      <protection/>
    </xf>
    <xf numFmtId="167" fontId="12" fillId="0" borderId="19" xfId="160" applyNumberFormat="1" applyFont="1" applyFill="1" applyBorder="1" applyAlignment="1" applyProtection="1">
      <alignment horizontal="right"/>
      <protection locked="0"/>
    </xf>
    <xf numFmtId="166" fontId="2" fillId="0" borderId="0" xfId="160" applyNumberFormat="1" applyFill="1">
      <alignment/>
      <protection/>
    </xf>
    <xf numFmtId="0" fontId="9" fillId="0" borderId="0" xfId="233" applyFont="1">
      <alignment/>
      <protection/>
    </xf>
    <xf numFmtId="0" fontId="9" fillId="0" borderId="0" xfId="233" applyFont="1" applyFill="1" applyBorder="1">
      <alignment/>
      <protection/>
    </xf>
    <xf numFmtId="0" fontId="12" fillId="0" borderId="0" xfId="233" applyFont="1" applyFill="1" applyBorder="1" applyAlignment="1">
      <alignment horizontal="center"/>
      <protection/>
    </xf>
    <xf numFmtId="0" fontId="12" fillId="0" borderId="36" xfId="233" applyFont="1" applyFill="1" applyBorder="1">
      <alignment/>
      <protection/>
    </xf>
    <xf numFmtId="0" fontId="12" fillId="0" borderId="37" xfId="233" applyFont="1" applyFill="1" applyBorder="1" applyAlignment="1" applyProtection="1">
      <alignment horizontal="center"/>
      <protection/>
    </xf>
    <xf numFmtId="168" fontId="12" fillId="0" borderId="37" xfId="233" applyNumberFormat="1" applyFont="1" applyFill="1" applyBorder="1" applyAlignment="1">
      <alignment horizontal="center"/>
      <protection/>
    </xf>
    <xf numFmtId="168" fontId="12" fillId="0" borderId="38" xfId="233" applyNumberFormat="1" applyFont="1" applyFill="1" applyBorder="1" applyAlignment="1">
      <alignment horizontal="center"/>
      <protection/>
    </xf>
    <xf numFmtId="0" fontId="12" fillId="0" borderId="15" xfId="233" applyFont="1" applyFill="1" applyBorder="1" applyAlignment="1" quotePrefix="1">
      <alignment horizontal="left"/>
      <protection/>
    </xf>
    <xf numFmtId="168" fontId="12" fillId="0" borderId="0" xfId="233" applyNumberFormat="1" applyFont="1" applyFill="1" applyBorder="1" applyAlignment="1">
      <alignment horizontal="center"/>
      <protection/>
    </xf>
    <xf numFmtId="168" fontId="12" fillId="0" borderId="39" xfId="233" applyNumberFormat="1" applyFont="1" applyFill="1" applyBorder="1" applyAlignment="1">
      <alignment horizontal="center"/>
      <protection/>
    </xf>
    <xf numFmtId="168" fontId="12" fillId="0" borderId="40" xfId="233" applyNumberFormat="1" applyFont="1" applyFill="1" applyBorder="1" applyAlignment="1" applyProtection="1" quotePrefix="1">
      <alignment horizontal="center"/>
      <protection/>
    </xf>
    <xf numFmtId="0" fontId="12" fillId="0" borderId="22" xfId="233" applyFont="1" applyFill="1" applyBorder="1">
      <alignment/>
      <protection/>
    </xf>
    <xf numFmtId="0" fontId="12" fillId="0" borderId="35" xfId="233" applyFont="1" applyFill="1" applyBorder="1" applyAlignment="1" applyProtection="1">
      <alignment horizontal="center"/>
      <protection/>
    </xf>
    <xf numFmtId="0" fontId="12" fillId="0" borderId="41" xfId="233" applyFont="1" applyFill="1" applyBorder="1" applyAlignment="1" applyProtection="1">
      <alignment horizontal="center"/>
      <protection/>
    </xf>
    <xf numFmtId="0" fontId="12" fillId="0" borderId="42" xfId="233" applyFont="1" applyFill="1" applyBorder="1" applyAlignment="1" applyProtection="1" quotePrefix="1">
      <alignment horizontal="center"/>
      <protection/>
    </xf>
    <xf numFmtId="168" fontId="12" fillId="0" borderId="43" xfId="233" applyNumberFormat="1" applyFont="1" applyFill="1" applyBorder="1" applyAlignment="1" applyProtection="1">
      <alignment horizontal="right"/>
      <protection/>
    </xf>
    <xf numFmtId="168" fontId="12" fillId="0" borderId="42" xfId="233" applyNumberFormat="1" applyFont="1" applyFill="1" applyBorder="1" applyAlignment="1" applyProtection="1">
      <alignment horizontal="center"/>
      <protection/>
    </xf>
    <xf numFmtId="168" fontId="12" fillId="0" borderId="44" xfId="233" applyNumberFormat="1" applyFont="1" applyFill="1" applyBorder="1" applyAlignment="1" applyProtection="1">
      <alignment horizontal="center"/>
      <protection/>
    </xf>
    <xf numFmtId="175" fontId="9" fillId="0" borderId="45" xfId="233" applyNumberFormat="1" applyFont="1" applyFill="1" applyBorder="1" applyAlignment="1" applyProtection="1">
      <alignment horizontal="left"/>
      <protection/>
    </xf>
    <xf numFmtId="167" fontId="9" fillId="0" borderId="40" xfId="233" applyNumberFormat="1" applyFont="1" applyFill="1" applyBorder="1" applyProtection="1">
      <alignment/>
      <protection/>
    </xf>
    <xf numFmtId="167" fontId="9" fillId="0" borderId="43" xfId="233" applyNumberFormat="1" applyFont="1" applyFill="1" applyBorder="1" applyProtection="1">
      <alignment/>
      <protection/>
    </xf>
    <xf numFmtId="167" fontId="9" fillId="0" borderId="33" xfId="233" applyNumberFormat="1" applyFont="1" applyFill="1" applyBorder="1" applyProtection="1">
      <alignment/>
      <protection/>
    </xf>
    <xf numFmtId="168" fontId="25" fillId="0" borderId="43" xfId="233" applyNumberFormat="1" applyFont="1" applyFill="1" applyBorder="1" applyAlignment="1" applyProtection="1">
      <alignment horizontal="left"/>
      <protection/>
    </xf>
    <xf numFmtId="168" fontId="25" fillId="0" borderId="43" xfId="233" applyNumberFormat="1" applyFont="1" applyFill="1" applyBorder="1" applyAlignment="1" applyProtection="1" quotePrefix="1">
      <alignment/>
      <protection/>
    </xf>
    <xf numFmtId="167" fontId="9" fillId="0" borderId="23" xfId="233" applyNumberFormat="1" applyFont="1" applyFill="1" applyBorder="1" applyProtection="1">
      <alignment/>
      <protection/>
    </xf>
    <xf numFmtId="164" fontId="9" fillId="0" borderId="0" xfId="233" applyNumberFormat="1" applyFont="1">
      <alignment/>
      <protection/>
    </xf>
    <xf numFmtId="175" fontId="9" fillId="0" borderId="15" xfId="233" applyNumberFormat="1" applyFont="1" applyFill="1" applyBorder="1" applyAlignment="1" applyProtection="1" quotePrefix="1">
      <alignment horizontal="left"/>
      <protection/>
    </xf>
    <xf numFmtId="167" fontId="9" fillId="0" borderId="0" xfId="233" applyNumberFormat="1" applyFont="1" applyFill="1" applyBorder="1" applyProtection="1">
      <alignment/>
      <protection/>
    </xf>
    <xf numFmtId="167" fontId="9" fillId="0" borderId="39" xfId="233" applyNumberFormat="1" applyFont="1" applyFill="1" applyBorder="1" applyProtection="1">
      <alignment/>
      <protection/>
    </xf>
    <xf numFmtId="167" fontId="9" fillId="0" borderId="34" xfId="233" applyNumberFormat="1" applyFont="1" applyFill="1" applyBorder="1" applyProtection="1">
      <alignment/>
      <protection/>
    </xf>
    <xf numFmtId="168" fontId="9" fillId="0" borderId="39" xfId="233" applyNumberFormat="1" applyFont="1" applyFill="1" applyBorder="1" applyProtection="1">
      <alignment/>
      <protection/>
    </xf>
    <xf numFmtId="167" fontId="9" fillId="0" borderId="46" xfId="233" applyNumberFormat="1" applyFont="1" applyFill="1" applyBorder="1" applyProtection="1">
      <alignment/>
      <protection/>
    </xf>
    <xf numFmtId="175" fontId="9" fillId="0" borderId="15" xfId="233" applyNumberFormat="1" applyFont="1" applyFill="1" applyBorder="1" applyAlignment="1" applyProtection="1">
      <alignment horizontal="left"/>
      <protection/>
    </xf>
    <xf numFmtId="0" fontId="9" fillId="0" borderId="0" xfId="233" applyFont="1" applyBorder="1">
      <alignment/>
      <protection/>
    </xf>
    <xf numFmtId="168" fontId="25" fillId="0" borderId="43" xfId="233" applyNumberFormat="1" applyFont="1" applyFill="1" applyBorder="1" applyAlignment="1" applyProtection="1" quotePrefix="1">
      <alignment horizontal="left"/>
      <protection/>
    </xf>
    <xf numFmtId="167" fontId="15" fillId="0" borderId="0" xfId="233" applyNumberFormat="1" applyFont="1" applyFill="1" applyBorder="1" applyProtection="1">
      <alignment/>
      <protection/>
    </xf>
    <xf numFmtId="167" fontId="15" fillId="0" borderId="39" xfId="233" applyNumberFormat="1" applyFont="1" applyFill="1" applyBorder="1" applyProtection="1">
      <alignment/>
      <protection/>
    </xf>
    <xf numFmtId="167" fontId="15" fillId="0" borderId="46" xfId="233" applyNumberFormat="1" applyFont="1" applyFill="1" applyBorder="1" applyProtection="1">
      <alignment/>
      <protection/>
    </xf>
    <xf numFmtId="0" fontId="9" fillId="0" borderId="39" xfId="233" applyFont="1" applyFill="1" applyBorder="1">
      <alignment/>
      <protection/>
    </xf>
    <xf numFmtId="168" fontId="21" fillId="0" borderId="39" xfId="233" applyNumberFormat="1" applyFont="1" applyFill="1" applyBorder="1" applyAlignment="1" applyProtection="1" quotePrefix="1">
      <alignment horizontal="left"/>
      <protection/>
    </xf>
    <xf numFmtId="168" fontId="25" fillId="0" borderId="39" xfId="233" applyNumberFormat="1" applyFont="1" applyFill="1" applyBorder="1" applyAlignment="1" applyProtection="1">
      <alignment horizontal="left"/>
      <protection/>
    </xf>
    <xf numFmtId="168" fontId="25" fillId="0" borderId="39" xfId="233" applyNumberFormat="1" applyFont="1" applyFill="1" applyBorder="1" applyAlignment="1" applyProtection="1" quotePrefix="1">
      <alignment horizontal="left"/>
      <protection/>
    </xf>
    <xf numFmtId="168" fontId="9" fillId="0" borderId="43" xfId="233" applyNumberFormat="1" applyFont="1" applyFill="1" applyBorder="1" applyProtection="1">
      <alignment/>
      <protection/>
    </xf>
    <xf numFmtId="164" fontId="9" fillId="0" borderId="46" xfId="233" applyNumberFormat="1" applyFont="1" applyFill="1" applyBorder="1" applyProtection="1">
      <alignment/>
      <protection/>
    </xf>
    <xf numFmtId="175" fontId="9" fillId="0" borderId="22" xfId="233" applyNumberFormat="1" applyFont="1" applyFill="1" applyBorder="1" applyAlignment="1" applyProtection="1" quotePrefix="1">
      <alignment horizontal="left"/>
      <protection/>
    </xf>
    <xf numFmtId="167" fontId="9" fillId="0" borderId="41" xfId="233" applyNumberFormat="1" applyFont="1" applyFill="1" applyBorder="1" applyProtection="1">
      <alignment/>
      <protection/>
    </xf>
    <xf numFmtId="167" fontId="9" fillId="0" borderId="42" xfId="233" applyNumberFormat="1" applyFont="1" applyFill="1" applyBorder="1" applyProtection="1">
      <alignment/>
      <protection/>
    </xf>
    <xf numFmtId="167" fontId="9" fillId="0" borderId="35" xfId="233" applyNumberFormat="1" applyFont="1" applyFill="1" applyBorder="1" applyProtection="1">
      <alignment/>
      <protection/>
    </xf>
    <xf numFmtId="167" fontId="9" fillId="0" borderId="44" xfId="233" applyNumberFormat="1" applyFont="1" applyFill="1" applyBorder="1" applyProtection="1">
      <alignment/>
      <protection/>
    </xf>
    <xf numFmtId="175" fontId="9" fillId="0" borderId="18" xfId="233" applyNumberFormat="1" applyFont="1" applyFill="1" applyBorder="1" applyAlignment="1" applyProtection="1">
      <alignment horizontal="left"/>
      <protection/>
    </xf>
    <xf numFmtId="167" fontId="9" fillId="0" borderId="47" xfId="233" applyNumberFormat="1" applyFont="1" applyFill="1" applyBorder="1" applyProtection="1">
      <alignment/>
      <protection/>
    </xf>
    <xf numFmtId="167" fontId="9" fillId="0" borderId="48" xfId="233" applyNumberFormat="1" applyFont="1" applyFill="1" applyBorder="1" applyProtection="1">
      <alignment/>
      <protection/>
    </xf>
    <xf numFmtId="167" fontId="9" fillId="0" borderId="49" xfId="233" applyNumberFormat="1" applyFont="1" applyFill="1" applyBorder="1" applyProtection="1">
      <alignment/>
      <protection/>
    </xf>
    <xf numFmtId="167" fontId="9" fillId="0" borderId="50" xfId="233" applyNumberFormat="1" applyFont="1" applyFill="1" applyBorder="1" applyProtection="1">
      <alignment/>
      <protection/>
    </xf>
    <xf numFmtId="0" fontId="9" fillId="0" borderId="0" xfId="233" applyFont="1" applyFill="1" applyBorder="1" applyAlignment="1" quotePrefix="1">
      <alignment horizontal="left"/>
      <protection/>
    </xf>
    <xf numFmtId="167" fontId="9" fillId="0" borderId="0" xfId="233" applyNumberFormat="1" applyFont="1" applyFill="1" applyBorder="1" applyAlignment="1">
      <alignment horizontal="right"/>
      <protection/>
    </xf>
    <xf numFmtId="167" fontId="26" fillId="0" borderId="0" xfId="233" applyNumberFormat="1" applyFont="1" applyFill="1" applyBorder="1" applyProtection="1">
      <alignment/>
      <protection/>
    </xf>
    <xf numFmtId="168" fontId="26" fillId="0" borderId="0" xfId="233" applyNumberFormat="1" applyFont="1" applyFill="1" applyBorder="1" applyAlignment="1" applyProtection="1">
      <alignment horizontal="left"/>
      <protection/>
    </xf>
    <xf numFmtId="0" fontId="26" fillId="0" borderId="0" xfId="233" applyFont="1" applyFill="1" applyBorder="1" applyAlignment="1" applyProtection="1">
      <alignment horizontal="left"/>
      <protection/>
    </xf>
    <xf numFmtId="0" fontId="27" fillId="0" borderId="0" xfId="233" applyFont="1" applyFill="1" applyBorder="1" applyAlignment="1" applyProtection="1">
      <alignment horizontal="left"/>
      <protection/>
    </xf>
    <xf numFmtId="0" fontId="7" fillId="0" borderId="0" xfId="233" applyFont="1" applyFill="1" applyBorder="1" applyAlignment="1" quotePrefix="1">
      <alignment horizontal="left"/>
      <protection/>
    </xf>
    <xf numFmtId="175" fontId="9" fillId="0" borderId="0" xfId="233" applyNumberFormat="1" applyFont="1" applyFill="1" applyBorder="1" applyAlignment="1" applyProtection="1">
      <alignment horizontal="left"/>
      <protection/>
    </xf>
    <xf numFmtId="175" fontId="11" fillId="0" borderId="0" xfId="233" applyNumberFormat="1" applyFont="1" applyFill="1" applyBorder="1" applyAlignment="1" applyProtection="1" quotePrefix="1">
      <alignment horizontal="left"/>
      <protection/>
    </xf>
    <xf numFmtId="0" fontId="13" fillId="0" borderId="0" xfId="233" applyFont="1" applyFill="1" applyBorder="1">
      <alignment/>
      <protection/>
    </xf>
    <xf numFmtId="173" fontId="13" fillId="0" borderId="0" xfId="233" applyNumberFormat="1" applyFont="1" applyFill="1" applyBorder="1" applyAlignment="1" applyProtection="1">
      <alignment horizontal="right"/>
      <protection/>
    </xf>
    <xf numFmtId="173" fontId="13" fillId="0" borderId="0" xfId="233" applyNumberFormat="1" applyFont="1" applyFill="1" applyBorder="1" applyProtection="1">
      <alignment/>
      <protection/>
    </xf>
    <xf numFmtId="167" fontId="13" fillId="0" borderId="0" xfId="233" applyNumberFormat="1" applyFont="1" applyFill="1" applyBorder="1" applyProtection="1">
      <alignment/>
      <protection/>
    </xf>
    <xf numFmtId="168" fontId="13" fillId="0" borderId="0" xfId="233" applyNumberFormat="1" applyFont="1" applyFill="1" applyBorder="1" applyProtection="1">
      <alignment/>
      <protection/>
    </xf>
    <xf numFmtId="173" fontId="13" fillId="0" borderId="0" xfId="233" applyNumberFormat="1" applyFont="1" applyFill="1" applyBorder="1" applyAlignment="1">
      <alignment horizontal="right"/>
      <protection/>
    </xf>
    <xf numFmtId="173" fontId="13" fillId="0" borderId="0" xfId="233" applyNumberFormat="1" applyFont="1" applyFill="1" applyBorder="1">
      <alignment/>
      <protection/>
    </xf>
    <xf numFmtId="175" fontId="13" fillId="0" borderId="0" xfId="233" applyNumberFormat="1" applyFont="1" applyFill="1" applyBorder="1" applyAlignment="1" applyProtection="1">
      <alignment horizontal="left"/>
      <protection/>
    </xf>
    <xf numFmtId="0" fontId="9" fillId="0" borderId="0" xfId="233" applyFont="1" applyFill="1">
      <alignment/>
      <protection/>
    </xf>
    <xf numFmtId="164" fontId="9" fillId="0" borderId="0" xfId="233" applyNumberFormat="1" applyFont="1" applyFill="1">
      <alignment/>
      <protection/>
    </xf>
    <xf numFmtId="0" fontId="12" fillId="0" borderId="15" xfId="233" applyFont="1" applyFill="1" applyBorder="1">
      <alignment/>
      <protection/>
    </xf>
    <xf numFmtId="0" fontId="12" fillId="0" borderId="0" xfId="233" applyFont="1" applyFill="1" applyBorder="1" applyAlignment="1" applyProtection="1">
      <alignment horizontal="center"/>
      <protection/>
    </xf>
    <xf numFmtId="0" fontId="12" fillId="0" borderId="0" xfId="233" applyFont="1" applyFill="1" applyBorder="1" applyAlignment="1" applyProtection="1" quotePrefix="1">
      <alignment horizontal="center"/>
      <protection/>
    </xf>
    <xf numFmtId="0" fontId="12" fillId="0" borderId="39" xfId="233" applyFont="1" applyFill="1" applyBorder="1" applyAlignment="1" applyProtection="1" quotePrefix="1">
      <alignment horizontal="center"/>
      <protection/>
    </xf>
    <xf numFmtId="0" fontId="12" fillId="0" borderId="34" xfId="233" applyFont="1" applyFill="1" applyBorder="1" applyAlignment="1" applyProtection="1">
      <alignment horizontal="center"/>
      <protection/>
    </xf>
    <xf numFmtId="168" fontId="12" fillId="0" borderId="32" xfId="233" applyNumberFormat="1" applyFont="1" applyFill="1" applyBorder="1" applyAlignment="1" applyProtection="1">
      <alignment horizontal="right"/>
      <protection/>
    </xf>
    <xf numFmtId="168" fontId="12" fillId="0" borderId="39" xfId="233" applyNumberFormat="1" applyFont="1" applyFill="1" applyBorder="1" applyAlignment="1" applyProtection="1">
      <alignment horizontal="center"/>
      <protection/>
    </xf>
    <xf numFmtId="168" fontId="12" fillId="0" borderId="46" xfId="233" applyNumberFormat="1" applyFont="1" applyFill="1" applyBorder="1" applyAlignment="1" applyProtection="1">
      <alignment horizontal="center"/>
      <protection/>
    </xf>
    <xf numFmtId="168" fontId="21" fillId="0" borderId="43" xfId="233" applyNumberFormat="1" applyFont="1" applyFill="1" applyBorder="1" applyProtection="1">
      <alignment/>
      <protection/>
    </xf>
    <xf numFmtId="168" fontId="21" fillId="0" borderId="43" xfId="233" applyNumberFormat="1" applyFont="1" applyFill="1" applyBorder="1" applyAlignment="1" applyProtection="1" quotePrefix="1">
      <alignment horizontal="left"/>
      <protection/>
    </xf>
    <xf numFmtId="168" fontId="21" fillId="0" borderId="39" xfId="233" applyNumberFormat="1" applyFont="1" applyFill="1" applyBorder="1" applyProtection="1">
      <alignment/>
      <protection/>
    </xf>
    <xf numFmtId="175" fontId="9" fillId="0" borderId="45" xfId="233" applyNumberFormat="1" applyFont="1" applyFill="1" applyBorder="1" applyAlignment="1" applyProtection="1" quotePrefix="1">
      <alignment horizontal="left"/>
      <protection/>
    </xf>
    <xf numFmtId="175" fontId="12" fillId="0" borderId="15" xfId="233" applyNumberFormat="1" applyFont="1" applyFill="1" applyBorder="1" applyAlignment="1" applyProtection="1">
      <alignment horizontal="left"/>
      <protection/>
    </xf>
    <xf numFmtId="167" fontId="12" fillId="0" borderId="0" xfId="233" applyNumberFormat="1" applyFont="1" applyFill="1" applyBorder="1" applyProtection="1">
      <alignment/>
      <protection/>
    </xf>
    <xf numFmtId="167" fontId="12" fillId="0" borderId="39" xfId="233" applyNumberFormat="1" applyFont="1" applyFill="1" applyBorder="1" applyProtection="1">
      <alignment/>
      <protection/>
    </xf>
    <xf numFmtId="167" fontId="12" fillId="0" borderId="34" xfId="233" applyNumberFormat="1" applyFont="1" applyFill="1" applyBorder="1" applyProtection="1">
      <alignment/>
      <protection/>
    </xf>
    <xf numFmtId="168" fontId="20" fillId="0" borderId="39" xfId="233" applyNumberFormat="1" applyFont="1" applyFill="1" applyBorder="1" applyProtection="1">
      <alignment/>
      <protection/>
    </xf>
    <xf numFmtId="167" fontId="12" fillId="0" borderId="46" xfId="233" applyNumberFormat="1" applyFont="1" applyFill="1" applyBorder="1" applyProtection="1">
      <alignment/>
      <protection/>
    </xf>
    <xf numFmtId="0" fontId="9" fillId="0" borderId="43" xfId="233" applyFont="1" applyFill="1" applyBorder="1">
      <alignment/>
      <protection/>
    </xf>
    <xf numFmtId="168" fontId="21" fillId="0" borderId="48" xfId="233" applyNumberFormat="1" applyFont="1" applyFill="1" applyBorder="1" applyProtection="1">
      <alignment/>
      <protection/>
    </xf>
    <xf numFmtId="0" fontId="9" fillId="0" borderId="48" xfId="233" applyFont="1" applyFill="1" applyBorder="1">
      <alignment/>
      <protection/>
    </xf>
    <xf numFmtId="175" fontId="11" fillId="0" borderId="0" xfId="233" applyNumberFormat="1" applyFont="1" applyFill="1" applyBorder="1" applyAlignment="1" applyProtection="1">
      <alignment horizontal="left"/>
      <protection/>
    </xf>
    <xf numFmtId="167" fontId="28" fillId="0" borderId="0" xfId="233" applyNumberFormat="1" applyFont="1" applyFill="1" applyBorder="1" applyProtection="1">
      <alignment/>
      <protection/>
    </xf>
    <xf numFmtId="167" fontId="9" fillId="0" borderId="0" xfId="233" applyNumberFormat="1" applyFont="1">
      <alignment/>
      <protection/>
    </xf>
    <xf numFmtId="0" fontId="11" fillId="0" borderId="0" xfId="233" applyFont="1" applyFill="1" applyBorder="1" applyAlignment="1" quotePrefix="1">
      <alignment/>
      <protection/>
    </xf>
    <xf numFmtId="167" fontId="13" fillId="0" borderId="0" xfId="233" applyNumberFormat="1" applyFont="1" applyFill="1" applyBorder="1" applyAlignment="1">
      <alignment horizontal="right"/>
      <protection/>
    </xf>
    <xf numFmtId="167" fontId="13" fillId="0" borderId="0" xfId="233" applyNumberFormat="1" applyFont="1" applyFill="1" applyBorder="1">
      <alignment/>
      <protection/>
    </xf>
    <xf numFmtId="0" fontId="13" fillId="0" borderId="0" xfId="233" applyFont="1" applyFill="1" applyBorder="1" applyAlignment="1" quotePrefix="1">
      <alignment horizontal="left"/>
      <protection/>
    </xf>
    <xf numFmtId="168" fontId="12" fillId="0" borderId="40" xfId="233" applyNumberFormat="1" applyFont="1" applyFill="1" applyBorder="1" applyAlignment="1" applyProtection="1" quotePrefix="1">
      <alignment horizontal="centerContinuous"/>
      <protection/>
    </xf>
    <xf numFmtId="0" fontId="12" fillId="0" borderId="23" xfId="233" applyFont="1" applyFill="1" applyBorder="1" applyAlignment="1" applyProtection="1" quotePrefix="1">
      <alignment horizontal="centerContinuous"/>
      <protection/>
    </xf>
    <xf numFmtId="168" fontId="12" fillId="0" borderId="0" xfId="233" applyNumberFormat="1" applyFont="1" applyFill="1" applyBorder="1" applyAlignment="1">
      <alignment horizontal="centerContinuous"/>
      <protection/>
    </xf>
    <xf numFmtId="168" fontId="12" fillId="0" borderId="39" xfId="233" applyNumberFormat="1" applyFont="1" applyFill="1" applyBorder="1" applyAlignment="1">
      <alignment horizontal="centerContinuous"/>
      <protection/>
    </xf>
    <xf numFmtId="167" fontId="9" fillId="0" borderId="45" xfId="233" applyNumberFormat="1" applyFont="1" applyFill="1" applyBorder="1" applyAlignment="1" applyProtection="1" quotePrefix="1">
      <alignment horizontal="left"/>
      <protection/>
    </xf>
    <xf numFmtId="167" fontId="9" fillId="0" borderId="15" xfId="233" applyNumberFormat="1" applyFont="1" applyFill="1" applyBorder="1" applyAlignment="1" applyProtection="1">
      <alignment horizontal="left"/>
      <protection/>
    </xf>
    <xf numFmtId="167" fontId="12" fillId="0" borderId="45" xfId="233" applyNumberFormat="1" applyFont="1" applyFill="1" applyBorder="1" applyAlignment="1" applyProtection="1" quotePrefix="1">
      <alignment horizontal="left"/>
      <protection/>
    </xf>
    <xf numFmtId="167" fontId="12" fillId="0" borderId="40" xfId="233" applyNumberFormat="1" applyFont="1" applyFill="1" applyBorder="1" applyProtection="1">
      <alignment/>
      <protection/>
    </xf>
    <xf numFmtId="167" fontId="12" fillId="0" borderId="43" xfId="233" applyNumberFormat="1" applyFont="1" applyFill="1" applyBorder="1" applyProtection="1">
      <alignment/>
      <protection/>
    </xf>
    <xf numFmtId="167" fontId="12" fillId="0" borderId="33" xfId="233" applyNumberFormat="1" applyFont="1" applyFill="1" applyBorder="1" applyProtection="1">
      <alignment/>
      <protection/>
    </xf>
    <xf numFmtId="168" fontId="20" fillId="0" borderId="43" xfId="233" applyNumberFormat="1" applyFont="1" applyFill="1" applyBorder="1" applyProtection="1">
      <alignment/>
      <protection/>
    </xf>
    <xf numFmtId="167" fontId="12" fillId="0" borderId="23" xfId="233" applyNumberFormat="1" applyFont="1" applyFill="1" applyBorder="1" applyProtection="1">
      <alignment/>
      <protection/>
    </xf>
    <xf numFmtId="175" fontId="9" fillId="0" borderId="15" xfId="233" applyNumberFormat="1" applyFont="1" applyFill="1" applyBorder="1" applyAlignment="1" applyProtection="1">
      <alignment horizontal="left" indent="3"/>
      <protection/>
    </xf>
    <xf numFmtId="167" fontId="9" fillId="0" borderId="45" xfId="233" applyNumberFormat="1" applyFont="1" applyFill="1" applyBorder="1" applyAlignment="1" applyProtection="1">
      <alignment horizontal="left"/>
      <protection/>
    </xf>
    <xf numFmtId="167" fontId="9" fillId="0" borderId="10" xfId="233" applyNumberFormat="1" applyFont="1" applyFill="1" applyBorder="1" applyProtection="1">
      <alignment/>
      <protection/>
    </xf>
    <xf numFmtId="167" fontId="9" fillId="0" borderId="18" xfId="233" applyNumberFormat="1" applyFont="1" applyFill="1" applyBorder="1" applyAlignment="1" applyProtection="1">
      <alignment horizontal="left"/>
      <protection/>
    </xf>
    <xf numFmtId="167" fontId="9" fillId="0" borderId="0" xfId="233" applyNumberFormat="1" applyFont="1" applyFill="1" applyBorder="1" applyAlignment="1">
      <alignment horizontal="center"/>
      <protection/>
    </xf>
    <xf numFmtId="175" fontId="13" fillId="0" borderId="0" xfId="233" applyNumberFormat="1" applyFont="1" applyFill="1" applyBorder="1" applyAlignment="1" applyProtection="1" quotePrefix="1">
      <alignment horizontal="left"/>
      <protection/>
    </xf>
    <xf numFmtId="0" fontId="11" fillId="0" borderId="0" xfId="233" applyFont="1" applyFill="1" applyBorder="1" applyAlignment="1" quotePrefix="1">
      <alignment horizontal="left"/>
      <protection/>
    </xf>
    <xf numFmtId="164" fontId="9" fillId="0" borderId="0" xfId="233" applyNumberFormat="1" applyFont="1" applyFill="1" applyBorder="1">
      <alignment/>
      <protection/>
    </xf>
    <xf numFmtId="168" fontId="21" fillId="0" borderId="42" xfId="233" applyNumberFormat="1" applyFont="1" applyFill="1" applyBorder="1" applyProtection="1">
      <alignment/>
      <protection/>
    </xf>
    <xf numFmtId="164" fontId="12" fillId="0" borderId="0" xfId="233" applyNumberFormat="1" applyFont="1" applyFill="1" applyAlignment="1">
      <alignment horizontal="center"/>
      <protection/>
    </xf>
    <xf numFmtId="2" fontId="9" fillId="0" borderId="0" xfId="233" applyNumberFormat="1" applyFont="1" applyFill="1">
      <alignment/>
      <protection/>
    </xf>
    <xf numFmtId="164" fontId="12" fillId="0" borderId="36" xfId="233" applyNumberFormat="1" applyFont="1" applyFill="1" applyBorder="1" applyAlignment="1" applyProtection="1">
      <alignment horizontal="left"/>
      <protection/>
    </xf>
    <xf numFmtId="164" fontId="12" fillId="0" borderId="15" xfId="233" applyNumberFormat="1" applyFont="1" applyFill="1" applyBorder="1" applyAlignment="1" applyProtection="1">
      <alignment horizontal="left"/>
      <protection/>
    </xf>
    <xf numFmtId="164" fontId="12" fillId="0" borderId="15" xfId="233" applyNumberFormat="1" applyFont="1" applyFill="1" applyBorder="1" applyAlignment="1">
      <alignment horizontal="left"/>
      <protection/>
    </xf>
    <xf numFmtId="164" fontId="12" fillId="0" borderId="20" xfId="44" applyNumberFormat="1" applyFont="1" applyFill="1" applyBorder="1" applyAlignment="1" quotePrefix="1">
      <alignment horizontal="center"/>
    </xf>
    <xf numFmtId="164" fontId="12" fillId="0" borderId="20" xfId="44" applyNumberFormat="1" applyFont="1" applyFill="1" applyBorder="1" applyAlignment="1">
      <alignment horizontal="right"/>
    </xf>
    <xf numFmtId="2" fontId="12" fillId="0" borderId="20" xfId="44" applyNumberFormat="1" applyFont="1" applyFill="1" applyBorder="1" applyAlignment="1">
      <alignment horizontal="right"/>
    </xf>
    <xf numFmtId="2" fontId="12" fillId="0" borderId="51" xfId="44" applyNumberFormat="1" applyFont="1" applyFill="1" applyBorder="1" applyAlignment="1">
      <alignment horizontal="right"/>
    </xf>
    <xf numFmtId="164" fontId="12" fillId="0" borderId="0" xfId="233" applyNumberFormat="1" applyFont="1" applyFill="1" applyBorder="1" applyAlignment="1">
      <alignment horizontal="center"/>
      <protection/>
    </xf>
    <xf numFmtId="164" fontId="9" fillId="0" borderId="45" xfId="233" applyNumberFormat="1" applyFont="1" applyFill="1" applyBorder="1" applyAlignment="1" applyProtection="1">
      <alignment horizontal="left"/>
      <protection/>
    </xf>
    <xf numFmtId="164" fontId="9" fillId="0" borderId="20" xfId="44" applyNumberFormat="1" applyFont="1" applyFill="1" applyBorder="1" applyAlignment="1">
      <alignment/>
    </xf>
    <xf numFmtId="164" fontId="9" fillId="0" borderId="51" xfId="44" applyNumberFormat="1" applyFont="1" applyFill="1" applyBorder="1" applyAlignment="1">
      <alignment/>
    </xf>
    <xf numFmtId="164" fontId="9" fillId="0" borderId="0" xfId="233" applyNumberFormat="1" applyFont="1" applyFill="1" applyBorder="1" applyAlignment="1" applyProtection="1">
      <alignment horizontal="left" vertical="center"/>
      <protection/>
    </xf>
    <xf numFmtId="164" fontId="9" fillId="0" borderId="22" xfId="233" applyNumberFormat="1" applyFont="1" applyFill="1" applyBorder="1" applyAlignment="1" applyProtection="1">
      <alignment horizontal="left"/>
      <protection/>
    </xf>
    <xf numFmtId="164" fontId="9" fillId="0" borderId="10" xfId="44" applyNumberFormat="1" applyFont="1" applyFill="1" applyBorder="1" applyAlignment="1">
      <alignment/>
    </xf>
    <xf numFmtId="164" fontId="9" fillId="0" borderId="11" xfId="44" applyNumberFormat="1" applyFont="1" applyFill="1" applyBorder="1" applyAlignment="1">
      <alignment/>
    </xf>
    <xf numFmtId="164" fontId="9" fillId="0" borderId="15" xfId="233" applyNumberFormat="1" applyFont="1" applyFill="1" applyBorder="1" applyAlignment="1" applyProtection="1">
      <alignment horizontal="left"/>
      <protection/>
    </xf>
    <xf numFmtId="164" fontId="9" fillId="0" borderId="16" xfId="44" applyNumberFormat="1" applyFont="1" applyFill="1" applyBorder="1" applyAlignment="1">
      <alignment/>
    </xf>
    <xf numFmtId="164" fontId="9" fillId="0" borderId="17" xfId="44" applyNumberFormat="1" applyFont="1" applyFill="1" applyBorder="1" applyAlignment="1">
      <alignment/>
    </xf>
    <xf numFmtId="164" fontId="12" fillId="0" borderId="52" xfId="233" applyNumberFormat="1" applyFont="1" applyFill="1" applyBorder="1" applyAlignment="1" applyProtection="1">
      <alignment horizontal="left"/>
      <protection/>
    </xf>
    <xf numFmtId="164" fontId="12" fillId="0" borderId="53" xfId="44" applyNumberFormat="1" applyFont="1" applyFill="1" applyBorder="1" applyAlignment="1">
      <alignment/>
    </xf>
    <xf numFmtId="164" fontId="12" fillId="0" borderId="54" xfId="44" applyNumberFormat="1" applyFont="1" applyFill="1" applyBorder="1" applyAlignment="1">
      <alignment/>
    </xf>
    <xf numFmtId="164" fontId="12" fillId="0" borderId="0" xfId="233" applyNumberFormat="1" applyFont="1" applyFill="1" applyBorder="1" applyAlignment="1" applyProtection="1">
      <alignment horizontal="left" vertical="center"/>
      <protection/>
    </xf>
    <xf numFmtId="164" fontId="9" fillId="0" borderId="0" xfId="233" applyNumberFormat="1" applyFont="1" applyFill="1" applyBorder="1" applyAlignment="1" applyProtection="1">
      <alignment horizontal="left"/>
      <protection/>
    </xf>
    <xf numFmtId="164" fontId="12" fillId="0" borderId="0" xfId="44" applyNumberFormat="1" applyFont="1" applyFill="1" applyBorder="1" applyAlignment="1">
      <alignment/>
    </xf>
    <xf numFmtId="2" fontId="12" fillId="0" borderId="0" xfId="44" applyNumberFormat="1" applyFont="1" applyFill="1" applyBorder="1" applyAlignment="1">
      <alignment/>
    </xf>
    <xf numFmtId="2" fontId="9" fillId="0" borderId="0" xfId="44" applyNumberFormat="1" applyFont="1" applyFill="1" applyBorder="1" applyAlignment="1">
      <alignment/>
    </xf>
    <xf numFmtId="164" fontId="12" fillId="0" borderId="0" xfId="233" applyNumberFormat="1" applyFont="1" applyFill="1" applyBorder="1" applyAlignment="1" applyProtection="1">
      <alignment horizontal="left"/>
      <protection/>
    </xf>
    <xf numFmtId="164" fontId="12" fillId="0" borderId="0" xfId="233" applyNumberFormat="1" applyFont="1" applyFill="1">
      <alignment/>
      <protection/>
    </xf>
    <xf numFmtId="0" fontId="9" fillId="0" borderId="0" xfId="233" applyFont="1" applyFill="1" applyBorder="1" applyAlignment="1">
      <alignment horizontal="left"/>
      <protection/>
    </xf>
    <xf numFmtId="164" fontId="13" fillId="0" borderId="0" xfId="233" applyNumberFormat="1" applyFont="1" applyFill="1">
      <alignment/>
      <protection/>
    </xf>
    <xf numFmtId="2" fontId="13" fillId="0" borderId="0" xfId="233" applyNumberFormat="1" applyFont="1" applyFill="1">
      <alignment/>
      <protection/>
    </xf>
    <xf numFmtId="2" fontId="13" fillId="0" borderId="0" xfId="44" applyNumberFormat="1" applyFont="1" applyFill="1" applyBorder="1" applyAlignment="1">
      <alignment/>
    </xf>
    <xf numFmtId="164" fontId="13" fillId="0" borderId="0" xfId="233" applyNumberFormat="1" applyFont="1" applyFill="1" applyBorder="1">
      <alignment/>
      <protection/>
    </xf>
    <xf numFmtId="2" fontId="9" fillId="0" borderId="0" xfId="233" applyNumberFormat="1" applyFont="1" applyFill="1" applyBorder="1">
      <alignment/>
      <protection/>
    </xf>
    <xf numFmtId="0" fontId="12" fillId="0" borderId="0" xfId="233" applyFont="1" applyFill="1">
      <alignment/>
      <protection/>
    </xf>
    <xf numFmtId="0" fontId="12" fillId="0" borderId="36" xfId="233" applyFont="1" applyFill="1" applyBorder="1" applyAlignment="1">
      <alignment horizontal="center"/>
      <protection/>
    </xf>
    <xf numFmtId="0" fontId="12" fillId="0" borderId="55" xfId="233" applyFont="1" applyBorder="1" applyAlignment="1" applyProtection="1">
      <alignment horizontal="center"/>
      <protection/>
    </xf>
    <xf numFmtId="168" fontId="12" fillId="0" borderId="55" xfId="233" applyNumberFormat="1" applyFont="1" applyBorder="1" applyAlignment="1">
      <alignment horizontal="center"/>
      <protection/>
    </xf>
    <xf numFmtId="168" fontId="12" fillId="0" borderId="55" xfId="233" applyNumberFormat="1" applyFont="1" applyFill="1" applyBorder="1" applyAlignment="1">
      <alignment horizontal="center"/>
      <protection/>
    </xf>
    <xf numFmtId="0" fontId="12" fillId="0" borderId="15" xfId="233" applyFont="1" applyFill="1" applyBorder="1" applyAlignment="1">
      <alignment horizontal="left"/>
      <protection/>
    </xf>
    <xf numFmtId="168" fontId="12" fillId="0" borderId="16" xfId="233" applyNumberFormat="1" applyFont="1" applyBorder="1" applyAlignment="1">
      <alignment horizontal="center"/>
      <protection/>
    </xf>
    <xf numFmtId="168" fontId="12" fillId="0" borderId="16" xfId="233" applyNumberFormat="1" applyFont="1" applyFill="1" applyBorder="1" applyAlignment="1">
      <alignment horizontal="center"/>
      <protection/>
    </xf>
    <xf numFmtId="0" fontId="9" fillId="0" borderId="15" xfId="233" applyFont="1" applyFill="1" applyBorder="1" applyAlignment="1">
      <alignment horizontal="center"/>
      <protection/>
    </xf>
    <xf numFmtId="0" fontId="12" fillId="0" borderId="39" xfId="233" applyFont="1" applyFill="1" applyBorder="1" applyAlignment="1">
      <alignment horizontal="center"/>
      <protection/>
    </xf>
    <xf numFmtId="0" fontId="12" fillId="0" borderId="16" xfId="233" applyFont="1" applyFill="1" applyBorder="1" applyAlignment="1">
      <alignment horizontal="center"/>
      <protection/>
    </xf>
    <xf numFmtId="0" fontId="12" fillId="0" borderId="17" xfId="233" applyFont="1" applyFill="1" applyBorder="1" applyAlignment="1">
      <alignment horizontal="center"/>
      <protection/>
    </xf>
    <xf numFmtId="0" fontId="12" fillId="0" borderId="45" xfId="233" applyFont="1" applyFill="1" applyBorder="1">
      <alignment/>
      <protection/>
    </xf>
    <xf numFmtId="164" fontId="12" fillId="0" borderId="43" xfId="194" applyNumberFormat="1" applyFont="1" applyFill="1" applyBorder="1">
      <alignment/>
      <protection/>
    </xf>
    <xf numFmtId="164" fontId="12" fillId="0" borderId="10" xfId="194" applyNumberFormat="1" applyFont="1" applyFill="1" applyBorder="1">
      <alignment/>
      <protection/>
    </xf>
    <xf numFmtId="164" fontId="12" fillId="0" borderId="11" xfId="194" applyNumberFormat="1" applyFont="1" applyFill="1" applyBorder="1" applyAlignment="1">
      <alignment vertical="center"/>
      <protection/>
    </xf>
    <xf numFmtId="164" fontId="12" fillId="0" borderId="43" xfId="196" applyNumberFormat="1" applyFont="1" applyFill="1" applyBorder="1">
      <alignment/>
      <protection/>
    </xf>
    <xf numFmtId="164" fontId="12" fillId="0" borderId="10" xfId="196" applyNumberFormat="1" applyFont="1" applyFill="1" applyBorder="1">
      <alignment/>
      <protection/>
    </xf>
    <xf numFmtId="164" fontId="31" fillId="0" borderId="11" xfId="196" applyNumberFormat="1" applyFont="1" applyFill="1" applyBorder="1" applyAlignment="1">
      <alignment vertical="center"/>
      <protection/>
    </xf>
    <xf numFmtId="0" fontId="9" fillId="0" borderId="15" xfId="233" applyFont="1" applyFill="1" applyBorder="1">
      <alignment/>
      <protection/>
    </xf>
    <xf numFmtId="164" fontId="9" fillId="0" borderId="32" xfId="194" applyNumberFormat="1" applyFont="1" applyFill="1" applyBorder="1">
      <alignment/>
      <protection/>
    </xf>
    <xf numFmtId="164" fontId="9" fillId="0" borderId="13" xfId="194" applyNumberFormat="1" applyFont="1" applyFill="1" applyBorder="1">
      <alignment/>
      <protection/>
    </xf>
    <xf numFmtId="164" fontId="9" fillId="0" borderId="16" xfId="194" applyNumberFormat="1" applyFont="1" applyFill="1" applyBorder="1">
      <alignment/>
      <protection/>
    </xf>
    <xf numFmtId="164" fontId="32" fillId="0" borderId="17" xfId="194" applyNumberFormat="1" applyFont="1" applyFill="1" applyBorder="1" applyAlignment="1">
      <alignment vertical="center"/>
      <protection/>
    </xf>
    <xf numFmtId="164" fontId="9" fillId="0" borderId="32" xfId="196" applyNumberFormat="1" applyFont="1" applyFill="1" applyBorder="1">
      <alignment/>
      <protection/>
    </xf>
    <xf numFmtId="164" fontId="9" fillId="0" borderId="13" xfId="196" applyNumberFormat="1" applyFont="1" applyFill="1" applyBorder="1">
      <alignment/>
      <protection/>
    </xf>
    <xf numFmtId="164" fontId="9" fillId="0" borderId="16" xfId="196" applyNumberFormat="1" applyFont="1" applyFill="1" applyBorder="1">
      <alignment/>
      <protection/>
    </xf>
    <xf numFmtId="164" fontId="32" fillId="0" borderId="17" xfId="196" applyNumberFormat="1" applyFont="1" applyFill="1" applyBorder="1" applyAlignment="1">
      <alignment vertical="center"/>
      <protection/>
    </xf>
    <xf numFmtId="164" fontId="9" fillId="0" borderId="39" xfId="194" applyNumberFormat="1" applyFont="1" applyFill="1" applyBorder="1">
      <alignment/>
      <protection/>
    </xf>
    <xf numFmtId="164" fontId="9" fillId="0" borderId="39" xfId="196" applyNumberFormat="1" applyFont="1" applyFill="1" applyBorder="1">
      <alignment/>
      <protection/>
    </xf>
    <xf numFmtId="164" fontId="9" fillId="0" borderId="42" xfId="196" applyNumberFormat="1" applyFont="1" applyFill="1" applyBorder="1">
      <alignment/>
      <protection/>
    </xf>
    <xf numFmtId="164" fontId="9" fillId="0" borderId="20" xfId="196" applyNumberFormat="1" applyFont="1" applyFill="1" applyBorder="1">
      <alignment/>
      <protection/>
    </xf>
    <xf numFmtId="164" fontId="9" fillId="0" borderId="42" xfId="194" applyNumberFormat="1" applyFont="1" applyFill="1" applyBorder="1">
      <alignment/>
      <protection/>
    </xf>
    <xf numFmtId="164" fontId="9" fillId="0" borderId="20" xfId="194" applyNumberFormat="1" applyFont="1" applyFill="1" applyBorder="1">
      <alignment/>
      <protection/>
    </xf>
    <xf numFmtId="164" fontId="9" fillId="0" borderId="39" xfId="196" applyNumberFormat="1" applyFont="1" applyFill="1" applyBorder="1" applyAlignment="1" quotePrefix="1">
      <alignment horizontal="right"/>
      <protection/>
    </xf>
    <xf numFmtId="164" fontId="9" fillId="0" borderId="16" xfId="196" applyNumberFormat="1" applyFont="1" applyFill="1" applyBorder="1" applyAlignment="1" quotePrefix="1">
      <alignment horizontal="right"/>
      <protection/>
    </xf>
    <xf numFmtId="164" fontId="32" fillId="0" borderId="17" xfId="196" applyNumberFormat="1" applyFont="1" applyFill="1" applyBorder="1" applyAlignment="1" quotePrefix="1">
      <alignment horizontal="right" vertical="center"/>
      <protection/>
    </xf>
    <xf numFmtId="164" fontId="9" fillId="0" borderId="16" xfId="196" applyNumberFormat="1" applyFont="1" applyFill="1" applyBorder="1" applyAlignment="1">
      <alignment horizontal="right"/>
      <protection/>
    </xf>
    <xf numFmtId="164" fontId="32" fillId="0" borderId="17" xfId="196" applyNumberFormat="1" applyFont="1" applyFill="1" applyBorder="1" applyAlignment="1">
      <alignment horizontal="right" vertical="center"/>
      <protection/>
    </xf>
    <xf numFmtId="164" fontId="12" fillId="0" borderId="10" xfId="196" applyNumberFormat="1" applyFont="1" applyFill="1" applyBorder="1" applyAlignment="1">
      <alignment horizontal="right"/>
      <protection/>
    </xf>
    <xf numFmtId="164" fontId="31" fillId="0" borderId="11" xfId="196" applyNumberFormat="1" applyFont="1" applyFill="1" applyBorder="1" applyAlignment="1">
      <alignment horizontal="right" vertical="center"/>
      <protection/>
    </xf>
    <xf numFmtId="164" fontId="9" fillId="0" borderId="17" xfId="194" applyNumberFormat="1" applyFont="1" applyFill="1" applyBorder="1" applyAlignment="1">
      <alignment vertical="center"/>
      <protection/>
    </xf>
    <xf numFmtId="164" fontId="9" fillId="0" borderId="39" xfId="194" applyNumberFormat="1" applyFont="1" applyFill="1" applyBorder="1" applyAlignment="1" quotePrefix="1">
      <alignment horizontal="right"/>
      <protection/>
    </xf>
    <xf numFmtId="164" fontId="9" fillId="0" borderId="16" xfId="194" applyNumberFormat="1" applyFont="1" applyFill="1" applyBorder="1" applyAlignment="1" quotePrefix="1">
      <alignment horizontal="right"/>
      <protection/>
    </xf>
    <xf numFmtId="164" fontId="9" fillId="0" borderId="17" xfId="194" applyNumberFormat="1" applyFont="1" applyFill="1" applyBorder="1" applyAlignment="1" quotePrefix="1">
      <alignment horizontal="right"/>
      <protection/>
    </xf>
    <xf numFmtId="164" fontId="9" fillId="0" borderId="15" xfId="233" applyNumberFormat="1" applyFont="1" applyFill="1" applyBorder="1">
      <alignment/>
      <protection/>
    </xf>
    <xf numFmtId="164" fontId="9" fillId="0" borderId="16" xfId="194" applyNumberFormat="1" applyFont="1" applyFill="1" applyBorder="1" applyAlignment="1">
      <alignment horizontal="right"/>
      <protection/>
    </xf>
    <xf numFmtId="164" fontId="9" fillId="0" borderId="17" xfId="194" applyNumberFormat="1" applyFont="1" applyFill="1" applyBorder="1" applyAlignment="1">
      <alignment horizontal="right"/>
      <protection/>
    </xf>
    <xf numFmtId="0" fontId="12" fillId="0" borderId="18" xfId="233" applyFont="1" applyFill="1" applyBorder="1">
      <alignment/>
      <protection/>
    </xf>
    <xf numFmtId="164" fontId="12" fillId="0" borderId="19" xfId="109" applyNumberFormat="1" applyFont="1" applyFill="1" applyBorder="1" applyAlignment="1">
      <alignment/>
    </xf>
    <xf numFmtId="164" fontId="12" fillId="0" borderId="19" xfId="109" applyNumberFormat="1" applyFont="1" applyFill="1" applyBorder="1" applyAlignment="1">
      <alignment horizontal="right"/>
    </xf>
    <xf numFmtId="164" fontId="12" fillId="0" borderId="21" xfId="109" applyNumberFormat="1" applyFont="1" applyFill="1" applyBorder="1" applyAlignment="1">
      <alignment horizontal="right"/>
    </xf>
    <xf numFmtId="175" fontId="9" fillId="0" borderId="0" xfId="233" applyNumberFormat="1" applyFont="1" applyFill="1" applyAlignment="1" applyProtection="1" quotePrefix="1">
      <alignment horizontal="left"/>
      <protection/>
    </xf>
    <xf numFmtId="0" fontId="9" fillId="0" borderId="18" xfId="233" applyFont="1" applyFill="1" applyBorder="1">
      <alignment/>
      <protection/>
    </xf>
    <xf numFmtId="164" fontId="9" fillId="0" borderId="19" xfId="194" applyNumberFormat="1" applyFont="1" applyFill="1" applyBorder="1">
      <alignment/>
      <protection/>
    </xf>
    <xf numFmtId="164" fontId="32" fillId="0" borderId="21" xfId="194" applyNumberFormat="1" applyFont="1" applyFill="1" applyBorder="1" applyAlignment="1" quotePrefix="1">
      <alignment horizontal="right" vertical="center"/>
      <protection/>
    </xf>
    <xf numFmtId="164" fontId="12" fillId="0" borderId="10" xfId="198" applyNumberFormat="1" applyFont="1" applyFill="1" applyBorder="1">
      <alignment/>
      <protection/>
    </xf>
    <xf numFmtId="164" fontId="12" fillId="0" borderId="11" xfId="198" applyNumberFormat="1" applyFont="1" applyFill="1" applyBorder="1">
      <alignment/>
      <protection/>
    </xf>
    <xf numFmtId="164" fontId="9" fillId="0" borderId="16" xfId="198" applyNumberFormat="1" applyFont="1" applyFill="1" applyBorder="1">
      <alignment/>
      <protection/>
    </xf>
    <xf numFmtId="164" fontId="9" fillId="0" borderId="17" xfId="198" applyNumberFormat="1" applyFont="1" applyFill="1" applyBorder="1">
      <alignment/>
      <protection/>
    </xf>
    <xf numFmtId="164" fontId="12" fillId="0" borderId="10" xfId="198" applyNumberFormat="1" applyFont="1" applyFill="1" applyBorder="1" applyAlignment="1">
      <alignment vertical="center"/>
      <protection/>
    </xf>
    <xf numFmtId="164" fontId="12" fillId="0" borderId="11" xfId="198" applyNumberFormat="1" applyFont="1" applyFill="1" applyBorder="1" applyAlignment="1">
      <alignment vertical="center"/>
      <protection/>
    </xf>
    <xf numFmtId="164" fontId="12" fillId="0" borderId="10" xfId="198" applyNumberFormat="1" applyFont="1" applyFill="1" applyBorder="1" applyAlignment="1" quotePrefix="1">
      <alignment horizontal="right"/>
      <protection/>
    </xf>
    <xf numFmtId="164" fontId="12" fillId="0" borderId="11" xfId="198" applyNumberFormat="1" applyFont="1" applyFill="1" applyBorder="1" applyAlignment="1" quotePrefix="1">
      <alignment horizontal="right"/>
      <protection/>
    </xf>
    <xf numFmtId="0" fontId="12" fillId="0" borderId="18" xfId="233" applyFont="1" applyFill="1" applyBorder="1" applyAlignment="1">
      <alignment horizontal="left"/>
      <protection/>
    </xf>
    <xf numFmtId="164" fontId="12" fillId="0" borderId="19" xfId="198" applyNumberFormat="1" applyFont="1" applyFill="1" applyBorder="1">
      <alignment/>
      <protection/>
    </xf>
    <xf numFmtId="164" fontId="12" fillId="0" borderId="21" xfId="198" applyNumberFormat="1" applyFont="1" applyFill="1" applyBorder="1">
      <alignment/>
      <protection/>
    </xf>
    <xf numFmtId="164" fontId="9" fillId="0" borderId="0" xfId="44" applyNumberFormat="1" applyFont="1" applyFill="1" applyBorder="1" applyAlignment="1">
      <alignment/>
    </xf>
    <xf numFmtId="164" fontId="12" fillId="0" borderId="36" xfId="233" applyNumberFormat="1" applyFont="1" applyFill="1" applyBorder="1">
      <alignment/>
      <protection/>
    </xf>
    <xf numFmtId="164" fontId="12" fillId="0" borderId="0" xfId="233" applyNumberFormat="1" applyFont="1" applyFill="1" applyBorder="1">
      <alignment/>
      <protection/>
    </xf>
    <xf numFmtId="164" fontId="12" fillId="0" borderId="15" xfId="233" applyNumberFormat="1" applyFont="1" applyFill="1" applyBorder="1">
      <alignment/>
      <protection/>
    </xf>
    <xf numFmtId="1" fontId="12" fillId="0" borderId="20" xfId="233" applyNumberFormat="1" applyFont="1" applyFill="1" applyBorder="1" applyAlignment="1">
      <alignment horizontal="center" vertical="center"/>
      <protection/>
    </xf>
    <xf numFmtId="1" fontId="12" fillId="0" borderId="39" xfId="233" applyNumberFormat="1" applyFont="1" applyFill="1" applyBorder="1" applyAlignment="1">
      <alignment horizontal="center" vertical="center"/>
      <protection/>
    </xf>
    <xf numFmtId="164" fontId="12" fillId="0" borderId="16" xfId="233" applyNumberFormat="1" applyFont="1" applyFill="1" applyBorder="1" applyAlignment="1">
      <alignment horizontal="center"/>
      <protection/>
    </xf>
    <xf numFmtId="164" fontId="12" fillId="0" borderId="17" xfId="233" applyNumberFormat="1" applyFont="1" applyFill="1" applyBorder="1" applyAlignment="1">
      <alignment horizontal="center"/>
      <protection/>
    </xf>
    <xf numFmtId="164" fontId="12" fillId="0" borderId="45" xfId="233" applyNumberFormat="1" applyFont="1" applyFill="1" applyBorder="1">
      <alignment/>
      <protection/>
    </xf>
    <xf numFmtId="164" fontId="12" fillId="0" borderId="10" xfId="200" applyNumberFormat="1" applyFont="1" applyFill="1" applyBorder="1">
      <alignment/>
      <protection/>
    </xf>
    <xf numFmtId="164" fontId="12" fillId="0" borderId="11" xfId="200" applyNumberFormat="1" applyFont="1" applyFill="1" applyBorder="1">
      <alignment/>
      <protection/>
    </xf>
    <xf numFmtId="164" fontId="9" fillId="0" borderId="16" xfId="200" applyNumberFormat="1" applyFont="1" applyFill="1" applyBorder="1">
      <alignment/>
      <protection/>
    </xf>
    <xf numFmtId="164" fontId="9" fillId="0" borderId="17" xfId="200" applyNumberFormat="1" applyFont="1" applyFill="1" applyBorder="1">
      <alignment/>
      <protection/>
    </xf>
    <xf numFmtId="164" fontId="9" fillId="0" borderId="18" xfId="233" applyNumberFormat="1" applyFont="1" applyFill="1" applyBorder="1">
      <alignment/>
      <protection/>
    </xf>
    <xf numFmtId="164" fontId="9" fillId="0" borderId="19" xfId="200" applyNumberFormat="1" applyFont="1" applyFill="1" applyBorder="1">
      <alignment/>
      <protection/>
    </xf>
    <xf numFmtId="164" fontId="9" fillId="0" borderId="21" xfId="200" applyNumberFormat="1" applyFont="1" applyFill="1" applyBorder="1">
      <alignment/>
      <protection/>
    </xf>
    <xf numFmtId="0" fontId="1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9" fillId="33" borderId="36" xfId="273" applyFont="1" applyFill="1" applyBorder="1">
      <alignment/>
      <protection/>
    </xf>
    <xf numFmtId="0" fontId="12" fillId="33" borderId="56" xfId="273" applyNumberFormat="1" applyFont="1" applyFill="1" applyBorder="1" applyAlignment="1">
      <alignment horizontal="center"/>
      <protection/>
    </xf>
    <xf numFmtId="0" fontId="12" fillId="33" borderId="35" xfId="273" applyNumberFormat="1" applyFont="1" applyFill="1" applyBorder="1" applyAlignment="1" quotePrefix="1">
      <alignment horizontal="center"/>
      <protection/>
    </xf>
    <xf numFmtId="39" fontId="12" fillId="33" borderId="17" xfId="273" applyNumberFormat="1" applyFont="1" applyFill="1" applyBorder="1" applyAlignment="1" quotePrefix="1">
      <alignment horizontal="center"/>
      <protection/>
    </xf>
    <xf numFmtId="0" fontId="12" fillId="33" borderId="43" xfId="273" applyFont="1" applyFill="1" applyBorder="1" applyAlignment="1">
      <alignment horizontal="center" wrapText="1"/>
      <protection/>
    </xf>
    <xf numFmtId="0" fontId="12" fillId="33" borderId="33" xfId="273" applyFont="1" applyFill="1" applyBorder="1" applyAlignment="1">
      <alignment horizontal="center" wrapText="1"/>
      <protection/>
    </xf>
    <xf numFmtId="0" fontId="12" fillId="33" borderId="10" xfId="273" applyFont="1" applyFill="1" applyBorder="1" applyAlignment="1">
      <alignment horizontal="center" wrapText="1"/>
      <protection/>
    </xf>
    <xf numFmtId="0" fontId="12" fillId="33" borderId="45" xfId="273" applyFont="1" applyFill="1" applyBorder="1" applyAlignment="1">
      <alignment horizontal="center"/>
      <protection/>
    </xf>
    <xf numFmtId="39" fontId="12" fillId="33" borderId="11" xfId="273" applyNumberFormat="1" applyFont="1" applyFill="1" applyBorder="1" applyAlignment="1">
      <alignment horizontal="center"/>
      <protection/>
    </xf>
    <xf numFmtId="0" fontId="9" fillId="0" borderId="15" xfId="0" applyFont="1" applyBorder="1" applyAlignment="1">
      <alignment/>
    </xf>
    <xf numFmtId="185" fontId="9" fillId="0" borderId="16" xfId="201" applyNumberFormat="1" applyFont="1" applyFill="1" applyBorder="1">
      <alignment/>
      <protection/>
    </xf>
    <xf numFmtId="179" fontId="9" fillId="0" borderId="39" xfId="201" applyNumberFormat="1" applyFont="1" applyFill="1" applyBorder="1">
      <alignment/>
      <protection/>
    </xf>
    <xf numFmtId="185" fontId="9" fillId="0" borderId="34" xfId="201" applyNumberFormat="1" applyFont="1" applyFill="1" applyBorder="1">
      <alignment/>
      <protection/>
    </xf>
    <xf numFmtId="179" fontId="9" fillId="0" borderId="34" xfId="201" applyNumberFormat="1" applyFont="1" applyFill="1" applyBorder="1">
      <alignment/>
      <protection/>
    </xf>
    <xf numFmtId="185" fontId="9" fillId="0" borderId="16" xfId="201" applyNumberFormat="1" applyFont="1" applyFill="1" applyBorder="1" applyAlignment="1">
      <alignment horizontal="right" indent="1"/>
      <protection/>
    </xf>
    <xf numFmtId="185" fontId="9" fillId="0" borderId="15" xfId="205" applyNumberFormat="1" applyFont="1" applyFill="1" applyBorder="1">
      <alignment/>
      <protection/>
    </xf>
    <xf numFmtId="179" fontId="9" fillId="0" borderId="34" xfId="205" applyNumberFormat="1" applyFont="1" applyFill="1" applyBorder="1">
      <alignment/>
      <protection/>
    </xf>
    <xf numFmtId="179" fontId="9" fillId="0" borderId="17" xfId="205" applyNumberFormat="1" applyFont="1" applyFill="1" applyBorder="1">
      <alignment/>
      <protection/>
    </xf>
    <xf numFmtId="179" fontId="9" fillId="0" borderId="34" xfId="201" applyNumberFormat="1" applyFont="1" applyFill="1" applyBorder="1" quotePrefix="1">
      <alignment/>
      <protection/>
    </xf>
    <xf numFmtId="179" fontId="9" fillId="0" borderId="16" xfId="201" applyNumberFormat="1" applyFont="1" applyFill="1" applyBorder="1">
      <alignment/>
      <protection/>
    </xf>
    <xf numFmtId="179" fontId="9" fillId="0" borderId="15" xfId="205" applyNumberFormat="1" applyFont="1" applyFill="1" applyBorder="1">
      <alignment/>
      <protection/>
    </xf>
    <xf numFmtId="185" fontId="9" fillId="0" borderId="34" xfId="205" applyNumberFormat="1" applyFont="1" applyFill="1" applyBorder="1">
      <alignment/>
      <protection/>
    </xf>
    <xf numFmtId="185" fontId="9" fillId="0" borderId="17" xfId="205" applyNumberFormat="1" applyFont="1" applyFill="1" applyBorder="1" applyAlignment="1">
      <alignment horizontal="center"/>
      <protection/>
    </xf>
    <xf numFmtId="0" fontId="9" fillId="0" borderId="22" xfId="0" applyFont="1" applyBorder="1" applyAlignment="1">
      <alignment/>
    </xf>
    <xf numFmtId="185" fontId="9" fillId="0" borderId="34" xfId="201" applyNumberFormat="1" applyFont="1" applyFill="1" applyBorder="1" applyAlignment="1">
      <alignment horizontal="center"/>
      <protection/>
    </xf>
    <xf numFmtId="179" fontId="9" fillId="0" borderId="34" xfId="201" applyNumberFormat="1" applyFont="1" applyFill="1" applyBorder="1" applyAlignment="1">
      <alignment horizontal="center"/>
      <protection/>
    </xf>
    <xf numFmtId="185" fontId="9" fillId="0" borderId="22" xfId="205" applyNumberFormat="1" applyFont="1" applyFill="1" applyBorder="1">
      <alignment/>
      <protection/>
    </xf>
    <xf numFmtId="185" fontId="9" fillId="0" borderId="35" xfId="205" applyNumberFormat="1" applyFont="1" applyFill="1" applyBorder="1">
      <alignment/>
      <protection/>
    </xf>
    <xf numFmtId="0" fontId="12" fillId="0" borderId="52" xfId="0" applyFont="1" applyBorder="1" applyAlignment="1">
      <alignment horizontal="center" vertical="center"/>
    </xf>
    <xf numFmtId="185" fontId="31" fillId="0" borderId="53" xfId="201" applyNumberFormat="1" applyFont="1" applyFill="1" applyBorder="1" applyAlignment="1">
      <alignment vertical="center"/>
      <protection/>
    </xf>
    <xf numFmtId="179" fontId="31" fillId="0" borderId="57" xfId="201" applyNumberFormat="1" applyFont="1" applyFill="1" applyBorder="1" applyAlignment="1">
      <alignment vertical="center"/>
      <protection/>
    </xf>
    <xf numFmtId="185" fontId="31" fillId="0" borderId="58" xfId="201" applyNumberFormat="1" applyFont="1" applyFill="1" applyBorder="1" applyAlignment="1">
      <alignment vertical="center"/>
      <protection/>
    </xf>
    <xf numFmtId="179" fontId="31" fillId="0" borderId="58" xfId="201" applyNumberFormat="1" applyFont="1" applyFill="1" applyBorder="1" applyAlignment="1">
      <alignment vertical="center"/>
      <protection/>
    </xf>
    <xf numFmtId="186" fontId="31" fillId="0" borderId="54" xfId="201" applyNumberFormat="1" applyFont="1" applyFill="1" applyBorder="1" applyAlignment="1">
      <alignment horizontal="right" vertical="center"/>
      <protection/>
    </xf>
    <xf numFmtId="185" fontId="12" fillId="0" borderId="54" xfId="205" applyNumberFormat="1" applyFont="1" applyFill="1" applyBorder="1" applyAlignment="1">
      <alignment vertical="center"/>
      <protection/>
    </xf>
    <xf numFmtId="0" fontId="12" fillId="36" borderId="15" xfId="0" applyFont="1" applyFill="1" applyBorder="1" applyAlignment="1">
      <alignment horizontal="center" vertical="center"/>
    </xf>
    <xf numFmtId="0" fontId="12" fillId="33" borderId="11" xfId="273" applyFont="1" applyFill="1" applyBorder="1" applyAlignment="1">
      <alignment horizontal="center" wrapText="1"/>
      <protection/>
    </xf>
    <xf numFmtId="185" fontId="9" fillId="0" borderId="13" xfId="203" applyNumberFormat="1" applyFont="1" applyFill="1" applyBorder="1">
      <alignment/>
      <protection/>
    </xf>
    <xf numFmtId="179" fontId="9" fillId="0" borderId="39" xfId="203" applyNumberFormat="1" applyFont="1" applyFill="1" applyBorder="1">
      <alignment/>
      <protection/>
    </xf>
    <xf numFmtId="185" fontId="9" fillId="0" borderId="34" xfId="203" applyNumberFormat="1" applyFont="1" applyFill="1" applyBorder="1">
      <alignment/>
      <protection/>
    </xf>
    <xf numFmtId="179" fontId="9" fillId="0" borderId="34" xfId="203" applyNumberFormat="1" applyFont="1" applyFill="1" applyBorder="1">
      <alignment/>
      <protection/>
    </xf>
    <xf numFmtId="185" fontId="9" fillId="0" borderId="16" xfId="0" applyNumberFormat="1" applyFont="1" applyFill="1" applyBorder="1" applyAlignment="1">
      <alignment/>
    </xf>
    <xf numFmtId="179" fontId="9" fillId="0" borderId="14" xfId="203" applyNumberFormat="1" applyFont="1" applyFill="1" applyBorder="1">
      <alignment/>
      <protection/>
    </xf>
    <xf numFmtId="185" fontId="9" fillId="0" borderId="16" xfId="203" applyNumberFormat="1" applyFont="1" applyFill="1" applyBorder="1">
      <alignment/>
      <protection/>
    </xf>
    <xf numFmtId="179" fontId="9" fillId="0" borderId="17" xfId="203" applyNumberFormat="1" applyFont="1" applyFill="1" applyBorder="1">
      <alignment/>
      <protection/>
    </xf>
    <xf numFmtId="187" fontId="9" fillId="0" borderId="17" xfId="203" applyNumberFormat="1" applyFont="1" applyFill="1" applyBorder="1">
      <alignment/>
      <protection/>
    </xf>
    <xf numFmtId="179" fontId="9" fillId="0" borderId="16" xfId="0" applyNumberFormat="1" applyFont="1" applyFill="1" applyBorder="1" applyAlignment="1">
      <alignment/>
    </xf>
    <xf numFmtId="185" fontId="9" fillId="0" borderId="20" xfId="203" applyNumberFormat="1" applyFont="1" applyFill="1" applyBorder="1">
      <alignment/>
      <protection/>
    </xf>
    <xf numFmtId="179" fontId="9" fillId="0" borderId="42" xfId="203" applyNumberFormat="1" applyFont="1" applyFill="1" applyBorder="1">
      <alignment/>
      <protection/>
    </xf>
    <xf numFmtId="185" fontId="9" fillId="0" borderId="35" xfId="203" applyNumberFormat="1" applyFont="1" applyFill="1" applyBorder="1">
      <alignment/>
      <protection/>
    </xf>
    <xf numFmtId="179" fontId="9" fillId="0" borderId="35" xfId="203" applyNumberFormat="1" applyFont="1" applyFill="1" applyBorder="1" applyAlignment="1">
      <alignment/>
      <protection/>
    </xf>
    <xf numFmtId="179" fontId="9" fillId="0" borderId="20" xfId="0" applyNumberFormat="1" applyFont="1" applyFill="1" applyBorder="1" applyAlignment="1">
      <alignment/>
    </xf>
    <xf numFmtId="179" fontId="9" fillId="0" borderId="51" xfId="203" applyNumberFormat="1" applyFont="1" applyFill="1" applyBorder="1" applyAlignment="1">
      <alignment/>
      <protection/>
    </xf>
    <xf numFmtId="0" fontId="12" fillId="0" borderId="12" xfId="0" applyFont="1" applyBorder="1" applyAlignment="1">
      <alignment horizontal="center" vertical="center"/>
    </xf>
    <xf numFmtId="0" fontId="12" fillId="33" borderId="10" xfId="274" applyFont="1" applyFill="1" applyBorder="1" applyAlignment="1">
      <alignment horizontal="center" vertical="center" wrapText="1"/>
      <protection/>
    </xf>
    <xf numFmtId="0" fontId="12" fillId="33" borderId="10" xfId="274" applyFont="1" applyFill="1" applyBorder="1" applyAlignment="1">
      <alignment horizontal="center" vertical="center"/>
      <protection/>
    </xf>
    <xf numFmtId="0" fontId="12" fillId="33" borderId="33" xfId="274" applyFont="1" applyFill="1" applyBorder="1" applyAlignment="1">
      <alignment horizontal="center" vertical="center" wrapText="1"/>
      <protection/>
    </xf>
    <xf numFmtId="0" fontId="9" fillId="0" borderId="16" xfId="222" applyFont="1" applyFill="1" applyBorder="1" applyAlignment="1">
      <alignment horizontal="right"/>
      <protection/>
    </xf>
    <xf numFmtId="0" fontId="9" fillId="0" borderId="39" xfId="222" applyFont="1" applyFill="1" applyBorder="1" applyAlignment="1">
      <alignment horizontal="right"/>
      <protection/>
    </xf>
    <xf numFmtId="185" fontId="9" fillId="0" borderId="16" xfId="222" applyNumberFormat="1" applyFont="1" applyFill="1" applyBorder="1" applyAlignment="1" quotePrefix="1">
      <alignment/>
      <protection/>
    </xf>
    <xf numFmtId="0" fontId="9" fillId="0" borderId="34" xfId="222" applyFont="1" applyFill="1" applyBorder="1" applyAlignment="1">
      <alignment horizontal="right"/>
      <protection/>
    </xf>
    <xf numFmtId="179" fontId="9" fillId="0" borderId="46" xfId="222" applyNumberFormat="1" applyFont="1" applyFill="1" applyBorder="1" applyAlignment="1" quotePrefix="1">
      <alignment/>
      <protection/>
    </xf>
    <xf numFmtId="2" fontId="9" fillId="0" borderId="16" xfId="222" applyNumberFormat="1" applyFont="1" applyFill="1" applyBorder="1" applyAlignment="1">
      <alignment horizontal="right"/>
      <protection/>
    </xf>
    <xf numFmtId="2" fontId="9" fillId="0" borderId="39" xfId="222" applyNumberFormat="1" applyFont="1" applyFill="1" applyBorder="1" applyAlignment="1">
      <alignment horizontal="right"/>
      <protection/>
    </xf>
    <xf numFmtId="185" fontId="9" fillId="0" borderId="16" xfId="222" applyNumberFormat="1" applyFont="1" applyFill="1" applyBorder="1" applyAlignment="1" quotePrefix="1">
      <alignment horizontal="right"/>
      <protection/>
    </xf>
    <xf numFmtId="2" fontId="9" fillId="0" borderId="34" xfId="222" applyNumberFormat="1" applyFont="1" applyFill="1" applyBorder="1" applyAlignment="1">
      <alignment horizontal="right"/>
      <protection/>
    </xf>
    <xf numFmtId="1" fontId="9" fillId="0" borderId="16" xfId="222" applyNumberFormat="1" applyFont="1" applyFill="1" applyBorder="1" applyAlignment="1">
      <alignment horizontal="right"/>
      <protection/>
    </xf>
    <xf numFmtId="179" fontId="9" fillId="0" borderId="46" xfId="222" applyNumberFormat="1" applyFont="1" applyFill="1" applyBorder="1" applyAlignment="1" quotePrefix="1">
      <alignment horizontal="right"/>
      <protection/>
    </xf>
    <xf numFmtId="0" fontId="9" fillId="0" borderId="16" xfId="222" applyFont="1" applyFill="1" applyBorder="1" applyAlignment="1" quotePrefix="1">
      <alignment horizontal="right"/>
      <protection/>
    </xf>
    <xf numFmtId="185" fontId="9" fillId="0" borderId="16" xfId="222" applyNumberFormat="1" applyFont="1" applyFill="1" applyBorder="1" applyAlignment="1">
      <alignment horizontal="right"/>
      <protection/>
    </xf>
    <xf numFmtId="179" fontId="9" fillId="0" borderId="46" xfId="222" applyNumberFormat="1" applyFont="1" applyFill="1" applyBorder="1" applyAlignment="1">
      <alignment horizontal="right"/>
      <protection/>
    </xf>
    <xf numFmtId="185" fontId="9" fillId="0" borderId="16" xfId="222" applyNumberFormat="1" applyFont="1" applyFill="1" applyBorder="1">
      <alignment/>
      <protection/>
    </xf>
    <xf numFmtId="179" fontId="9" fillId="0" borderId="46" xfId="222" applyNumberFormat="1" applyFont="1" applyFill="1" applyBorder="1">
      <alignment/>
      <protection/>
    </xf>
    <xf numFmtId="0" fontId="9" fillId="0" borderId="18" xfId="0" applyFont="1" applyBorder="1" applyAlignment="1">
      <alignment/>
    </xf>
    <xf numFmtId="2" fontId="9" fillId="0" borderId="19" xfId="222" applyNumberFormat="1" applyFont="1" applyFill="1" applyBorder="1" applyAlignment="1">
      <alignment horizontal="right"/>
      <protection/>
    </xf>
    <xf numFmtId="2" fontId="9" fillId="0" borderId="48" xfId="222" applyNumberFormat="1" applyFont="1" applyFill="1" applyBorder="1" applyAlignment="1">
      <alignment horizontal="right"/>
      <protection/>
    </xf>
    <xf numFmtId="185" fontId="9" fillId="0" borderId="19" xfId="222" applyNumberFormat="1" applyFont="1" applyFill="1" applyBorder="1" applyAlignment="1">
      <alignment horizontal="right"/>
      <protection/>
    </xf>
    <xf numFmtId="2" fontId="9" fillId="0" borderId="49" xfId="222" applyNumberFormat="1" applyFont="1" applyFill="1" applyBorder="1" applyAlignment="1">
      <alignment horizontal="right"/>
      <protection/>
    </xf>
    <xf numFmtId="179" fontId="9" fillId="0" borderId="50" xfId="222" applyNumberFormat="1" applyFont="1" applyFill="1" applyBorder="1" applyAlignment="1">
      <alignment horizontal="right"/>
      <protection/>
    </xf>
    <xf numFmtId="185" fontId="12" fillId="0" borderId="18" xfId="222" applyNumberFormat="1" applyFont="1" applyFill="1" applyBorder="1" applyAlignment="1">
      <alignment vertical="center"/>
      <protection/>
    </xf>
    <xf numFmtId="2" fontId="12" fillId="0" borderId="19" xfId="222" applyNumberFormat="1" applyFont="1" applyFill="1" applyBorder="1" applyAlignment="1">
      <alignment horizontal="right"/>
      <protection/>
    </xf>
    <xf numFmtId="179" fontId="12" fillId="0" borderId="50" xfId="222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39" fontId="12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9" fillId="0" borderId="0" xfId="0" applyFont="1" applyFill="1" applyAlignment="1">
      <alignment/>
    </xf>
    <xf numFmtId="39" fontId="12" fillId="37" borderId="10" xfId="0" applyNumberFormat="1" applyFont="1" applyFill="1" applyBorder="1" applyAlignment="1" applyProtection="1">
      <alignment horizontal="center" vertical="center"/>
      <protection/>
    </xf>
    <xf numFmtId="39" fontId="12" fillId="37" borderId="33" xfId="0" applyNumberFormat="1" applyFont="1" applyFill="1" applyBorder="1" applyAlignment="1" applyProtection="1">
      <alignment horizontal="center" vertical="center"/>
      <protection/>
    </xf>
    <xf numFmtId="39" fontId="12" fillId="37" borderId="11" xfId="0" applyNumberFormat="1" applyFont="1" applyFill="1" applyBorder="1" applyAlignment="1" applyProtection="1">
      <alignment horizontal="center" vertical="center" wrapText="1"/>
      <protection/>
    </xf>
    <xf numFmtId="0" fontId="12" fillId="37" borderId="43" xfId="0" applyFont="1" applyFill="1" applyBorder="1" applyAlignment="1">
      <alignment horizontal="right"/>
    </xf>
    <xf numFmtId="0" fontId="12" fillId="37" borderId="40" xfId="0" applyFont="1" applyFill="1" applyBorder="1" applyAlignment="1">
      <alignment horizontal="right"/>
    </xf>
    <xf numFmtId="0" fontId="12" fillId="37" borderId="10" xfId="0" applyFont="1" applyFill="1" applyBorder="1" applyAlignment="1">
      <alignment horizontal="right"/>
    </xf>
    <xf numFmtId="0" fontId="12" fillId="37" borderId="23" xfId="0" applyFont="1" applyFill="1" applyBorder="1" applyAlignment="1">
      <alignment horizontal="right"/>
    </xf>
    <xf numFmtId="185" fontId="9" fillId="0" borderId="16" xfId="220" applyNumberFormat="1" applyFont="1" applyFill="1" applyBorder="1">
      <alignment/>
      <protection/>
    </xf>
    <xf numFmtId="185" fontId="9" fillId="0" borderId="34" xfId="220" applyNumberFormat="1" applyFont="1" applyFill="1" applyBorder="1">
      <alignment/>
      <protection/>
    </xf>
    <xf numFmtId="185" fontId="9" fillId="0" borderId="16" xfId="220" applyNumberFormat="1" applyFont="1" applyFill="1" applyBorder="1" applyAlignment="1">
      <alignment/>
      <protection/>
    </xf>
    <xf numFmtId="185" fontId="9" fillId="0" borderId="39" xfId="220" applyNumberFormat="1" applyFont="1" applyFill="1" applyBorder="1">
      <alignment/>
      <protection/>
    </xf>
    <xf numFmtId="185" fontId="9" fillId="0" borderId="13" xfId="220" applyNumberFormat="1" applyFont="1" applyFill="1" applyBorder="1">
      <alignment/>
      <protection/>
    </xf>
    <xf numFmtId="185" fontId="9" fillId="0" borderId="0" xfId="220" applyNumberFormat="1" applyFont="1" applyFill="1" applyBorder="1">
      <alignment/>
      <protection/>
    </xf>
    <xf numFmtId="169" fontId="9" fillId="0" borderId="15" xfId="124" applyNumberFormat="1" applyFont="1" applyBorder="1" applyAlignment="1">
      <alignment horizontal="right" vertical="center"/>
    </xf>
    <xf numFmtId="169" fontId="9" fillId="0" borderId="0" xfId="124" applyNumberFormat="1" applyFont="1" applyBorder="1" applyAlignment="1">
      <alignment horizontal="right" vertical="center"/>
    </xf>
    <xf numFmtId="169" fontId="9" fillId="0" borderId="16" xfId="124" applyNumberFormat="1" applyFont="1" applyBorder="1" applyAlignment="1">
      <alignment horizontal="right" vertical="center"/>
    </xf>
    <xf numFmtId="169" fontId="9" fillId="0" borderId="46" xfId="124" applyNumberFormat="1" applyFont="1" applyBorder="1" applyAlignment="1">
      <alignment horizontal="right" vertical="center"/>
    </xf>
    <xf numFmtId="179" fontId="9" fillId="0" borderId="16" xfId="220" applyNumberFormat="1" applyFont="1" applyFill="1" applyBorder="1" applyAlignment="1">
      <alignment/>
      <protection/>
    </xf>
    <xf numFmtId="179" fontId="9" fillId="0" borderId="39" xfId="220" applyNumberFormat="1" applyFont="1" applyFill="1" applyBorder="1">
      <alignment/>
      <protection/>
    </xf>
    <xf numFmtId="169" fontId="9" fillId="0" borderId="15" xfId="124" applyNumberFormat="1" applyFont="1" applyFill="1" applyBorder="1" applyAlignment="1">
      <alignment horizontal="right" vertical="center"/>
    </xf>
    <xf numFmtId="169" fontId="9" fillId="0" borderId="0" xfId="124" applyNumberFormat="1" applyFont="1" applyFill="1" applyBorder="1" applyAlignment="1">
      <alignment horizontal="right" vertical="center"/>
    </xf>
    <xf numFmtId="169" fontId="9" fillId="0" borderId="16" xfId="124" applyNumberFormat="1" applyFont="1" applyFill="1" applyBorder="1" applyAlignment="1">
      <alignment horizontal="right" vertical="center"/>
    </xf>
    <xf numFmtId="169" fontId="9" fillId="0" borderId="46" xfId="124" applyNumberFormat="1" applyFont="1" applyFill="1" applyBorder="1" applyAlignment="1">
      <alignment horizontal="right" vertical="center"/>
    </xf>
    <xf numFmtId="185" fontId="9" fillId="0" borderId="16" xfId="220" applyNumberFormat="1" applyFont="1" applyBorder="1">
      <alignment/>
      <protection/>
    </xf>
    <xf numFmtId="185" fontId="32" fillId="0" borderId="16" xfId="220" applyNumberFormat="1" applyFont="1" applyFill="1" applyBorder="1">
      <alignment/>
      <protection/>
    </xf>
    <xf numFmtId="185" fontId="32" fillId="0" borderId="34" xfId="220" applyNumberFormat="1" applyFont="1" applyFill="1" applyBorder="1">
      <alignment/>
      <protection/>
    </xf>
    <xf numFmtId="185" fontId="9" fillId="0" borderId="16" xfId="44" applyNumberFormat="1" applyFont="1" applyBorder="1" applyAlignment="1">
      <alignment/>
    </xf>
    <xf numFmtId="169" fontId="9" fillId="0" borderId="24" xfId="124" applyNumberFormat="1" applyFont="1" applyFill="1" applyBorder="1" applyAlignment="1">
      <alignment horizontal="right" vertical="center"/>
    </xf>
    <xf numFmtId="169" fontId="9" fillId="0" borderId="34" xfId="124" applyNumberFormat="1" applyFont="1" applyFill="1" applyBorder="1" applyAlignment="1">
      <alignment horizontal="right" vertical="center"/>
    </xf>
    <xf numFmtId="185" fontId="9" fillId="0" borderId="20" xfId="220" applyNumberFormat="1" applyFont="1" applyFill="1" applyBorder="1">
      <alignment/>
      <protection/>
    </xf>
    <xf numFmtId="185" fontId="9" fillId="0" borderId="16" xfId="113" applyNumberFormat="1" applyFont="1" applyBorder="1" applyAlignment="1">
      <alignment/>
    </xf>
    <xf numFmtId="179" fontId="9" fillId="0" borderId="20" xfId="220" applyNumberFormat="1" applyFont="1" applyFill="1" applyBorder="1" applyAlignment="1">
      <alignment/>
      <protection/>
    </xf>
    <xf numFmtId="185" fontId="9" fillId="0" borderId="35" xfId="220" applyNumberFormat="1" applyFont="1" applyFill="1" applyBorder="1">
      <alignment/>
      <protection/>
    </xf>
    <xf numFmtId="169" fontId="9" fillId="0" borderId="22" xfId="124" applyNumberFormat="1" applyFont="1" applyFill="1" applyBorder="1" applyAlignment="1">
      <alignment horizontal="right" vertical="center"/>
    </xf>
    <xf numFmtId="169" fontId="9" fillId="0" borderId="41" xfId="124" applyNumberFormat="1" applyFont="1" applyFill="1" applyBorder="1" applyAlignment="1">
      <alignment horizontal="right" vertical="center"/>
    </xf>
    <xf numFmtId="169" fontId="9" fillId="0" borderId="20" xfId="124" applyNumberFormat="1" applyFont="1" applyFill="1" applyBorder="1" applyAlignment="1">
      <alignment horizontal="right" vertical="center"/>
    </xf>
    <xf numFmtId="169" fontId="9" fillId="0" borderId="44" xfId="124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185" fontId="12" fillId="0" borderId="53" xfId="220" applyNumberFormat="1" applyFont="1" applyFill="1" applyBorder="1" applyAlignment="1">
      <alignment vertical="center"/>
      <protection/>
    </xf>
    <xf numFmtId="185" fontId="12" fillId="0" borderId="57" xfId="220" applyNumberFormat="1" applyFont="1" applyFill="1" applyBorder="1" applyAlignment="1">
      <alignment vertical="center"/>
      <protection/>
    </xf>
    <xf numFmtId="185" fontId="12" fillId="0" borderId="19" xfId="220" applyNumberFormat="1" applyFont="1" applyFill="1" applyBorder="1">
      <alignment/>
      <protection/>
    </xf>
    <xf numFmtId="185" fontId="12" fillId="0" borderId="49" xfId="220" applyNumberFormat="1" applyFont="1" applyFill="1" applyBorder="1">
      <alignment/>
      <protection/>
    </xf>
    <xf numFmtId="185" fontId="12" fillId="0" borderId="54" xfId="220" applyNumberFormat="1" applyFont="1" applyFill="1" applyBorder="1" applyAlignment="1">
      <alignment vertical="center"/>
      <protection/>
    </xf>
    <xf numFmtId="169" fontId="12" fillId="0" borderId="57" xfId="124" applyNumberFormat="1" applyFont="1" applyFill="1" applyBorder="1" applyAlignment="1">
      <alignment horizontal="right" vertical="center"/>
    </xf>
    <xf numFmtId="169" fontId="12" fillId="0" borderId="53" xfId="124" applyNumberFormat="1" applyFont="1" applyFill="1" applyBorder="1" applyAlignment="1">
      <alignment horizontal="right" vertical="center"/>
    </xf>
    <xf numFmtId="169" fontId="12" fillId="0" borderId="59" xfId="124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13" fillId="0" borderId="47" xfId="160" applyFont="1" applyBorder="1" applyAlignment="1">
      <alignment horizontal="right"/>
      <protection/>
    </xf>
    <xf numFmtId="0" fontId="12" fillId="33" borderId="10" xfId="160" applyFont="1" applyFill="1" applyBorder="1">
      <alignment/>
      <protection/>
    </xf>
    <xf numFmtId="0" fontId="12" fillId="33" borderId="42" xfId="160" applyFont="1" applyFill="1" applyBorder="1">
      <alignment/>
      <protection/>
    </xf>
    <xf numFmtId="0" fontId="12" fillId="33" borderId="20" xfId="160" applyFont="1" applyFill="1" applyBorder="1">
      <alignment/>
      <protection/>
    </xf>
    <xf numFmtId="0" fontId="12" fillId="33" borderId="44" xfId="160" applyFont="1" applyFill="1" applyBorder="1">
      <alignment/>
      <protection/>
    </xf>
    <xf numFmtId="0" fontId="12" fillId="33" borderId="41" xfId="160" applyFont="1" applyFill="1" applyBorder="1">
      <alignment/>
      <protection/>
    </xf>
    <xf numFmtId="0" fontId="9" fillId="0" borderId="15" xfId="160" applyFont="1" applyFill="1" applyBorder="1">
      <alignment/>
      <protection/>
    </xf>
    <xf numFmtId="185" fontId="9" fillId="0" borderId="16" xfId="209" applyNumberFormat="1" applyFont="1" applyFill="1" applyBorder="1">
      <alignment/>
      <protection/>
    </xf>
    <xf numFmtId="179" fontId="9" fillId="0" borderId="16" xfId="209" applyNumberFormat="1" applyFont="1" applyFill="1" applyBorder="1">
      <alignment/>
      <protection/>
    </xf>
    <xf numFmtId="179" fontId="9" fillId="0" borderId="34" xfId="209" applyNumberFormat="1" applyFont="1" applyFill="1" applyBorder="1">
      <alignment/>
      <protection/>
    </xf>
    <xf numFmtId="179" fontId="9" fillId="0" borderId="17" xfId="160" applyNumberFormat="1" applyFont="1" applyBorder="1">
      <alignment/>
      <protection/>
    </xf>
    <xf numFmtId="185" fontId="9" fillId="0" borderId="16" xfId="111" applyNumberFormat="1" applyFont="1" applyBorder="1" applyAlignment="1">
      <alignment/>
    </xf>
    <xf numFmtId="185" fontId="9" fillId="0" borderId="16" xfId="160" applyNumberFormat="1" applyFont="1" applyBorder="1">
      <alignment/>
      <protection/>
    </xf>
    <xf numFmtId="185" fontId="9" fillId="0" borderId="16" xfId="209" applyNumberFormat="1" applyFont="1" applyBorder="1">
      <alignment/>
      <protection/>
    </xf>
    <xf numFmtId="179" fontId="9" fillId="0" borderId="0" xfId="209" applyNumberFormat="1" applyFont="1" applyBorder="1">
      <alignment/>
      <protection/>
    </xf>
    <xf numFmtId="0" fontId="9" fillId="0" borderId="22" xfId="160" applyFont="1" applyFill="1" applyBorder="1">
      <alignment/>
      <protection/>
    </xf>
    <xf numFmtId="185" fontId="9" fillId="0" borderId="20" xfId="209" applyNumberFormat="1" applyFont="1" applyBorder="1">
      <alignment/>
      <protection/>
    </xf>
    <xf numFmtId="179" fontId="9" fillId="0" borderId="20" xfId="209" applyNumberFormat="1" applyFont="1" applyFill="1" applyBorder="1">
      <alignment/>
      <protection/>
    </xf>
    <xf numFmtId="185" fontId="9" fillId="0" borderId="20" xfId="209" applyNumberFormat="1" applyFont="1" applyFill="1" applyBorder="1">
      <alignment/>
      <protection/>
    </xf>
    <xf numFmtId="179" fontId="9" fillId="0" borderId="41" xfId="209" applyNumberFormat="1" applyFont="1" applyBorder="1">
      <alignment/>
      <protection/>
    </xf>
    <xf numFmtId="0" fontId="12" fillId="0" borderId="18" xfId="160" applyFont="1" applyBorder="1" applyAlignment="1" applyProtection="1">
      <alignment horizontal="left" vertical="center"/>
      <protection/>
    </xf>
    <xf numFmtId="185" fontId="12" fillId="0" borderId="19" xfId="209" applyNumberFormat="1" applyFont="1" applyFill="1" applyBorder="1">
      <alignment/>
      <protection/>
    </xf>
    <xf numFmtId="179" fontId="12" fillId="0" borderId="48" xfId="209" applyNumberFormat="1" applyFont="1" applyBorder="1">
      <alignment/>
      <protection/>
    </xf>
    <xf numFmtId="169" fontId="12" fillId="0" borderId="19" xfId="44" applyNumberFormat="1" applyFont="1" applyBorder="1" applyAlignment="1">
      <alignment/>
    </xf>
    <xf numFmtId="43" fontId="12" fillId="0" borderId="54" xfId="44" applyFont="1" applyBorder="1" applyAlignment="1" quotePrefix="1">
      <alignment horizontal="center"/>
    </xf>
    <xf numFmtId="2" fontId="12" fillId="0" borderId="47" xfId="209" applyNumberFormat="1" applyFont="1" applyBorder="1">
      <alignment/>
      <protection/>
    </xf>
    <xf numFmtId="169" fontId="12" fillId="0" borderId="53" xfId="44" applyNumberFormat="1" applyFont="1" applyBorder="1" applyAlignment="1">
      <alignment/>
    </xf>
    <xf numFmtId="0" fontId="9" fillId="0" borderId="0" xfId="160" applyFont="1" applyFill="1" applyBorder="1">
      <alignment/>
      <protection/>
    </xf>
    <xf numFmtId="43" fontId="2" fillId="0" borderId="0" xfId="160" applyNumberFormat="1">
      <alignment/>
      <protection/>
    </xf>
    <xf numFmtId="0" fontId="12" fillId="33" borderId="37" xfId="160" applyNumberFormat="1" applyFont="1" applyFill="1" applyBorder="1" applyAlignment="1">
      <alignment horizontal="center"/>
      <protection/>
    </xf>
    <xf numFmtId="0" fontId="12" fillId="33" borderId="37" xfId="160" applyFont="1" applyFill="1" applyBorder="1" applyAlignment="1">
      <alignment horizontal="center"/>
      <protection/>
    </xf>
    <xf numFmtId="0" fontId="12" fillId="33" borderId="60" xfId="160" applyFont="1" applyFill="1" applyBorder="1" applyAlignment="1">
      <alignment horizontal="center"/>
      <protection/>
    </xf>
    <xf numFmtId="0" fontId="12" fillId="33" borderId="41" xfId="160" applyFont="1" applyFill="1" applyBorder="1" applyAlignment="1">
      <alignment horizontal="center"/>
      <protection/>
    </xf>
    <xf numFmtId="0" fontId="12" fillId="33" borderId="44" xfId="160" applyFont="1" applyFill="1" applyBorder="1" applyAlignment="1">
      <alignment horizontal="center"/>
      <protection/>
    </xf>
    <xf numFmtId="0" fontId="12" fillId="0" borderId="24" xfId="160" applyFont="1" applyFill="1" applyBorder="1">
      <alignment/>
      <protection/>
    </xf>
    <xf numFmtId="0" fontId="9" fillId="0" borderId="0" xfId="160" applyFont="1" applyFill="1" applyBorder="1" applyAlignment="1">
      <alignment horizontal="center"/>
      <protection/>
    </xf>
    <xf numFmtId="0" fontId="2" fillId="0" borderId="0" xfId="160" applyFont="1" applyFill="1" applyBorder="1">
      <alignment/>
      <protection/>
    </xf>
    <xf numFmtId="164" fontId="9" fillId="0" borderId="0" xfId="160" applyNumberFormat="1" applyFont="1" applyFill="1" applyBorder="1" applyAlignment="1">
      <alignment horizontal="center"/>
      <protection/>
    </xf>
    <xf numFmtId="0" fontId="2" fillId="0" borderId="46" xfId="160" applyFont="1" applyFill="1" applyBorder="1">
      <alignment/>
      <protection/>
    </xf>
    <xf numFmtId="0" fontId="9" fillId="0" borderId="0" xfId="160" applyFont="1" applyFill="1" applyBorder="1" applyAlignment="1">
      <alignment horizontal="left" indent="2"/>
      <protection/>
    </xf>
    <xf numFmtId="164" fontId="9" fillId="0" borderId="46" xfId="160" applyNumberFormat="1" applyFont="1" applyFill="1" applyBorder="1" applyAlignment="1">
      <alignment horizontal="center"/>
      <protection/>
    </xf>
    <xf numFmtId="0" fontId="9" fillId="0" borderId="24" xfId="160" applyFont="1" applyFill="1" applyBorder="1">
      <alignment/>
      <protection/>
    </xf>
    <xf numFmtId="164" fontId="9" fillId="0" borderId="41" xfId="160" applyNumberFormat="1" applyFont="1" applyFill="1" applyBorder="1" applyAlignment="1">
      <alignment horizontal="center"/>
      <protection/>
    </xf>
    <xf numFmtId="0" fontId="33" fillId="0" borderId="0" xfId="160" applyFont="1" applyFill="1" applyBorder="1" applyAlignment="1">
      <alignment horizontal="center"/>
      <protection/>
    </xf>
    <xf numFmtId="2" fontId="9" fillId="0" borderId="46" xfId="160" applyNumberFormat="1" applyFont="1" applyFill="1" applyBorder="1" applyAlignment="1">
      <alignment horizontal="center"/>
      <protection/>
    </xf>
    <xf numFmtId="164" fontId="9" fillId="34" borderId="0" xfId="160" applyNumberFormat="1" applyFont="1" applyFill="1" applyBorder="1" applyAlignment="1">
      <alignment horizontal="center"/>
      <protection/>
    </xf>
    <xf numFmtId="164" fontId="33" fillId="0" borderId="0" xfId="160" applyNumberFormat="1" applyFont="1" applyFill="1" applyBorder="1" applyAlignment="1">
      <alignment horizontal="center"/>
      <protection/>
    </xf>
    <xf numFmtId="0" fontId="9" fillId="0" borderId="56" xfId="160" applyFont="1" applyFill="1" applyBorder="1">
      <alignment/>
      <protection/>
    </xf>
    <xf numFmtId="0" fontId="9" fillId="0" borderId="41" xfId="160" applyFont="1" applyFill="1" applyBorder="1">
      <alignment/>
      <protection/>
    </xf>
    <xf numFmtId="0" fontId="33" fillId="0" borderId="41" xfId="160" applyFont="1" applyFill="1" applyBorder="1" applyAlignment="1">
      <alignment horizontal="center"/>
      <protection/>
    </xf>
    <xf numFmtId="0" fontId="33" fillId="0" borderId="44" xfId="160" applyFont="1" applyFill="1" applyBorder="1" applyAlignment="1">
      <alignment horizontal="center"/>
      <protection/>
    </xf>
    <xf numFmtId="2" fontId="9" fillId="0" borderId="0" xfId="160" applyNumberFormat="1" applyFont="1" applyFill="1" applyBorder="1" applyAlignment="1">
      <alignment horizontal="center"/>
      <protection/>
    </xf>
    <xf numFmtId="0" fontId="33" fillId="0" borderId="46" xfId="160" applyFont="1" applyFill="1" applyBorder="1" applyAlignment="1">
      <alignment horizontal="center"/>
      <protection/>
    </xf>
    <xf numFmtId="0" fontId="9" fillId="0" borderId="0" xfId="160" applyFont="1" applyFill="1" applyBorder="1" applyAlignment="1" quotePrefix="1">
      <alignment horizontal="left"/>
      <protection/>
    </xf>
    <xf numFmtId="165" fontId="9" fillId="0" borderId="0" xfId="160" applyNumberFormat="1" applyFont="1" applyFill="1" applyBorder="1" applyAlignment="1">
      <alignment horizontal="center"/>
      <protection/>
    </xf>
    <xf numFmtId="0" fontId="2" fillId="0" borderId="0" xfId="160" applyFont="1" applyFill="1" applyAlignment="1">
      <alignment vertical="center"/>
      <protection/>
    </xf>
    <xf numFmtId="0" fontId="12" fillId="0" borderId="61" xfId="160" applyFont="1" applyFill="1" applyBorder="1" applyAlignment="1">
      <alignment vertical="center"/>
      <protection/>
    </xf>
    <xf numFmtId="0" fontId="9" fillId="0" borderId="41" xfId="160" applyFont="1" applyFill="1" applyBorder="1" applyAlignment="1" quotePrefix="1">
      <alignment horizontal="left" vertical="center"/>
      <protection/>
    </xf>
    <xf numFmtId="0" fontId="9" fillId="0" borderId="40" xfId="160" applyFont="1" applyFill="1" applyBorder="1" applyAlignment="1">
      <alignment vertical="center"/>
      <protection/>
    </xf>
    <xf numFmtId="2" fontId="9" fillId="0" borderId="40" xfId="160" applyNumberFormat="1" applyFont="1" applyFill="1" applyBorder="1" applyAlignment="1">
      <alignment horizontal="center"/>
      <protection/>
    </xf>
    <xf numFmtId="2" fontId="9" fillId="0" borderId="31" xfId="160" applyNumberFormat="1" applyFont="1" applyFill="1" applyBorder="1" applyAlignment="1">
      <alignment horizontal="center"/>
      <protection/>
    </xf>
    <xf numFmtId="2" fontId="9" fillId="0" borderId="23" xfId="160" applyNumberFormat="1" applyFont="1" applyFill="1" applyBorder="1" applyAlignment="1">
      <alignment horizontal="center"/>
      <protection/>
    </xf>
    <xf numFmtId="0" fontId="12" fillId="0" borderId="61" xfId="160" applyFont="1" applyBorder="1">
      <alignment/>
      <protection/>
    </xf>
    <xf numFmtId="0" fontId="9" fillId="0" borderId="40" xfId="160" applyFont="1" applyFill="1" applyBorder="1" applyAlignment="1" quotePrefix="1">
      <alignment horizontal="left" vertical="center"/>
      <protection/>
    </xf>
    <xf numFmtId="2" fontId="9" fillId="34" borderId="40" xfId="160" applyNumberFormat="1" applyFont="1" applyFill="1" applyBorder="1" applyAlignment="1">
      <alignment horizontal="center"/>
      <protection/>
    </xf>
    <xf numFmtId="2" fontId="15" fillId="0" borderId="40" xfId="78" applyNumberFormat="1" applyFont="1" applyFill="1" applyBorder="1" applyAlignment="1" applyProtection="1">
      <alignment horizontal="center"/>
      <protection/>
    </xf>
    <xf numFmtId="0" fontId="12" fillId="0" borderId="40" xfId="160" applyFont="1" applyFill="1" applyBorder="1" applyAlignment="1">
      <alignment vertical="top" wrapText="1"/>
      <protection/>
    </xf>
    <xf numFmtId="2" fontId="15" fillId="0" borderId="40" xfId="44" applyNumberFormat="1" applyFont="1" applyFill="1" applyBorder="1" applyAlignment="1" applyProtection="1">
      <alignment horizontal="center"/>
      <protection/>
    </xf>
    <xf numFmtId="0" fontId="12" fillId="0" borderId="62" xfId="160" applyFont="1" applyBorder="1">
      <alignment/>
      <protection/>
    </xf>
    <xf numFmtId="0" fontId="12" fillId="0" borderId="63" xfId="160" applyFont="1" applyFill="1" applyBorder="1" applyAlignment="1">
      <alignment/>
      <protection/>
    </xf>
    <xf numFmtId="2" fontId="9" fillId="34" borderId="63" xfId="160" applyNumberFormat="1" applyFont="1" applyFill="1" applyBorder="1" applyAlignment="1">
      <alignment horizontal="center"/>
      <protection/>
    </xf>
    <xf numFmtId="2" fontId="9" fillId="0" borderId="63" xfId="160" applyNumberFormat="1" applyFont="1" applyFill="1" applyBorder="1" applyAlignment="1">
      <alignment horizontal="center"/>
      <protection/>
    </xf>
    <xf numFmtId="0" fontId="12" fillId="0" borderId="0" xfId="160" applyFont="1" applyFill="1" applyBorder="1" applyAlignment="1">
      <alignment/>
      <protection/>
    </xf>
    <xf numFmtId="0" fontId="9" fillId="0" borderId="0" xfId="160" applyFont="1" applyFill="1" applyAlignment="1">
      <alignment horizontal="left"/>
      <protection/>
    </xf>
    <xf numFmtId="0" fontId="12" fillId="0" borderId="0" xfId="160" applyFont="1" applyFill="1" applyBorder="1" applyAlignment="1">
      <alignment horizontal="left" vertical="center"/>
      <protection/>
    </xf>
    <xf numFmtId="0" fontId="9" fillId="0" borderId="0" xfId="160" applyFont="1" applyFill="1" applyBorder="1" applyAlignment="1">
      <alignment horizontal="left"/>
      <protection/>
    </xf>
    <xf numFmtId="0" fontId="12" fillId="0" borderId="0" xfId="160" applyFont="1" applyFill="1" applyBorder="1">
      <alignment/>
      <protection/>
    </xf>
    <xf numFmtId="0" fontId="12" fillId="0" borderId="0" xfId="160" applyFont="1" applyFill="1" applyBorder="1" applyAlignment="1">
      <alignment vertical="center"/>
      <protection/>
    </xf>
    <xf numFmtId="0" fontId="9" fillId="0" borderId="0" xfId="160" applyFont="1" applyFill="1" applyBorder="1" applyAlignment="1" quotePrefix="1">
      <alignment horizontal="left" vertical="center"/>
      <protection/>
    </xf>
    <xf numFmtId="0" fontId="9" fillId="0" borderId="0" xfId="160" applyFont="1" applyFill="1" applyBorder="1" applyAlignment="1">
      <alignment vertical="center"/>
      <protection/>
    </xf>
    <xf numFmtId="0" fontId="33" fillId="0" borderId="0" xfId="160" applyFont="1" applyFill="1" applyAlignment="1" quotePrefix="1">
      <alignment horizontal="left"/>
      <protection/>
    </xf>
    <xf numFmtId="0" fontId="27" fillId="0" borderId="0" xfId="160" applyFont="1" applyAlignment="1">
      <alignment horizontal="center" vertical="center"/>
      <protection/>
    </xf>
    <xf numFmtId="0" fontId="12" fillId="0" borderId="0" xfId="160" applyFont="1" applyAlignment="1">
      <alignment horizontal="center" vertical="center"/>
      <protection/>
    </xf>
    <xf numFmtId="0" fontId="32" fillId="0" borderId="0" xfId="160" applyFont="1" applyAlignment="1">
      <alignment horizontal="center" vertical="center"/>
      <protection/>
    </xf>
    <xf numFmtId="0" fontId="9" fillId="0" borderId="0" xfId="160" applyFont="1" applyAlignment="1">
      <alignment horizontal="center" vertical="center"/>
      <protection/>
    </xf>
    <xf numFmtId="0" fontId="9" fillId="0" borderId="0" xfId="160" applyFont="1" applyAlignment="1" applyProtection="1">
      <alignment horizontal="center" vertical="center"/>
      <protection/>
    </xf>
    <xf numFmtId="0" fontId="31" fillId="0" borderId="0" xfId="160" applyFont="1" applyAlignment="1">
      <alignment horizontal="center" vertical="center"/>
      <protection/>
    </xf>
    <xf numFmtId="0" fontId="18" fillId="0" borderId="47" xfId="160" applyFont="1" applyBorder="1" applyAlignment="1">
      <alignment horizontal="right" vertical="center"/>
      <protection/>
    </xf>
    <xf numFmtId="0" fontId="12" fillId="33" borderId="43" xfId="273" applyFont="1" applyFill="1" applyBorder="1" applyAlignment="1" applyProtection="1">
      <alignment horizontal="center" vertical="center"/>
      <protection/>
    </xf>
    <xf numFmtId="0" fontId="12" fillId="33" borderId="10" xfId="273" applyFont="1" applyFill="1" applyBorder="1" applyAlignment="1" applyProtection="1">
      <alignment horizontal="center" vertical="center"/>
      <protection/>
    </xf>
    <xf numFmtId="0" fontId="12" fillId="33" borderId="33" xfId="273" applyFont="1" applyFill="1" applyBorder="1" applyAlignment="1" applyProtection="1">
      <alignment horizontal="center" vertical="center"/>
      <protection/>
    </xf>
    <xf numFmtId="0" fontId="12" fillId="33" borderId="11" xfId="273" applyFont="1" applyFill="1" applyBorder="1" applyAlignment="1" applyProtection="1" quotePrefix="1">
      <alignment horizontal="center" vertical="center"/>
      <protection/>
    </xf>
    <xf numFmtId="0" fontId="31" fillId="33" borderId="11" xfId="273" applyFont="1" applyFill="1" applyBorder="1" applyAlignment="1" quotePrefix="1">
      <alignment horizontal="center" vertical="center"/>
      <protection/>
    </xf>
    <xf numFmtId="0" fontId="9" fillId="0" borderId="12" xfId="160" applyFont="1" applyBorder="1" applyAlignment="1" applyProtection="1">
      <alignment horizontal="left" vertical="center"/>
      <protection/>
    </xf>
    <xf numFmtId="2" fontId="9" fillId="0" borderId="32" xfId="207" applyNumberFormat="1" applyFont="1" applyBorder="1" applyAlignment="1" applyProtection="1">
      <alignment horizontal="center" vertical="center"/>
      <protection/>
    </xf>
    <xf numFmtId="2" fontId="9" fillId="0" borderId="32" xfId="207" applyNumberFormat="1" applyFont="1" applyBorder="1" applyAlignment="1" applyProtection="1">
      <alignment horizontal="right" vertical="center"/>
      <protection/>
    </xf>
    <xf numFmtId="2" fontId="9" fillId="0" borderId="13" xfId="207" applyNumberFormat="1" applyFont="1" applyBorder="1" applyAlignment="1" applyProtection="1" quotePrefix="1">
      <alignment horizontal="right" vertical="center"/>
      <protection/>
    </xf>
    <xf numFmtId="2" fontId="9" fillId="0" borderId="31" xfId="207" applyNumberFormat="1" applyFont="1" applyBorder="1" applyAlignment="1" applyProtection="1" quotePrefix="1">
      <alignment horizontal="right" vertical="center"/>
      <protection/>
    </xf>
    <xf numFmtId="2" fontId="9" fillId="0" borderId="14" xfId="207" applyNumberFormat="1" applyFont="1" applyBorder="1" applyAlignment="1" applyProtection="1" quotePrefix="1">
      <alignment horizontal="right" vertical="center"/>
      <protection/>
    </xf>
    <xf numFmtId="0" fontId="9" fillId="0" borderId="32" xfId="207" applyFont="1" applyBorder="1" applyAlignment="1" applyProtection="1" quotePrefix="1">
      <alignment horizontal="right" vertical="center"/>
      <protection/>
    </xf>
    <xf numFmtId="0" fontId="9" fillId="0" borderId="13" xfId="207" applyFont="1" applyBorder="1" applyAlignment="1" applyProtection="1" quotePrefix="1">
      <alignment horizontal="right" vertical="center"/>
      <protection/>
    </xf>
    <xf numFmtId="0" fontId="9" fillId="0" borderId="0" xfId="207" applyFont="1" applyBorder="1" applyAlignment="1" applyProtection="1" quotePrefix="1">
      <alignment horizontal="right" vertical="center"/>
      <protection/>
    </xf>
    <xf numFmtId="2" fontId="32" fillId="0" borderId="17" xfId="160" applyNumberFormat="1" applyFont="1" applyFill="1" applyBorder="1" applyAlignment="1">
      <alignment horizontal="right" vertical="center"/>
      <protection/>
    </xf>
    <xf numFmtId="0" fontId="9" fillId="0" borderId="15" xfId="160" applyFont="1" applyBorder="1" applyAlignment="1" applyProtection="1">
      <alignment horizontal="left" vertical="center"/>
      <protection/>
    </xf>
    <xf numFmtId="2" fontId="9" fillId="0" borderId="39" xfId="207" applyNumberFormat="1" applyFont="1" applyBorder="1" applyAlignment="1" applyProtection="1">
      <alignment horizontal="center" vertical="center"/>
      <protection/>
    </xf>
    <xf numFmtId="2" fontId="9" fillId="0" borderId="39" xfId="207" applyNumberFormat="1" applyFont="1" applyBorder="1" applyAlignment="1" applyProtection="1">
      <alignment horizontal="right" vertical="center"/>
      <protection/>
    </xf>
    <xf numFmtId="2" fontId="9" fillId="0" borderId="16" xfId="207" applyNumberFormat="1" applyFont="1" applyBorder="1" applyAlignment="1" applyProtection="1">
      <alignment horizontal="right" vertical="center"/>
      <protection/>
    </xf>
    <xf numFmtId="2" fontId="9" fillId="0" borderId="0" xfId="207" applyNumberFormat="1" applyFont="1" applyBorder="1" applyAlignment="1" applyProtection="1">
      <alignment horizontal="right" vertical="center"/>
      <protection/>
    </xf>
    <xf numFmtId="2" fontId="9" fillId="0" borderId="17" xfId="207" applyNumberFormat="1" applyFont="1" applyBorder="1" applyAlignment="1" applyProtection="1">
      <alignment horizontal="right" vertical="center"/>
      <protection/>
    </xf>
    <xf numFmtId="0" fontId="9" fillId="0" borderId="39" xfId="207" applyFont="1" applyBorder="1" applyAlignment="1" applyProtection="1">
      <alignment horizontal="right" vertical="center"/>
      <protection/>
    </xf>
    <xf numFmtId="2" fontId="9" fillId="0" borderId="34" xfId="207" applyNumberFormat="1" applyFont="1" applyBorder="1" applyAlignment="1" applyProtection="1">
      <alignment horizontal="right" vertical="center"/>
      <protection/>
    </xf>
    <xf numFmtId="0" fontId="9" fillId="0" borderId="16" xfId="207" applyFont="1" applyBorder="1" applyAlignment="1" applyProtection="1">
      <alignment horizontal="right" vertical="center"/>
      <protection/>
    </xf>
    <xf numFmtId="0" fontId="9" fillId="0" borderId="34" xfId="207" applyFont="1" applyBorder="1" applyAlignment="1" applyProtection="1">
      <alignment horizontal="right" vertical="center"/>
      <protection/>
    </xf>
    <xf numFmtId="0" fontId="32" fillId="0" borderId="17" xfId="160" applyFont="1" applyFill="1" applyBorder="1" applyAlignment="1">
      <alignment horizontal="right" vertical="center"/>
      <protection/>
    </xf>
    <xf numFmtId="2" fontId="9" fillId="0" borderId="16" xfId="207" applyNumberFormat="1" applyFont="1" applyBorder="1" applyAlignment="1" applyProtection="1" quotePrefix="1">
      <alignment horizontal="right" vertical="center"/>
      <protection/>
    </xf>
    <xf numFmtId="2" fontId="9" fillId="0" borderId="0" xfId="207" applyNumberFormat="1" applyFont="1" applyBorder="1" applyAlignment="1" applyProtection="1" quotePrefix="1">
      <alignment horizontal="right" vertical="center"/>
      <protection/>
    </xf>
    <xf numFmtId="2" fontId="9" fillId="0" borderId="17" xfId="207" applyNumberFormat="1" applyFont="1" applyBorder="1" applyAlignment="1" applyProtection="1" quotePrefix="1">
      <alignment horizontal="right" vertical="center"/>
      <protection/>
    </xf>
    <xf numFmtId="0" fontId="9" fillId="0" borderId="39" xfId="207" applyFont="1" applyBorder="1" applyAlignment="1" applyProtection="1" quotePrefix="1">
      <alignment horizontal="right" vertical="center"/>
      <protection/>
    </xf>
    <xf numFmtId="2" fontId="9" fillId="0" borderId="34" xfId="207" applyNumberFormat="1" applyFont="1" applyBorder="1" applyAlignment="1" applyProtection="1" quotePrefix="1">
      <alignment horizontal="right" vertical="center"/>
      <protection/>
    </xf>
    <xf numFmtId="0" fontId="9" fillId="0" borderId="22" xfId="160" applyFont="1" applyBorder="1" applyAlignment="1" applyProtection="1">
      <alignment horizontal="left" vertical="center"/>
      <protection/>
    </xf>
    <xf numFmtId="2" fontId="9" fillId="0" borderId="42" xfId="207" applyNumberFormat="1" applyFont="1" applyBorder="1" applyAlignment="1" applyProtection="1">
      <alignment horizontal="center" vertical="center"/>
      <protection/>
    </xf>
    <xf numFmtId="2" fontId="9" fillId="0" borderId="42" xfId="207" applyNumberFormat="1" applyFont="1" applyBorder="1" applyAlignment="1" applyProtection="1">
      <alignment horizontal="right" vertical="center"/>
      <protection/>
    </xf>
    <xf numFmtId="2" fontId="9" fillId="0" borderId="35" xfId="207" applyNumberFormat="1" applyFont="1" applyBorder="1" applyAlignment="1" applyProtection="1">
      <alignment horizontal="right" vertical="center"/>
      <protection/>
    </xf>
    <xf numFmtId="2" fontId="9" fillId="0" borderId="51" xfId="207" applyNumberFormat="1" applyFont="1" applyBorder="1" applyAlignment="1" applyProtection="1">
      <alignment horizontal="right" vertical="center"/>
      <protection/>
    </xf>
    <xf numFmtId="0" fontId="9" fillId="0" borderId="42" xfId="207" applyFont="1" applyBorder="1" applyAlignment="1" applyProtection="1">
      <alignment horizontal="right" vertical="center"/>
      <protection/>
    </xf>
    <xf numFmtId="0" fontId="9" fillId="0" borderId="20" xfId="207" applyFont="1" applyBorder="1" applyAlignment="1" applyProtection="1">
      <alignment horizontal="right" vertical="center"/>
      <protection/>
    </xf>
    <xf numFmtId="0" fontId="31" fillId="0" borderId="18" xfId="160" applyFont="1" applyFill="1" applyBorder="1" applyAlignment="1">
      <alignment horizontal="center" vertical="center"/>
      <protection/>
    </xf>
    <xf numFmtId="2" fontId="31" fillId="0" borderId="57" xfId="207" applyNumberFormat="1" applyFont="1" applyBorder="1" applyAlignment="1">
      <alignment horizontal="center" vertical="center"/>
      <protection/>
    </xf>
    <xf numFmtId="2" fontId="31" fillId="0" borderId="57" xfId="207" applyNumberFormat="1" applyFont="1" applyBorder="1" applyAlignment="1">
      <alignment horizontal="right" vertical="center"/>
      <protection/>
    </xf>
    <xf numFmtId="2" fontId="31" fillId="0" borderId="58" xfId="207" applyNumberFormat="1" applyFont="1" applyBorder="1" applyAlignment="1">
      <alignment horizontal="right" vertical="center"/>
      <protection/>
    </xf>
    <xf numFmtId="2" fontId="31" fillId="0" borderId="54" xfId="207" applyNumberFormat="1" applyFont="1" applyBorder="1" applyAlignment="1">
      <alignment horizontal="right" vertical="center"/>
      <protection/>
    </xf>
    <xf numFmtId="0" fontId="31" fillId="0" borderId="57" xfId="207" applyFont="1" applyBorder="1" applyAlignment="1">
      <alignment horizontal="right" vertical="center"/>
      <protection/>
    </xf>
    <xf numFmtId="0" fontId="31" fillId="0" borderId="54" xfId="160" applyFont="1" applyFill="1" applyBorder="1" applyAlignment="1">
      <alignment horizontal="right" vertical="center"/>
      <protection/>
    </xf>
    <xf numFmtId="0" fontId="32" fillId="0" borderId="0" xfId="160" applyFont="1" applyFill="1" applyAlignment="1">
      <alignment horizontal="center" vertical="center"/>
      <protection/>
    </xf>
    <xf numFmtId="0" fontId="9" fillId="0" borderId="0" xfId="160" applyFont="1" applyBorder="1" applyAlignment="1" applyProtection="1" quotePrefix="1">
      <alignment horizontal="center" vertical="center"/>
      <protection/>
    </xf>
    <xf numFmtId="2" fontId="8" fillId="0" borderId="0" xfId="160" applyNumberFormat="1" applyFont="1" applyFill="1" applyBorder="1">
      <alignment/>
      <protection/>
    </xf>
    <xf numFmtId="0" fontId="9" fillId="0" borderId="0" xfId="160" applyFont="1" applyBorder="1" applyAlignment="1" applyProtection="1">
      <alignment horizontal="center" vertical="center"/>
      <protection/>
    </xf>
    <xf numFmtId="2" fontId="6" fillId="0" borderId="0" xfId="160" applyNumberFormat="1" applyFont="1" applyFill="1" applyBorder="1">
      <alignment/>
      <protection/>
    </xf>
    <xf numFmtId="2" fontId="34" fillId="0" borderId="0" xfId="160" applyNumberFormat="1" applyFont="1" applyBorder="1" applyAlignment="1">
      <alignment horizontal="right" vertical="center"/>
      <protection/>
    </xf>
    <xf numFmtId="2" fontId="6" fillId="0" borderId="0" xfId="160" applyNumberFormat="1" applyFont="1" applyBorder="1">
      <alignment/>
      <protection/>
    </xf>
    <xf numFmtId="0" fontId="94" fillId="0" borderId="0" xfId="0" applyFont="1" applyAlignment="1">
      <alignment wrapText="1"/>
    </xf>
    <xf numFmtId="0" fontId="31" fillId="0" borderId="0" xfId="160" applyFont="1" applyBorder="1" applyAlignment="1">
      <alignment horizontal="center" vertical="center"/>
      <protection/>
    </xf>
    <xf numFmtId="0" fontId="95" fillId="0" borderId="0" xfId="172" applyFont="1">
      <alignment/>
      <protection/>
    </xf>
    <xf numFmtId="0" fontId="96" fillId="33" borderId="33" xfId="0" applyFont="1" applyFill="1" applyBorder="1" applyAlignment="1">
      <alignment horizontal="center" wrapText="1"/>
    </xf>
    <xf numFmtId="0" fontId="96" fillId="33" borderId="10" xfId="0" applyFont="1" applyFill="1" applyBorder="1" applyAlignment="1">
      <alignment horizontal="center" wrapText="1"/>
    </xf>
    <xf numFmtId="0" fontId="96" fillId="33" borderId="10" xfId="172" applyFont="1" applyFill="1" applyBorder="1" applyAlignment="1">
      <alignment horizontal="center"/>
      <protection/>
    </xf>
    <xf numFmtId="0" fontId="96" fillId="33" borderId="10" xfId="172" applyFont="1" applyFill="1" applyBorder="1" applyAlignment="1">
      <alignment horizontal="center" vertical="center"/>
      <protection/>
    </xf>
    <xf numFmtId="0" fontId="95" fillId="0" borderId="10" xfId="172" applyFont="1" applyBorder="1" applyAlignment="1">
      <alignment/>
      <protection/>
    </xf>
    <xf numFmtId="0" fontId="95" fillId="0" borderId="10" xfId="172" applyFont="1" applyBorder="1">
      <alignment/>
      <protection/>
    </xf>
    <xf numFmtId="0" fontId="95" fillId="0" borderId="0" xfId="172" applyFont="1" applyAlignment="1">
      <alignment/>
      <protection/>
    </xf>
    <xf numFmtId="0" fontId="0" fillId="0" borderId="0" xfId="172">
      <alignment/>
      <protection/>
    </xf>
    <xf numFmtId="180" fontId="12" fillId="34" borderId="20" xfId="284" applyNumberFormat="1" applyFont="1" applyFill="1" applyBorder="1" applyAlignment="1" applyProtection="1">
      <alignment horizontal="center" vertical="center"/>
      <protection/>
    </xf>
    <xf numFmtId="180" fontId="12" fillId="34" borderId="10" xfId="284" applyNumberFormat="1" applyFont="1" applyFill="1" applyBorder="1" applyAlignment="1" applyProtection="1">
      <alignment horizontal="center" vertical="center"/>
      <protection/>
    </xf>
    <xf numFmtId="180" fontId="12" fillId="34" borderId="11" xfId="284" applyNumberFormat="1" applyFont="1" applyFill="1" applyBorder="1" applyAlignment="1" applyProtection="1">
      <alignment horizontal="center" vertical="center"/>
      <protection/>
    </xf>
    <xf numFmtId="180" fontId="9" fillId="0" borderId="15" xfId="284" applyNumberFormat="1" applyFont="1" applyBorder="1" applyAlignment="1" applyProtection="1">
      <alignment horizontal="left" vertical="center"/>
      <protection/>
    </xf>
    <xf numFmtId="164" fontId="9" fillId="0" borderId="16" xfId="49" applyNumberFormat="1" applyFont="1" applyBorder="1" applyAlignment="1" applyProtection="1">
      <alignment horizontal="center" vertical="center"/>
      <protection/>
    </xf>
    <xf numFmtId="167" fontId="9" fillId="0" borderId="16" xfId="284" applyNumberFormat="1" applyFont="1" applyBorder="1" applyAlignment="1" applyProtection="1">
      <alignment horizontal="center" vertical="center"/>
      <protection/>
    </xf>
    <xf numFmtId="167" fontId="9" fillId="0" borderId="13" xfId="284" applyNumberFormat="1" applyFont="1" applyBorder="1" applyAlignment="1" applyProtection="1">
      <alignment horizontal="center" vertical="center"/>
      <protection/>
    </xf>
    <xf numFmtId="167" fontId="9" fillId="0" borderId="39" xfId="284" applyNumberFormat="1" applyFont="1" applyBorder="1" applyAlignment="1" applyProtection="1">
      <alignment horizontal="center" vertical="center"/>
      <protection/>
    </xf>
    <xf numFmtId="167" fontId="9" fillId="0" borderId="17" xfId="284" applyNumberFormat="1" applyFont="1" applyBorder="1" applyAlignment="1" applyProtection="1">
      <alignment horizontal="center" vertical="center"/>
      <protection/>
    </xf>
    <xf numFmtId="164" fontId="9" fillId="0" borderId="16" xfId="49" applyNumberFormat="1" applyFont="1" applyFill="1" applyBorder="1" applyAlignment="1" applyProtection="1">
      <alignment horizontal="center" vertical="center"/>
      <protection/>
    </xf>
    <xf numFmtId="180" fontId="9" fillId="0" borderId="16" xfId="284" applyNumberFormat="1" applyFont="1" applyFill="1" applyBorder="1" applyAlignment="1" applyProtection="1">
      <alignment horizontal="center" vertical="center"/>
      <protection/>
    </xf>
    <xf numFmtId="164" fontId="9" fillId="0" borderId="16" xfId="284" applyNumberFormat="1" applyFont="1" applyFill="1" applyBorder="1" applyAlignment="1" applyProtection="1">
      <alignment horizontal="center" vertical="center"/>
      <protection/>
    </xf>
    <xf numFmtId="164" fontId="9" fillId="0" borderId="39" xfId="284" applyNumberFormat="1" applyFont="1" applyFill="1" applyBorder="1" applyAlignment="1" applyProtection="1">
      <alignment horizontal="center" vertical="center"/>
      <protection/>
    </xf>
    <xf numFmtId="180" fontId="9" fillId="0" borderId="17" xfId="284" applyNumberFormat="1" applyFont="1" applyFill="1" applyBorder="1" applyAlignment="1" applyProtection="1">
      <alignment horizontal="center" vertical="center"/>
      <protection/>
    </xf>
    <xf numFmtId="164" fontId="9" fillId="0" borderId="16" xfId="49" applyNumberFormat="1" applyFont="1" applyBorder="1" applyAlignment="1">
      <alignment horizontal="center" vertical="center"/>
    </xf>
    <xf numFmtId="164" fontId="9" fillId="0" borderId="16" xfId="284" applyNumberFormat="1" applyFont="1" applyBorder="1" applyAlignment="1">
      <alignment horizontal="center" vertical="center"/>
      <protection/>
    </xf>
    <xf numFmtId="164" fontId="9" fillId="0" borderId="39" xfId="284" applyNumberFormat="1" applyFont="1" applyBorder="1" applyAlignment="1">
      <alignment horizontal="center" vertical="center"/>
      <protection/>
    </xf>
    <xf numFmtId="164" fontId="9" fillId="0" borderId="17" xfId="284" applyNumberFormat="1" applyFont="1" applyBorder="1" applyAlignment="1">
      <alignment horizontal="center" vertical="center"/>
      <protection/>
    </xf>
    <xf numFmtId="167" fontId="9" fillId="0" borderId="20" xfId="284" applyNumberFormat="1" applyFont="1" applyBorder="1" applyAlignment="1" applyProtection="1">
      <alignment horizontal="center" vertical="center"/>
      <protection/>
    </xf>
    <xf numFmtId="180" fontId="12" fillId="0" borderId="52" xfId="284" applyNumberFormat="1" applyFont="1" applyBorder="1" applyAlignment="1" applyProtection="1">
      <alignment horizontal="center" vertical="center"/>
      <protection/>
    </xf>
    <xf numFmtId="164" fontId="12" fillId="0" borderId="53" xfId="284" applyNumberFormat="1" applyFont="1" applyBorder="1" applyAlignment="1">
      <alignment horizontal="center" vertical="center"/>
      <protection/>
    </xf>
    <xf numFmtId="164" fontId="12" fillId="0" borderId="54" xfId="284" applyNumberFormat="1" applyFont="1" applyBorder="1" applyAlignment="1">
      <alignment horizontal="center" vertical="center"/>
      <protection/>
    </xf>
    <xf numFmtId="180" fontId="33" fillId="0" borderId="37" xfId="284" applyNumberFormat="1" applyFont="1" applyFill="1" applyBorder="1" applyAlignment="1" applyProtection="1">
      <alignment horizontal="left" vertical="center"/>
      <protection/>
    </xf>
    <xf numFmtId="0" fontId="0" fillId="0" borderId="0" xfId="172" applyAlignment="1">
      <alignment horizontal="center"/>
      <protection/>
    </xf>
    <xf numFmtId="180" fontId="33" fillId="0" borderId="0" xfId="284" applyNumberFormat="1" applyFont="1" applyFill="1" applyBorder="1" applyAlignment="1" applyProtection="1">
      <alignment horizontal="left" vertical="center"/>
      <protection/>
    </xf>
    <xf numFmtId="167" fontId="0" fillId="0" borderId="0" xfId="172" applyNumberFormat="1">
      <alignment/>
      <protection/>
    </xf>
    <xf numFmtId="180" fontId="12" fillId="0" borderId="0" xfId="281" applyNumberFormat="1" applyFont="1" applyBorder="1" applyAlignment="1" quotePrefix="1">
      <alignment horizontal="center"/>
      <protection/>
    </xf>
    <xf numFmtId="180" fontId="12" fillId="34" borderId="10" xfId="281" applyNumberFormat="1" applyFont="1" applyFill="1" applyBorder="1" applyAlignment="1" applyProtection="1">
      <alignment horizontal="center" vertical="center"/>
      <protection/>
    </xf>
    <xf numFmtId="180" fontId="9" fillId="0" borderId="16" xfId="281" applyNumberFormat="1" applyFont="1" applyBorder="1" applyAlignment="1" applyProtection="1">
      <alignment horizontal="left" vertical="center"/>
      <protection/>
    </xf>
    <xf numFmtId="167" fontId="9" fillId="0" borderId="39" xfId="281" applyNumberFormat="1" applyFont="1" applyBorder="1" applyAlignment="1" applyProtection="1">
      <alignment horizontal="center" vertical="center"/>
      <protection/>
    </xf>
    <xf numFmtId="164" fontId="97" fillId="0" borderId="0" xfId="217" applyNumberFormat="1" applyFont="1" applyBorder="1" applyAlignment="1">
      <alignment horizontal="center"/>
      <protection/>
    </xf>
    <xf numFmtId="181" fontId="12" fillId="0" borderId="13" xfId="281" applyNumberFormat="1" applyFont="1" applyFill="1" applyBorder="1" applyAlignment="1" applyProtection="1">
      <alignment horizontal="center" vertical="center"/>
      <protection/>
    </xf>
    <xf numFmtId="167" fontId="9" fillId="0" borderId="0" xfId="281" applyNumberFormat="1" applyFont="1" applyBorder="1" applyAlignment="1" applyProtection="1">
      <alignment horizontal="center" vertical="center"/>
      <protection/>
    </xf>
    <xf numFmtId="164" fontId="9" fillId="0" borderId="13" xfId="217" applyNumberFormat="1" applyFont="1" applyBorder="1" applyAlignment="1">
      <alignment horizontal="center"/>
      <protection/>
    </xf>
    <xf numFmtId="164" fontId="9" fillId="0" borderId="13" xfId="281" applyNumberFormat="1" applyFont="1" applyFill="1" applyBorder="1" applyAlignment="1" applyProtection="1">
      <alignment horizontal="center" vertical="center"/>
      <protection/>
    </xf>
    <xf numFmtId="164" fontId="97" fillId="0" borderId="13" xfId="217" applyNumberFormat="1" applyFont="1" applyBorder="1" applyAlignment="1">
      <alignment horizontal="center"/>
      <protection/>
    </xf>
    <xf numFmtId="181" fontId="9" fillId="0" borderId="13" xfId="281" applyNumberFormat="1" applyFont="1" applyFill="1" applyBorder="1" applyAlignment="1" applyProtection="1">
      <alignment horizontal="center" vertical="center"/>
      <protection/>
    </xf>
    <xf numFmtId="181" fontId="12" fillId="0" borderId="16" xfId="281" applyNumberFormat="1" applyFont="1" applyFill="1" applyBorder="1" applyAlignment="1" applyProtection="1">
      <alignment horizontal="center" vertical="center"/>
      <protection/>
    </xf>
    <xf numFmtId="180" fontId="9" fillId="0" borderId="34" xfId="281" applyNumberFormat="1" applyFont="1" applyFill="1" applyBorder="1" applyAlignment="1" applyProtection="1">
      <alignment horizontal="center" vertical="center"/>
      <protection/>
    </xf>
    <xf numFmtId="164" fontId="9" fillId="0" borderId="16" xfId="217" applyNumberFormat="1" applyFont="1" applyBorder="1" applyAlignment="1">
      <alignment horizontal="center"/>
      <protection/>
    </xf>
    <xf numFmtId="164" fontId="9" fillId="0" borderId="16" xfId="281" applyNumberFormat="1" applyFont="1" applyFill="1" applyBorder="1" applyAlignment="1" applyProtection="1">
      <alignment horizontal="center" vertical="center"/>
      <protection/>
    </xf>
    <xf numFmtId="164" fontId="97" fillId="0" borderId="16" xfId="217" applyNumberFormat="1" applyFont="1" applyBorder="1" applyAlignment="1">
      <alignment horizontal="center"/>
      <protection/>
    </xf>
    <xf numFmtId="181" fontId="9" fillId="0" borderId="16" xfId="281" applyNumberFormat="1" applyFont="1" applyFill="1" applyBorder="1" applyAlignment="1" applyProtection="1">
      <alignment horizontal="center" vertical="center"/>
      <protection/>
    </xf>
    <xf numFmtId="167" fontId="9" fillId="0" borderId="34" xfId="281" applyNumberFormat="1" applyFont="1" applyBorder="1" applyAlignment="1" applyProtection="1">
      <alignment horizontal="center" vertical="center"/>
      <protection/>
    </xf>
    <xf numFmtId="164" fontId="9" fillId="0" borderId="34" xfId="281" applyNumberFormat="1" applyFont="1" applyBorder="1" applyAlignment="1">
      <alignment horizontal="center" vertical="center"/>
      <protection/>
    </xf>
    <xf numFmtId="164" fontId="97" fillId="0" borderId="20" xfId="217" applyNumberFormat="1" applyFont="1" applyBorder="1" applyAlignment="1">
      <alignment horizontal="center"/>
      <protection/>
    </xf>
    <xf numFmtId="181" fontId="9" fillId="0" borderId="20" xfId="281" applyNumberFormat="1" applyFont="1" applyFill="1" applyBorder="1" applyAlignment="1" applyProtection="1">
      <alignment horizontal="center" vertical="center"/>
      <protection/>
    </xf>
    <xf numFmtId="180" fontId="12" fillId="0" borderId="10" xfId="281" applyNumberFormat="1" applyFont="1" applyBorder="1" applyAlignment="1" applyProtection="1">
      <alignment horizontal="center" vertical="center"/>
      <protection/>
    </xf>
    <xf numFmtId="164" fontId="12" fillId="0" borderId="10" xfId="281" applyNumberFormat="1" applyFont="1" applyBorder="1" applyAlignment="1">
      <alignment horizontal="center" vertical="center"/>
      <protection/>
    </xf>
    <xf numFmtId="181" fontId="12" fillId="0" borderId="10" xfId="281" applyNumberFormat="1" applyFont="1" applyFill="1" applyBorder="1" applyAlignment="1">
      <alignment horizontal="center" vertical="center"/>
      <protection/>
    </xf>
    <xf numFmtId="0" fontId="97" fillId="0" borderId="0" xfId="217" applyFont="1">
      <alignment/>
      <protection/>
    </xf>
    <xf numFmtId="0" fontId="98" fillId="0" borderId="0" xfId="217" applyFont="1">
      <alignment/>
      <protection/>
    </xf>
    <xf numFmtId="169" fontId="2" fillId="0" borderId="0" xfId="71" applyNumberFormat="1" applyFont="1" applyAlignment="1">
      <alignment/>
    </xf>
    <xf numFmtId="0" fontId="97" fillId="0" borderId="0" xfId="217" applyFont="1" quotePrefix="1">
      <alignment/>
      <protection/>
    </xf>
    <xf numFmtId="180" fontId="9" fillId="0" borderId="0" xfId="287" applyNumberFormat="1" applyFont="1">
      <alignment/>
      <protection/>
    </xf>
    <xf numFmtId="180" fontId="9" fillId="0" borderId="0" xfId="284" applyNumberFormat="1" applyFont="1">
      <alignment/>
      <protection/>
    </xf>
    <xf numFmtId="180" fontId="9" fillId="0" borderId="0" xfId="284" applyNumberFormat="1" applyFont="1" applyFill="1">
      <alignment/>
      <protection/>
    </xf>
    <xf numFmtId="180" fontId="9" fillId="0" borderId="40" xfId="284" applyNumberFormat="1" applyFont="1" applyBorder="1" applyAlignment="1" applyProtection="1">
      <alignment horizontal="centerContinuous"/>
      <protection/>
    </xf>
    <xf numFmtId="180" fontId="9" fillId="0" borderId="43" xfId="284" applyNumberFormat="1" applyFont="1" applyBorder="1" applyAlignment="1">
      <alignment horizontal="centerContinuous"/>
      <protection/>
    </xf>
    <xf numFmtId="164" fontId="9" fillId="0" borderId="0" xfId="284" applyNumberFormat="1" applyFont="1">
      <alignment/>
      <protection/>
    </xf>
    <xf numFmtId="180" fontId="31" fillId="34" borderId="10" xfId="284" applyNumberFormat="1" applyFont="1" applyFill="1" applyBorder="1" applyAlignment="1" applyProtection="1">
      <alignment horizontal="center" vertical="center"/>
      <protection/>
    </xf>
    <xf numFmtId="180" fontId="31" fillId="34" borderId="20" xfId="284" applyNumberFormat="1" applyFont="1" applyFill="1" applyBorder="1" applyAlignment="1" applyProtection="1">
      <alignment horizontal="center" vertical="center"/>
      <protection/>
    </xf>
    <xf numFmtId="180" fontId="31" fillId="34" borderId="43" xfId="284" applyNumberFormat="1" applyFont="1" applyFill="1" applyBorder="1" applyAlignment="1" applyProtection="1">
      <alignment horizontal="center" vertical="center"/>
      <protection/>
    </xf>
    <xf numFmtId="180" fontId="31" fillId="34" borderId="51" xfId="284" applyNumberFormat="1" applyFont="1" applyFill="1" applyBorder="1" applyAlignment="1" applyProtection="1">
      <alignment horizontal="center" vertical="center"/>
      <protection/>
    </xf>
    <xf numFmtId="180" fontId="9" fillId="0" borderId="42" xfId="284" applyNumberFormat="1" applyFont="1" applyBorder="1" applyAlignment="1" applyProtection="1">
      <alignment horizontal="center"/>
      <protection/>
    </xf>
    <xf numFmtId="180" fontId="32" fillId="0" borderId="15" xfId="284" applyNumberFormat="1" applyFont="1" applyBorder="1" applyAlignment="1" applyProtection="1">
      <alignment horizontal="left" vertical="center"/>
      <protection/>
    </xf>
    <xf numFmtId="164" fontId="32" fillId="0" borderId="16" xfId="284" applyNumberFormat="1" applyFont="1" applyBorder="1" applyAlignment="1">
      <alignment horizontal="center" vertical="center"/>
      <protection/>
    </xf>
    <xf numFmtId="164" fontId="32" fillId="0" borderId="39" xfId="284" applyNumberFormat="1" applyFont="1" applyBorder="1" applyAlignment="1">
      <alignment horizontal="center" vertical="center"/>
      <protection/>
    </xf>
    <xf numFmtId="164" fontId="32" fillId="0" borderId="13" xfId="284" applyNumberFormat="1" applyFont="1" applyBorder="1" applyAlignment="1">
      <alignment horizontal="center" vertical="center"/>
      <protection/>
    </xf>
    <xf numFmtId="164" fontId="32" fillId="0" borderId="17" xfId="284" applyNumberFormat="1" applyFont="1" applyBorder="1" applyAlignment="1">
      <alignment horizontal="center" vertical="center"/>
      <protection/>
    </xf>
    <xf numFmtId="164" fontId="32" fillId="0" borderId="20" xfId="284" applyNumberFormat="1" applyFont="1" applyBorder="1" applyAlignment="1">
      <alignment horizontal="center" vertical="center"/>
      <protection/>
    </xf>
    <xf numFmtId="180" fontId="31" fillId="0" borderId="52" xfId="284" applyNumberFormat="1" applyFont="1" applyBorder="1" applyAlignment="1" applyProtection="1">
      <alignment horizontal="center" vertical="center"/>
      <protection/>
    </xf>
    <xf numFmtId="164" fontId="31" fillId="0" borderId="57" xfId="284" applyNumberFormat="1" applyFont="1" applyBorder="1" applyAlignment="1">
      <alignment horizontal="center" vertical="center"/>
      <protection/>
    </xf>
    <xf numFmtId="164" fontId="31" fillId="0" borderId="58" xfId="284" applyNumberFormat="1" applyFont="1" applyBorder="1" applyAlignment="1">
      <alignment horizontal="center" vertical="center"/>
      <protection/>
    </xf>
    <xf numFmtId="164" fontId="31" fillId="0" borderId="53" xfId="284" applyNumberFormat="1" applyFont="1" applyBorder="1" applyAlignment="1">
      <alignment horizontal="center" vertical="center"/>
      <protection/>
    </xf>
    <xf numFmtId="164" fontId="31" fillId="0" borderId="54" xfId="284" applyNumberFormat="1" applyFont="1" applyBorder="1" applyAlignment="1">
      <alignment horizontal="center" vertical="center"/>
      <protection/>
    </xf>
    <xf numFmtId="180" fontId="9" fillId="0" borderId="0" xfId="284" applyNumberFormat="1" applyFont="1" applyAlignment="1" applyProtection="1">
      <alignment horizontal="left"/>
      <protection/>
    </xf>
    <xf numFmtId="180" fontId="9" fillId="0" borderId="0" xfId="284" applyNumberFormat="1" applyFont="1" applyBorder="1">
      <alignment/>
      <protection/>
    </xf>
    <xf numFmtId="180" fontId="9" fillId="0" borderId="0" xfId="284" applyNumberFormat="1" applyFont="1" applyBorder="1" applyAlignment="1" applyProtection="1">
      <alignment horizontal="center" vertical="center"/>
      <protection/>
    </xf>
    <xf numFmtId="0" fontId="12" fillId="0" borderId="0" xfId="213" applyFont="1" applyBorder="1" applyAlignment="1">
      <alignment horizontal="center" vertical="center"/>
      <protection/>
    </xf>
    <xf numFmtId="0" fontId="9" fillId="0" borderId="0" xfId="285" applyFont="1">
      <alignment/>
      <protection/>
    </xf>
    <xf numFmtId="0" fontId="12" fillId="34" borderId="64" xfId="213" applyFont="1" applyFill="1" applyBorder="1" applyAlignment="1" applyProtection="1" quotePrefix="1">
      <alignment horizontal="center" vertical="center"/>
      <protection/>
    </xf>
    <xf numFmtId="16" fontId="31" fillId="34" borderId="65" xfId="213" applyNumberFormat="1" applyFont="1" applyFill="1" applyBorder="1" applyAlignment="1">
      <alignment horizontal="center" wrapText="1"/>
      <protection/>
    </xf>
    <xf numFmtId="0" fontId="12" fillId="34" borderId="30" xfId="285" applyFont="1" applyFill="1" applyBorder="1" applyAlignment="1">
      <alignment horizontal="center"/>
      <protection/>
    </xf>
    <xf numFmtId="0" fontId="12" fillId="34" borderId="13" xfId="285" applyFont="1" applyFill="1" applyBorder="1" applyAlignment="1">
      <alignment horizontal="center"/>
      <protection/>
    </xf>
    <xf numFmtId="0" fontId="12" fillId="34" borderId="31" xfId="285" applyFont="1" applyFill="1" applyBorder="1" applyAlignment="1">
      <alignment horizontal="center"/>
      <protection/>
    </xf>
    <xf numFmtId="0" fontId="12" fillId="34" borderId="14" xfId="285" applyFont="1" applyFill="1" applyBorder="1" applyAlignment="1">
      <alignment horizontal="center"/>
      <protection/>
    </xf>
    <xf numFmtId="0" fontId="9" fillId="34" borderId="61" xfId="285" applyNumberFormat="1" applyFont="1" applyFill="1" applyBorder="1" applyAlignment="1">
      <alignment horizontal="center"/>
      <protection/>
    </xf>
    <xf numFmtId="0" fontId="12" fillId="34" borderId="10" xfId="285" applyFont="1" applyFill="1" applyBorder="1" applyAlignment="1">
      <alignment horizontal="center"/>
      <protection/>
    </xf>
    <xf numFmtId="0" fontId="12" fillId="34" borderId="43" xfId="285" applyFont="1" applyFill="1" applyBorder="1" applyAlignment="1">
      <alignment horizontal="center"/>
      <protection/>
    </xf>
    <xf numFmtId="0" fontId="12" fillId="34" borderId="35" xfId="285" applyFont="1" applyFill="1" applyBorder="1" applyAlignment="1">
      <alignment horizontal="center"/>
      <protection/>
    </xf>
    <xf numFmtId="0" fontId="12" fillId="34" borderId="20" xfId="285" applyFont="1" applyFill="1" applyBorder="1" applyAlignment="1">
      <alignment horizontal="center"/>
      <protection/>
    </xf>
    <xf numFmtId="0" fontId="12" fillId="0" borderId="24" xfId="285" applyFont="1" applyBorder="1">
      <alignment/>
      <protection/>
    </xf>
    <xf numFmtId="2" fontId="12" fillId="0" borderId="16" xfId="285" applyNumberFormat="1" applyFont="1" applyBorder="1" applyAlignment="1">
      <alignment horizontal="center" vertical="center"/>
      <protection/>
    </xf>
    <xf numFmtId="164" fontId="8" fillId="0" borderId="23" xfId="0" applyNumberFormat="1" applyFont="1" applyBorder="1" applyAlignment="1">
      <alignment horizontal="center" vertical="center"/>
    </xf>
    <xf numFmtId="0" fontId="12" fillId="0" borderId="61" xfId="285" applyFont="1" applyBorder="1">
      <alignment/>
      <protection/>
    </xf>
    <xf numFmtId="2" fontId="12" fillId="0" borderId="10" xfId="285" applyNumberFormat="1" applyFont="1" applyBorder="1" applyAlignment="1">
      <alignment horizontal="center" vertical="center"/>
      <protection/>
    </xf>
    <xf numFmtId="0" fontId="9" fillId="0" borderId="24" xfId="285" applyFont="1" applyBorder="1">
      <alignment/>
      <protection/>
    </xf>
    <xf numFmtId="2" fontId="9" fillId="0" borderId="16" xfId="285" applyNumberFormat="1" applyFont="1" applyBorder="1" applyAlignment="1">
      <alignment horizontal="center" vertical="center"/>
      <protection/>
    </xf>
    <xf numFmtId="164" fontId="6" fillId="0" borderId="66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0" fontId="12" fillId="0" borderId="0" xfId="285" applyFont="1">
      <alignment/>
      <protection/>
    </xf>
    <xf numFmtId="0" fontId="9" fillId="0" borderId="67" xfId="285" applyFont="1" applyBorder="1">
      <alignment/>
      <protection/>
    </xf>
    <xf numFmtId="2" fontId="9" fillId="0" borderId="19" xfId="285" applyNumberFormat="1" applyFont="1" applyBorder="1" applyAlignment="1">
      <alignment horizontal="center" vertical="center"/>
      <protection/>
    </xf>
    <xf numFmtId="164" fontId="6" fillId="0" borderId="50" xfId="0" applyNumberFormat="1" applyFont="1" applyBorder="1" applyAlignment="1">
      <alignment horizontal="center" vertical="center"/>
    </xf>
    <xf numFmtId="0" fontId="9" fillId="0" borderId="0" xfId="285" applyFont="1" applyBorder="1">
      <alignment/>
      <protection/>
    </xf>
    <xf numFmtId="0" fontId="12" fillId="0" borderId="0" xfId="285" applyFont="1" applyAlignment="1">
      <alignment horizontal="center"/>
      <protection/>
    </xf>
    <xf numFmtId="0" fontId="12" fillId="34" borderId="55" xfId="285" applyFont="1" applyFill="1" applyBorder="1" applyAlignment="1">
      <alignment horizontal="center"/>
      <protection/>
    </xf>
    <xf numFmtId="16" fontId="12" fillId="34" borderId="65" xfId="213" applyNumberFormat="1" applyFont="1" applyFill="1" applyBorder="1" applyAlignment="1">
      <alignment horizontal="center" wrapText="1"/>
      <protection/>
    </xf>
    <xf numFmtId="1" fontId="12" fillId="34" borderId="10" xfId="285" applyNumberFormat="1" applyFont="1" applyFill="1" applyBorder="1" applyAlignment="1" quotePrefix="1">
      <alignment horizontal="center"/>
      <protection/>
    </xf>
    <xf numFmtId="0" fontId="12" fillId="0" borderId="22" xfId="285" applyFont="1" applyBorder="1" applyAlignment="1">
      <alignment horizontal="center" vertical="center"/>
      <protection/>
    </xf>
    <xf numFmtId="0" fontId="12" fillId="0" borderId="41" xfId="285" applyFont="1" applyBorder="1" applyAlignment="1">
      <alignment vertical="center"/>
      <protection/>
    </xf>
    <xf numFmtId="164" fontId="12" fillId="0" borderId="20" xfId="285" applyNumberFormat="1" applyFont="1" applyBorder="1" applyAlignment="1">
      <alignment vertical="center"/>
      <protection/>
    </xf>
    <xf numFmtId="164" fontId="12" fillId="0" borderId="10" xfId="213" applyNumberFormat="1" applyFont="1" applyBorder="1" applyAlignment="1">
      <alignment horizontal="center" vertical="center"/>
      <protection/>
    </xf>
    <xf numFmtId="0" fontId="12" fillId="0" borderId="15" xfId="285" applyFont="1" applyBorder="1" applyAlignment="1">
      <alignment horizontal="center" vertical="center"/>
      <protection/>
    </xf>
    <xf numFmtId="0" fontId="12" fillId="0" borderId="0" xfId="285" applyFont="1" applyBorder="1" applyAlignment="1">
      <alignment vertical="center"/>
      <protection/>
    </xf>
    <xf numFmtId="164" fontId="12" fillId="0" borderId="16" xfId="285" applyNumberFormat="1" applyFont="1" applyBorder="1" applyAlignment="1">
      <alignment vertical="center"/>
      <protection/>
    </xf>
    <xf numFmtId="164" fontId="12" fillId="0" borderId="16" xfId="213" applyNumberFormat="1" applyFont="1" applyBorder="1" applyAlignment="1">
      <alignment horizontal="center" vertical="center"/>
      <protection/>
    </xf>
    <xf numFmtId="0" fontId="12" fillId="0" borderId="15" xfId="285" applyFont="1" applyBorder="1" applyAlignment="1">
      <alignment vertical="center"/>
      <protection/>
    </xf>
    <xf numFmtId="0" fontId="9" fillId="0" borderId="0" xfId="285" applyFont="1" applyBorder="1" applyAlignment="1">
      <alignment vertical="center"/>
      <protection/>
    </xf>
    <xf numFmtId="164" fontId="9" fillId="0" borderId="16" xfId="285" applyNumberFormat="1" applyFont="1" applyBorder="1" applyAlignment="1">
      <alignment vertical="center"/>
      <protection/>
    </xf>
    <xf numFmtId="164" fontId="9" fillId="0" borderId="16" xfId="213" applyNumberFormat="1" applyFont="1" applyBorder="1" applyAlignment="1">
      <alignment horizontal="center" vertical="center"/>
      <protection/>
    </xf>
    <xf numFmtId="164" fontId="12" fillId="0" borderId="16" xfId="286" applyNumberFormat="1" applyFont="1" applyBorder="1" applyAlignment="1">
      <alignment vertical="center"/>
      <protection/>
    </xf>
    <xf numFmtId="164" fontId="9" fillId="0" borderId="16" xfId="286" applyNumberFormat="1" applyFont="1" applyBorder="1" applyAlignment="1">
      <alignment vertical="center"/>
      <protection/>
    </xf>
    <xf numFmtId="2" fontId="9" fillId="0" borderId="0" xfId="285" applyNumberFormat="1" applyFont="1">
      <alignment/>
      <protection/>
    </xf>
    <xf numFmtId="0" fontId="12" fillId="0" borderId="15" xfId="285" applyFont="1" applyBorder="1" applyAlignment="1">
      <alignment horizontal="center"/>
      <protection/>
    </xf>
    <xf numFmtId="0" fontId="9" fillId="0" borderId="15" xfId="285" applyFont="1" applyBorder="1" applyAlignment="1">
      <alignment horizontal="center"/>
      <protection/>
    </xf>
    <xf numFmtId="0" fontId="12" fillId="0" borderId="18" xfId="285" applyFont="1" applyBorder="1">
      <alignment/>
      <protection/>
    </xf>
    <xf numFmtId="0" fontId="9" fillId="0" borderId="49" xfId="285" applyFont="1" applyBorder="1" applyAlignment="1">
      <alignment vertical="center"/>
      <protection/>
    </xf>
    <xf numFmtId="164" fontId="9" fillId="0" borderId="19" xfId="285" applyNumberFormat="1" applyFont="1" applyBorder="1" applyAlignment="1">
      <alignment vertical="center"/>
      <protection/>
    </xf>
    <xf numFmtId="164" fontId="9" fillId="0" borderId="19" xfId="213" applyNumberFormat="1" applyFont="1" applyBorder="1" applyAlignment="1">
      <alignment horizontal="center" vertical="center"/>
      <protection/>
    </xf>
    <xf numFmtId="0" fontId="9" fillId="0" borderId="0" xfId="285" applyFont="1" applyAlignment="1">
      <alignment horizontal="center"/>
      <protection/>
    </xf>
    <xf numFmtId="0" fontId="99" fillId="0" borderId="10" xfId="172" applyFont="1" applyBorder="1" applyAlignment="1">
      <alignment/>
      <protection/>
    </xf>
    <xf numFmtId="0" fontId="99" fillId="0" borderId="10" xfId="172" applyFont="1" applyBorder="1">
      <alignment/>
      <protection/>
    </xf>
    <xf numFmtId="164" fontId="99" fillId="0" borderId="10" xfId="172" applyNumberFormat="1" applyFont="1" applyBorder="1">
      <alignment/>
      <protection/>
    </xf>
    <xf numFmtId="0" fontId="100" fillId="0" borderId="10" xfId="172" applyFont="1" applyBorder="1" applyAlignment="1">
      <alignment/>
      <protection/>
    </xf>
    <xf numFmtId="0" fontId="100" fillId="0" borderId="10" xfId="172" applyFont="1" applyBorder="1">
      <alignment/>
      <protection/>
    </xf>
    <xf numFmtId="164" fontId="100" fillId="0" borderId="10" xfId="172" applyNumberFormat="1" applyFont="1" applyBorder="1">
      <alignment/>
      <protection/>
    </xf>
    <xf numFmtId="0" fontId="100" fillId="0" borderId="33" xfId="172" applyFont="1" applyBorder="1" applyAlignment="1">
      <alignment/>
      <protection/>
    </xf>
    <xf numFmtId="0" fontId="100" fillId="0" borderId="40" xfId="172" applyFont="1" applyBorder="1" applyAlignment="1">
      <alignment/>
      <protection/>
    </xf>
    <xf numFmtId="0" fontId="100" fillId="0" borderId="43" xfId="172" applyFont="1" applyBorder="1" applyAlignment="1">
      <alignment/>
      <protection/>
    </xf>
    <xf numFmtId="164" fontId="100" fillId="0" borderId="10" xfId="172" applyNumberFormat="1" applyFont="1" applyBorder="1" applyAlignment="1">
      <alignment/>
      <protection/>
    </xf>
    <xf numFmtId="0" fontId="12" fillId="0" borderId="0" xfId="160" applyFont="1" applyAlignment="1">
      <alignment horizontal="center"/>
      <protection/>
    </xf>
    <xf numFmtId="0" fontId="8" fillId="0" borderId="0" xfId="160" applyFont="1" applyAlignment="1">
      <alignment horizontal="center"/>
      <protection/>
    </xf>
    <xf numFmtId="0" fontId="2" fillId="0" borderId="0" xfId="160" applyNumberFormat="1" applyFill="1">
      <alignment/>
      <protection/>
    </xf>
    <xf numFmtId="0" fontId="9" fillId="0" borderId="0" xfId="288" applyFont="1" applyFill="1">
      <alignment/>
      <protection/>
    </xf>
    <xf numFmtId="164" fontId="9" fillId="0" borderId="0" xfId="288" applyNumberFormat="1" applyFont="1" applyFill="1">
      <alignment/>
      <protection/>
    </xf>
    <xf numFmtId="0" fontId="13" fillId="0" borderId="0" xfId="288" applyFont="1" applyFill="1" applyAlignment="1" applyProtection="1">
      <alignment horizontal="right"/>
      <protection/>
    </xf>
    <xf numFmtId="0" fontId="12" fillId="34" borderId="68" xfId="288" applyFont="1" applyFill="1" applyBorder="1" applyAlignment="1" applyProtection="1" quotePrefix="1">
      <alignment horizontal="center" vertical="center"/>
      <protection/>
    </xf>
    <xf numFmtId="0" fontId="12" fillId="34" borderId="10" xfId="288" applyFont="1" applyFill="1" applyBorder="1" applyAlignment="1" applyProtection="1">
      <alignment horizontal="center" vertical="center"/>
      <protection/>
    </xf>
    <xf numFmtId="4" fontId="12" fillId="34" borderId="10" xfId="288" applyNumberFormat="1" applyFont="1" applyFill="1" applyBorder="1" applyAlignment="1" applyProtection="1">
      <alignment horizontal="center" vertical="center"/>
      <protection/>
    </xf>
    <xf numFmtId="0" fontId="12" fillId="34" borderId="20" xfId="288" applyFont="1" applyFill="1" applyBorder="1" applyAlignment="1" applyProtection="1" quotePrefix="1">
      <alignment horizontal="center"/>
      <protection/>
    </xf>
    <xf numFmtId="0" fontId="12" fillId="34" borderId="51" xfId="288" applyFont="1" applyFill="1" applyBorder="1" applyAlignment="1" applyProtection="1" quotePrefix="1">
      <alignment horizontal="center" vertical="center"/>
      <protection/>
    </xf>
    <xf numFmtId="0" fontId="9" fillId="0" borderId="15" xfId="288" applyFont="1" applyFill="1" applyBorder="1">
      <alignment/>
      <protection/>
    </xf>
    <xf numFmtId="0" fontId="9" fillId="0" borderId="16" xfId="288" applyFont="1" applyFill="1" applyBorder="1" applyAlignment="1">
      <alignment horizontal="center"/>
      <protection/>
    </xf>
    <xf numFmtId="0" fontId="9" fillId="0" borderId="13" xfId="288" applyFont="1" applyFill="1" applyBorder="1" applyAlignment="1">
      <alignment horizontal="center"/>
      <protection/>
    </xf>
    <xf numFmtId="0" fontId="9" fillId="0" borderId="14" xfId="288" applyFont="1" applyFill="1" applyBorder="1" applyAlignment="1">
      <alignment horizontal="center"/>
      <protection/>
    </xf>
    <xf numFmtId="0" fontId="12" fillId="0" borderId="15" xfId="288" applyFont="1" applyFill="1" applyBorder="1" applyAlignment="1" applyProtection="1">
      <alignment horizontal="left"/>
      <protection/>
    </xf>
    <xf numFmtId="164" fontId="12" fillId="0" borderId="16" xfId="289" applyNumberFormat="1" applyFont="1" applyFill="1" applyBorder="1">
      <alignment/>
      <protection/>
    </xf>
    <xf numFmtId="164" fontId="12" fillId="0" borderId="16" xfId="288" applyNumberFormat="1" applyFont="1" applyBorder="1">
      <alignment/>
      <protection/>
    </xf>
    <xf numFmtId="164" fontId="12" fillId="0" borderId="17" xfId="288" applyNumberFormat="1" applyFont="1" applyBorder="1">
      <alignment/>
      <protection/>
    </xf>
    <xf numFmtId="0" fontId="9" fillId="0" borderId="15" xfId="288" applyFont="1" applyFill="1" applyBorder="1" applyAlignment="1" applyProtection="1">
      <alignment horizontal="left"/>
      <protection/>
    </xf>
    <xf numFmtId="164" fontId="9" fillId="0" borderId="16" xfId="289" applyNumberFormat="1" applyFont="1" applyFill="1" applyBorder="1">
      <alignment/>
      <protection/>
    </xf>
    <xf numFmtId="164" fontId="9" fillId="0" borderId="16" xfId="288" applyNumberFormat="1" applyFont="1" applyBorder="1">
      <alignment/>
      <protection/>
    </xf>
    <xf numFmtId="164" fontId="9" fillId="0" borderId="17" xfId="288" applyNumberFormat="1" applyFont="1" applyBorder="1">
      <alignment/>
      <protection/>
    </xf>
    <xf numFmtId="0" fontId="9" fillId="0" borderId="22" xfId="288" applyFont="1" applyFill="1" applyBorder="1" applyAlignment="1" applyProtection="1">
      <alignment horizontal="left"/>
      <protection/>
    </xf>
    <xf numFmtId="164" fontId="9" fillId="0" borderId="20" xfId="288" applyNumberFormat="1" applyFont="1" applyBorder="1">
      <alignment/>
      <protection/>
    </xf>
    <xf numFmtId="164" fontId="9" fillId="0" borderId="51" xfId="288" applyNumberFormat="1" applyFont="1" applyBorder="1">
      <alignment/>
      <protection/>
    </xf>
    <xf numFmtId="164" fontId="9" fillId="0" borderId="16" xfId="288" applyNumberFormat="1" applyFont="1" applyFill="1" applyBorder="1">
      <alignment/>
      <protection/>
    </xf>
    <xf numFmtId="164" fontId="9" fillId="0" borderId="20" xfId="289" applyNumberFormat="1" applyFont="1" applyFill="1" applyBorder="1">
      <alignment/>
      <protection/>
    </xf>
    <xf numFmtId="0" fontId="9" fillId="0" borderId="18" xfId="288" applyFont="1" applyFill="1" applyBorder="1" applyAlignment="1" applyProtection="1">
      <alignment horizontal="left"/>
      <protection/>
    </xf>
    <xf numFmtId="164" fontId="9" fillId="0" borderId="19" xfId="289" applyNumberFormat="1" applyFont="1" applyFill="1" applyBorder="1">
      <alignment/>
      <protection/>
    </xf>
    <xf numFmtId="164" fontId="9" fillId="0" borderId="19" xfId="288" applyNumberFormat="1" applyFont="1" applyBorder="1">
      <alignment/>
      <protection/>
    </xf>
    <xf numFmtId="164" fontId="9" fillId="0" borderId="21" xfId="288" applyNumberFormat="1" applyFont="1" applyBorder="1">
      <alignment/>
      <protection/>
    </xf>
    <xf numFmtId="0" fontId="9" fillId="0" borderId="0" xfId="288" applyFont="1" applyFill="1" applyAlignment="1">
      <alignment horizontal="right"/>
      <protection/>
    </xf>
    <xf numFmtId="164" fontId="9" fillId="0" borderId="0" xfId="288" applyNumberFormat="1" applyFont="1" applyFill="1" applyAlignment="1">
      <alignment horizontal="right"/>
      <protection/>
    </xf>
    <xf numFmtId="0" fontId="3" fillId="0" borderId="0" xfId="160" applyNumberFormat="1" applyFont="1" applyFill="1" applyAlignment="1">
      <alignment/>
      <protection/>
    </xf>
    <xf numFmtId="167" fontId="12" fillId="0" borderId="30" xfId="288" applyNumberFormat="1" applyFont="1" applyFill="1" applyBorder="1" applyAlignment="1" applyProtection="1" quotePrefix="1">
      <alignment horizontal="left"/>
      <protection/>
    </xf>
    <xf numFmtId="164" fontId="9" fillId="0" borderId="13" xfId="288" applyNumberFormat="1" applyFont="1" applyBorder="1" applyAlignment="1">
      <alignment horizontal="center" vertical="center"/>
      <protection/>
    </xf>
    <xf numFmtId="164" fontId="2" fillId="0" borderId="0" xfId="160" applyNumberFormat="1" applyFill="1">
      <alignment/>
      <protection/>
    </xf>
    <xf numFmtId="167" fontId="9" fillId="0" borderId="30" xfId="288" applyNumberFormat="1" applyFont="1" applyFill="1" applyBorder="1" applyAlignment="1" applyProtection="1" quotePrefix="1">
      <alignment horizontal="left"/>
      <protection/>
    </xf>
    <xf numFmtId="167" fontId="9" fillId="0" borderId="34" xfId="288" applyNumberFormat="1" applyFont="1" applyFill="1" applyBorder="1" applyAlignment="1" applyProtection="1">
      <alignment horizontal="left"/>
      <protection/>
    </xf>
    <xf numFmtId="164" fontId="9" fillId="0" borderId="16" xfId="288" applyNumberFormat="1" applyFont="1" applyBorder="1" applyAlignment="1">
      <alignment horizontal="center" vertical="center"/>
      <protection/>
    </xf>
    <xf numFmtId="167" fontId="9" fillId="0" borderId="35" xfId="288" applyNumberFormat="1" applyFont="1" applyFill="1" applyBorder="1" applyAlignment="1" applyProtection="1">
      <alignment horizontal="left"/>
      <protection/>
    </xf>
    <xf numFmtId="164" fontId="9" fillId="0" borderId="20" xfId="288" applyNumberFormat="1" applyFont="1" applyBorder="1" applyAlignment="1">
      <alignment horizontal="center" vertical="center"/>
      <protection/>
    </xf>
    <xf numFmtId="167" fontId="9" fillId="0" borderId="13" xfId="288" applyNumberFormat="1" applyFont="1" applyFill="1" applyBorder="1" applyAlignment="1" applyProtection="1" quotePrefix="1">
      <alignment horizontal="left"/>
      <protection/>
    </xf>
    <xf numFmtId="167" fontId="9" fillId="0" borderId="20" xfId="288" applyNumberFormat="1" applyFont="1" applyFill="1" applyBorder="1" applyAlignment="1" applyProtection="1">
      <alignment horizontal="left"/>
      <protection/>
    </xf>
    <xf numFmtId="167" fontId="9" fillId="0" borderId="32" xfId="288" applyNumberFormat="1" applyFont="1" applyFill="1" applyBorder="1" applyAlignment="1" applyProtection="1" quotePrefix="1">
      <alignment horizontal="center" vertical="center"/>
      <protection/>
    </xf>
    <xf numFmtId="167" fontId="9" fillId="0" borderId="16" xfId="288" applyNumberFormat="1" applyFont="1" applyFill="1" applyBorder="1" applyAlignment="1" applyProtection="1">
      <alignment horizontal="left"/>
      <protection/>
    </xf>
    <xf numFmtId="167" fontId="9" fillId="0" borderId="39" xfId="288" applyNumberFormat="1" applyFont="1" applyFill="1" applyBorder="1" applyAlignment="1" applyProtection="1">
      <alignment horizontal="center" vertical="center"/>
      <protection/>
    </xf>
    <xf numFmtId="167" fontId="9" fillId="0" borderId="42" xfId="288" applyNumberFormat="1" applyFont="1" applyFill="1" applyBorder="1" applyAlignment="1" applyProtection="1">
      <alignment horizontal="center" vertical="center"/>
      <protection/>
    </xf>
    <xf numFmtId="167" fontId="9" fillId="0" borderId="34" xfId="288" applyNumberFormat="1" applyFont="1" applyFill="1" applyBorder="1" applyAlignment="1" applyProtection="1">
      <alignment horizontal="center" vertical="center"/>
      <protection/>
    </xf>
    <xf numFmtId="167" fontId="9" fillId="0" borderId="13" xfId="288" applyNumberFormat="1" applyFont="1" applyFill="1" applyBorder="1" applyAlignment="1" applyProtection="1">
      <alignment horizontal="center" vertical="center"/>
      <protection/>
    </xf>
    <xf numFmtId="167" fontId="9" fillId="0" borderId="35" xfId="288" applyNumberFormat="1" applyFont="1" applyFill="1" applyBorder="1" applyAlignment="1" applyProtection="1">
      <alignment horizontal="center" vertical="center"/>
      <protection/>
    </xf>
    <xf numFmtId="167" fontId="9" fillId="0" borderId="20" xfId="288" applyNumberFormat="1" applyFont="1" applyFill="1" applyBorder="1" applyAlignment="1" applyProtection="1">
      <alignment horizontal="center" vertical="center"/>
      <protection/>
    </xf>
    <xf numFmtId="0" fontId="32" fillId="0" borderId="0" xfId="288" applyFont="1" applyFill="1">
      <alignment/>
      <protection/>
    </xf>
    <xf numFmtId="167" fontId="31" fillId="34" borderId="36" xfId="291" applyNumberFormat="1" applyFont="1" applyFill="1" applyBorder="1" applyAlignment="1">
      <alignment horizontal="center"/>
      <protection/>
    </xf>
    <xf numFmtId="167" fontId="31" fillId="34" borderId="55" xfId="291" applyNumberFormat="1" applyFont="1" applyFill="1" applyBorder="1">
      <alignment/>
      <protection/>
    </xf>
    <xf numFmtId="167" fontId="31" fillId="34" borderId="22" xfId="291" applyNumberFormat="1" applyFont="1" applyFill="1" applyBorder="1" applyAlignment="1">
      <alignment horizontal="center"/>
      <protection/>
    </xf>
    <xf numFmtId="167" fontId="31" fillId="34" borderId="20" xfId="291" applyNumberFormat="1" applyFont="1" applyFill="1" applyBorder="1" applyAlignment="1">
      <alignment horizontal="center"/>
      <protection/>
    </xf>
    <xf numFmtId="49" fontId="31" fillId="34" borderId="20" xfId="291" applyNumberFormat="1" applyFont="1" applyFill="1" applyBorder="1" applyAlignment="1" quotePrefix="1">
      <alignment horizontal="center"/>
      <protection/>
    </xf>
    <xf numFmtId="49" fontId="31" fillId="34" borderId="20" xfId="291" applyNumberFormat="1" applyFont="1" applyFill="1" applyBorder="1" applyAlignment="1">
      <alignment horizontal="center"/>
      <protection/>
    </xf>
    <xf numFmtId="167" fontId="31" fillId="34" borderId="11" xfId="176" applyNumberFormat="1" applyFont="1" applyFill="1" applyBorder="1" applyAlignment="1" quotePrefix="1">
      <alignment horizontal="center"/>
      <protection/>
    </xf>
    <xf numFmtId="167" fontId="32" fillId="0" borderId="15" xfId="235" applyFont="1" applyBorder="1" applyAlignment="1">
      <alignment horizontal="center"/>
      <protection/>
    </xf>
    <xf numFmtId="167" fontId="31" fillId="0" borderId="16" xfId="235" applyFont="1" applyBorder="1">
      <alignment/>
      <protection/>
    </xf>
    <xf numFmtId="167" fontId="31" fillId="0" borderId="14" xfId="235" applyFont="1" applyBorder="1">
      <alignment/>
      <protection/>
    </xf>
    <xf numFmtId="168" fontId="32" fillId="0" borderId="15" xfId="235" applyNumberFormat="1" applyFont="1" applyBorder="1" applyAlignment="1">
      <alignment horizontal="center"/>
      <protection/>
    </xf>
    <xf numFmtId="167" fontId="32" fillId="0" borderId="16" xfId="235" applyFont="1" applyBorder="1">
      <alignment/>
      <protection/>
    </xf>
    <xf numFmtId="167" fontId="32" fillId="0" borderId="16" xfId="235" applyFont="1" applyBorder="1" applyAlignment="1">
      <alignment horizontal="right"/>
      <protection/>
    </xf>
    <xf numFmtId="167" fontId="32" fillId="0" borderId="17" xfId="235" applyFont="1" applyBorder="1" applyAlignment="1">
      <alignment horizontal="right"/>
      <protection/>
    </xf>
    <xf numFmtId="168" fontId="31" fillId="0" borderId="15" xfId="235" applyNumberFormat="1" applyFont="1" applyBorder="1" applyAlignment="1">
      <alignment horizontal="left"/>
      <protection/>
    </xf>
    <xf numFmtId="167" fontId="32" fillId="0" borderId="51" xfId="235" applyFont="1" applyBorder="1" applyAlignment="1">
      <alignment horizontal="right"/>
      <protection/>
    </xf>
    <xf numFmtId="167" fontId="32" fillId="0" borderId="52" xfId="235" applyFont="1" applyBorder="1">
      <alignment/>
      <protection/>
    </xf>
    <xf numFmtId="167" fontId="31" fillId="0" borderId="57" xfId="235" applyFont="1" applyBorder="1">
      <alignment/>
      <protection/>
    </xf>
    <xf numFmtId="167" fontId="31" fillId="0" borderId="53" xfId="235" applyFont="1" applyBorder="1" applyAlignment="1">
      <alignment horizontal="right"/>
      <protection/>
    </xf>
    <xf numFmtId="167" fontId="31" fillId="0" borderId="54" xfId="235" applyFont="1" applyBorder="1" applyAlignment="1">
      <alignment horizontal="right"/>
      <protection/>
    </xf>
    <xf numFmtId="167" fontId="32" fillId="0" borderId="0" xfId="291" applyNumberFormat="1" applyFont="1" applyBorder="1">
      <alignment/>
      <protection/>
    </xf>
    <xf numFmtId="167" fontId="31" fillId="0" borderId="0" xfId="291" applyNumberFormat="1" applyFont="1" applyBorder="1">
      <alignment/>
      <protection/>
    </xf>
    <xf numFmtId="167" fontId="31" fillId="0" borderId="0" xfId="291" applyNumberFormat="1" applyFont="1" applyBorder="1" applyAlignment="1">
      <alignment horizontal="right"/>
      <protection/>
    </xf>
    <xf numFmtId="167" fontId="32" fillId="0" borderId="0" xfId="291" applyNumberFormat="1" applyFont="1" applyBorder="1" applyAlignment="1">
      <alignment horizontal="right"/>
      <protection/>
    </xf>
    <xf numFmtId="167" fontId="31" fillId="0" borderId="0" xfId="291" applyNumberFormat="1" applyFont="1" applyBorder="1" applyAlignment="1" quotePrefix="1">
      <alignment horizontal="right"/>
      <protection/>
    </xf>
    <xf numFmtId="0" fontId="9" fillId="0" borderId="0" xfId="160" applyFont="1" applyBorder="1">
      <alignment/>
      <protection/>
    </xf>
    <xf numFmtId="167" fontId="31" fillId="34" borderId="36" xfId="292" applyNumberFormat="1" applyFont="1" applyFill="1" applyBorder="1" applyAlignment="1">
      <alignment horizontal="center"/>
      <protection/>
    </xf>
    <xf numFmtId="167" fontId="31" fillId="34" borderId="55" xfId="292" applyNumberFormat="1" applyFont="1" applyFill="1" applyBorder="1">
      <alignment/>
      <protection/>
    </xf>
    <xf numFmtId="167" fontId="31" fillId="34" borderId="22" xfId="292" applyNumberFormat="1" applyFont="1" applyFill="1" applyBorder="1" applyAlignment="1">
      <alignment horizontal="center"/>
      <protection/>
    </xf>
    <xf numFmtId="167" fontId="31" fillId="34" borderId="20" xfId="292" applyNumberFormat="1" applyFont="1" applyFill="1" applyBorder="1" applyAlignment="1">
      <alignment horizontal="center"/>
      <protection/>
    </xf>
    <xf numFmtId="49" fontId="31" fillId="34" borderId="20" xfId="293" applyNumberFormat="1" applyFont="1" applyFill="1" applyBorder="1" applyAlignment="1" quotePrefix="1">
      <alignment horizontal="center"/>
      <protection/>
    </xf>
    <xf numFmtId="49" fontId="31" fillId="34" borderId="20" xfId="293" applyNumberFormat="1" applyFont="1" applyFill="1" applyBorder="1" applyAlignment="1">
      <alignment horizontal="center"/>
      <protection/>
    </xf>
    <xf numFmtId="0" fontId="32" fillId="0" borderId="17" xfId="235" applyNumberFormat="1" applyFont="1" applyBorder="1" applyAlignment="1">
      <alignment horizontal="right"/>
      <protection/>
    </xf>
    <xf numFmtId="168" fontId="31" fillId="0" borderId="15" xfId="235" applyNumberFormat="1" applyFont="1" applyBorder="1" applyAlignment="1">
      <alignment horizontal="center"/>
      <protection/>
    </xf>
    <xf numFmtId="167" fontId="31" fillId="0" borderId="16" xfId="235" applyFont="1" applyBorder="1" applyAlignment="1">
      <alignment horizontal="right"/>
      <protection/>
    </xf>
    <xf numFmtId="167" fontId="32" fillId="0" borderId="20" xfId="235" applyFont="1" applyBorder="1" applyAlignment="1">
      <alignment horizontal="right"/>
      <protection/>
    </xf>
    <xf numFmtId="168" fontId="31" fillId="0" borderId="52" xfId="235" applyNumberFormat="1" applyFont="1" applyBorder="1" applyAlignment="1">
      <alignment horizontal="center"/>
      <protection/>
    </xf>
    <xf numFmtId="167" fontId="31" fillId="0" borderId="53" xfId="235" applyFont="1" applyBorder="1">
      <alignment/>
      <protection/>
    </xf>
    <xf numFmtId="0" fontId="9" fillId="0" borderId="37" xfId="160" applyFont="1" applyBorder="1">
      <alignment/>
      <protection/>
    </xf>
    <xf numFmtId="167" fontId="32" fillId="0" borderId="37" xfId="292" applyNumberFormat="1" applyFont="1" applyBorder="1">
      <alignment/>
      <protection/>
    </xf>
    <xf numFmtId="164" fontId="9" fillId="0" borderId="0" xfId="160" applyNumberFormat="1" applyFont="1">
      <alignment/>
      <protection/>
    </xf>
    <xf numFmtId="167" fontId="12" fillId="34" borderId="36" xfId="298" applyNumberFormat="1" applyFont="1" applyFill="1" applyBorder="1">
      <alignment/>
      <protection/>
    </xf>
    <xf numFmtId="167" fontId="12" fillId="34" borderId="55" xfId="298" applyNumberFormat="1" applyFont="1" applyFill="1" applyBorder="1">
      <alignment/>
      <protection/>
    </xf>
    <xf numFmtId="167" fontId="12" fillId="34" borderId="22" xfId="298" applyNumberFormat="1" applyFont="1" applyFill="1" applyBorder="1" applyAlignment="1">
      <alignment horizontal="center"/>
      <protection/>
    </xf>
    <xf numFmtId="167" fontId="12" fillId="34" borderId="20" xfId="298" applyNumberFormat="1" applyFont="1" applyFill="1" applyBorder="1" applyAlignment="1">
      <alignment horizontal="center"/>
      <protection/>
    </xf>
    <xf numFmtId="49" fontId="31" fillId="34" borderId="20" xfId="294" applyNumberFormat="1" applyFont="1" applyFill="1" applyBorder="1" applyAlignment="1" quotePrefix="1">
      <alignment horizontal="center"/>
      <protection/>
    </xf>
    <xf numFmtId="49" fontId="31" fillId="34" borderId="20" xfId="294" applyNumberFormat="1" applyFont="1" applyFill="1" applyBorder="1" applyAlignment="1">
      <alignment horizontal="center"/>
      <protection/>
    </xf>
    <xf numFmtId="167" fontId="32" fillId="0" borderId="15" xfId="263" applyFont="1" applyBorder="1">
      <alignment/>
      <protection/>
    </xf>
    <xf numFmtId="167" fontId="31" fillId="0" borderId="16" xfId="263" applyFont="1" applyBorder="1">
      <alignment/>
      <protection/>
    </xf>
    <xf numFmtId="167" fontId="31" fillId="0" borderId="16" xfId="263" applyFont="1" applyBorder="1" applyAlignment="1" quotePrefix="1">
      <alignment horizontal="right"/>
      <protection/>
    </xf>
    <xf numFmtId="167" fontId="31" fillId="0" borderId="14" xfId="263" applyFont="1" applyBorder="1" applyAlignment="1" quotePrefix="1">
      <alignment horizontal="right"/>
      <protection/>
    </xf>
    <xf numFmtId="168" fontId="32" fillId="0" borderId="15" xfId="263" applyNumberFormat="1" applyFont="1" applyBorder="1" applyAlignment="1">
      <alignment horizontal="center"/>
      <protection/>
    </xf>
    <xf numFmtId="167" fontId="32" fillId="0" borderId="16" xfId="263" applyFont="1" applyBorder="1">
      <alignment/>
      <protection/>
    </xf>
    <xf numFmtId="167" fontId="32" fillId="0" borderId="16" xfId="263" applyFont="1" applyBorder="1" applyAlignment="1">
      <alignment horizontal="right"/>
      <protection/>
    </xf>
    <xf numFmtId="167" fontId="32" fillId="0" borderId="16" xfId="263" applyFont="1" applyBorder="1" applyAlignment="1" quotePrefix="1">
      <alignment horizontal="right"/>
      <protection/>
    </xf>
    <xf numFmtId="167" fontId="32" fillId="0" borderId="17" xfId="263" applyFont="1" applyBorder="1" applyAlignment="1">
      <alignment horizontal="right"/>
      <protection/>
    </xf>
    <xf numFmtId="167" fontId="31" fillId="0" borderId="16" xfId="263" applyFont="1" applyBorder="1" applyAlignment="1">
      <alignment horizontal="right"/>
      <protection/>
    </xf>
    <xf numFmtId="167" fontId="32" fillId="0" borderId="52" xfId="263" applyFont="1" applyBorder="1">
      <alignment/>
      <protection/>
    </xf>
    <xf numFmtId="167" fontId="31" fillId="0" borderId="53" xfId="263" applyFont="1" applyBorder="1">
      <alignment/>
      <protection/>
    </xf>
    <xf numFmtId="167" fontId="31" fillId="0" borderId="54" xfId="263" applyFont="1" applyBorder="1">
      <alignment/>
      <protection/>
    </xf>
    <xf numFmtId="182" fontId="9" fillId="0" borderId="0" xfId="160" applyNumberFormat="1" applyFont="1">
      <alignment/>
      <protection/>
    </xf>
    <xf numFmtId="167" fontId="9" fillId="0" borderId="0" xfId="160" applyNumberFormat="1" applyFont="1">
      <alignment/>
      <protection/>
    </xf>
    <xf numFmtId="167" fontId="8" fillId="0" borderId="0" xfId="299" applyNumberFormat="1" applyFont="1" applyAlignment="1" applyProtection="1">
      <alignment horizontal="center"/>
      <protection/>
    </xf>
    <xf numFmtId="167" fontId="13" fillId="0" borderId="0" xfId="299" applyNumberFormat="1" applyFont="1" applyAlignment="1" applyProtection="1">
      <alignment horizontal="right"/>
      <protection/>
    </xf>
    <xf numFmtId="167" fontId="12" fillId="34" borderId="36" xfId="299" applyNumberFormat="1" applyFont="1" applyFill="1" applyBorder="1" applyAlignment="1">
      <alignment horizontal="left"/>
      <protection/>
    </xf>
    <xf numFmtId="167" fontId="12" fillId="34" borderId="69" xfId="299" applyNumberFormat="1" applyFont="1" applyFill="1" applyBorder="1">
      <alignment/>
      <protection/>
    </xf>
    <xf numFmtId="167" fontId="12" fillId="0" borderId="0" xfId="299" applyNumberFormat="1" applyFont="1" applyFill="1" applyBorder="1" applyAlignment="1">
      <alignment horizontal="center"/>
      <protection/>
    </xf>
    <xf numFmtId="167" fontId="12" fillId="34" borderId="22" xfId="299" applyNumberFormat="1" applyFont="1" applyFill="1" applyBorder="1" applyAlignment="1">
      <alignment horizontal="center"/>
      <protection/>
    </xf>
    <xf numFmtId="167" fontId="12" fillId="34" borderId="35" xfId="299" applyNumberFormat="1" applyFont="1" applyFill="1" applyBorder="1" applyAlignment="1">
      <alignment horizontal="center"/>
      <protection/>
    </xf>
    <xf numFmtId="49" fontId="31" fillId="34" borderId="20" xfId="295" applyNumberFormat="1" applyFont="1" applyFill="1" applyBorder="1" applyAlignment="1" quotePrefix="1">
      <alignment horizontal="center"/>
      <protection/>
    </xf>
    <xf numFmtId="49" fontId="31" fillId="34" borderId="20" xfId="295" applyNumberFormat="1" applyFont="1" applyFill="1" applyBorder="1" applyAlignment="1">
      <alignment horizontal="center"/>
      <protection/>
    </xf>
    <xf numFmtId="167" fontId="31" fillId="0" borderId="0" xfId="176" applyNumberFormat="1" applyFont="1" applyFill="1" applyBorder="1" applyAlignment="1" quotePrefix="1">
      <alignment horizontal="center"/>
      <protection/>
    </xf>
    <xf numFmtId="167" fontId="32" fillId="0" borderId="15" xfId="264" applyFont="1" applyBorder="1" applyAlignment="1">
      <alignment horizontal="left"/>
      <protection/>
    </xf>
    <xf numFmtId="167" fontId="31" fillId="0" borderId="16" xfId="264" applyFont="1" applyBorder="1">
      <alignment/>
      <protection/>
    </xf>
    <xf numFmtId="167" fontId="31" fillId="0" borderId="16" xfId="264" applyFont="1" applyBorder="1" applyAlignment="1" quotePrefix="1">
      <alignment/>
      <protection/>
    </xf>
    <xf numFmtId="167" fontId="31" fillId="0" borderId="14" xfId="264" applyFont="1" applyBorder="1" applyAlignment="1" quotePrefix="1">
      <alignment/>
      <protection/>
    </xf>
    <xf numFmtId="167" fontId="31" fillId="0" borderId="0" xfId="264" applyFont="1" applyBorder="1" applyAlignment="1" quotePrefix="1">
      <alignment horizontal="right"/>
      <protection/>
    </xf>
    <xf numFmtId="168" fontId="32" fillId="0" borderId="15" xfId="264" applyNumberFormat="1" applyFont="1" applyBorder="1" applyAlignment="1">
      <alignment horizontal="center"/>
      <protection/>
    </xf>
    <xf numFmtId="168" fontId="32" fillId="0" borderId="16" xfId="264" applyNumberFormat="1" applyFont="1" applyBorder="1" applyAlignment="1">
      <alignment horizontal="left"/>
      <protection/>
    </xf>
    <xf numFmtId="167" fontId="32" fillId="0" borderId="16" xfId="264" applyFont="1" applyBorder="1" applyAlignment="1">
      <alignment/>
      <protection/>
    </xf>
    <xf numFmtId="167" fontId="32" fillId="0" borderId="17" xfId="264" applyFont="1" applyBorder="1" applyAlignment="1">
      <alignment/>
      <protection/>
    </xf>
    <xf numFmtId="167" fontId="32" fillId="0" borderId="0" xfId="264" applyFont="1" applyBorder="1" applyAlignment="1">
      <alignment horizontal="right"/>
      <protection/>
    </xf>
    <xf numFmtId="168" fontId="32" fillId="0" borderId="15" xfId="264" applyNumberFormat="1" applyFont="1" applyBorder="1" applyAlignment="1">
      <alignment horizontal="left"/>
      <protection/>
    </xf>
    <xf numFmtId="168" fontId="31" fillId="0" borderId="16" xfId="264" applyNumberFormat="1" applyFont="1" applyBorder="1" applyAlignment="1">
      <alignment horizontal="left"/>
      <protection/>
    </xf>
    <xf numFmtId="167" fontId="31" fillId="0" borderId="16" xfId="264" applyFont="1" applyBorder="1" applyAlignment="1">
      <alignment/>
      <protection/>
    </xf>
    <xf numFmtId="168" fontId="32" fillId="0" borderId="52" xfId="264" applyNumberFormat="1" applyFont="1" applyBorder="1" applyAlignment="1">
      <alignment horizontal="left"/>
      <protection/>
    </xf>
    <xf numFmtId="168" fontId="31" fillId="0" borderId="53" xfId="264" applyNumberFormat="1" applyFont="1" applyBorder="1" applyAlignment="1">
      <alignment horizontal="left"/>
      <protection/>
    </xf>
    <xf numFmtId="167" fontId="31" fillId="0" borderId="53" xfId="264" applyFont="1" applyBorder="1" applyAlignment="1">
      <alignment/>
      <protection/>
    </xf>
    <xf numFmtId="167" fontId="31" fillId="0" borderId="54" xfId="264" applyFont="1" applyBorder="1" applyAlignment="1">
      <alignment/>
      <protection/>
    </xf>
    <xf numFmtId="167" fontId="12" fillId="34" borderId="36" xfId="304" applyNumberFormat="1" applyFont="1" applyFill="1" applyBorder="1" applyAlignment="1">
      <alignment horizontal="left"/>
      <protection/>
    </xf>
    <xf numFmtId="167" fontId="12" fillId="34" borderId="69" xfId="304" applyNumberFormat="1" applyFont="1" applyFill="1" applyBorder="1">
      <alignment/>
      <protection/>
    </xf>
    <xf numFmtId="167" fontId="12" fillId="34" borderId="22" xfId="304" applyNumberFormat="1" applyFont="1" applyFill="1" applyBorder="1" applyAlignment="1">
      <alignment horizontal="center"/>
      <protection/>
    </xf>
    <xf numFmtId="167" fontId="12" fillId="34" borderId="35" xfId="304" applyNumberFormat="1" applyFont="1" applyFill="1" applyBorder="1" applyAlignment="1">
      <alignment horizontal="center"/>
      <protection/>
    </xf>
    <xf numFmtId="49" fontId="31" fillId="34" borderId="20" xfId="296" applyNumberFormat="1" applyFont="1" applyFill="1" applyBorder="1" applyAlignment="1" quotePrefix="1">
      <alignment horizontal="center"/>
      <protection/>
    </xf>
    <xf numFmtId="49" fontId="31" fillId="34" borderId="20" xfId="296" applyNumberFormat="1" applyFont="1" applyFill="1" applyBorder="1" applyAlignment="1">
      <alignment horizontal="center"/>
      <protection/>
    </xf>
    <xf numFmtId="49" fontId="31" fillId="34" borderId="11" xfId="296" applyNumberFormat="1" applyFont="1" applyFill="1" applyBorder="1" applyAlignment="1">
      <alignment horizontal="center"/>
      <protection/>
    </xf>
    <xf numFmtId="167" fontId="32" fillId="0" borderId="16" xfId="264" applyFont="1" applyBorder="1" applyAlignment="1">
      <alignment horizontal="right"/>
      <protection/>
    </xf>
    <xf numFmtId="167" fontId="32" fillId="0" borderId="17" xfId="264" applyFont="1" applyBorder="1" applyAlignment="1">
      <alignment horizontal="right"/>
      <protection/>
    </xf>
    <xf numFmtId="168" fontId="32" fillId="0" borderId="52" xfId="264" applyNumberFormat="1" applyFont="1" applyBorder="1" applyAlignment="1">
      <alignment horizontal="center"/>
      <protection/>
    </xf>
    <xf numFmtId="167" fontId="32" fillId="0" borderId="37" xfId="264" applyFont="1" applyBorder="1" applyAlignment="1">
      <alignment/>
      <protection/>
    </xf>
    <xf numFmtId="167" fontId="32" fillId="0" borderId="37" xfId="264" applyFont="1" applyBorder="1" applyAlignment="1">
      <alignment horizontal="right"/>
      <protection/>
    </xf>
    <xf numFmtId="168" fontId="32" fillId="0" borderId="0" xfId="264" applyNumberFormat="1" applyFont="1" applyBorder="1" applyAlignment="1">
      <alignment horizontal="center"/>
      <protection/>
    </xf>
    <xf numFmtId="168" fontId="32" fillId="0" borderId="0" xfId="264" applyNumberFormat="1" applyFont="1" applyBorder="1" applyAlignment="1">
      <alignment horizontal="left"/>
      <protection/>
    </xf>
    <xf numFmtId="167" fontId="32" fillId="0" borderId="0" xfId="264" applyFont="1" applyBorder="1" applyAlignment="1">
      <alignment/>
      <protection/>
    </xf>
    <xf numFmtId="167" fontId="32" fillId="0" borderId="0" xfId="264" applyNumberFormat="1" applyFont="1" applyBorder="1" applyAlignment="1">
      <alignment horizontal="left"/>
      <protection/>
    </xf>
    <xf numFmtId="167" fontId="32" fillId="0" borderId="0" xfId="264" applyNumberFormat="1" applyFont="1" applyBorder="1" applyAlignment="1">
      <alignment/>
      <protection/>
    </xf>
    <xf numFmtId="167" fontId="32" fillId="0" borderId="0" xfId="264" applyNumberFormat="1" applyFont="1" applyBorder="1" applyAlignment="1">
      <alignment horizontal="right"/>
      <protection/>
    </xf>
    <xf numFmtId="168" fontId="31" fillId="0" borderId="0" xfId="264" applyNumberFormat="1" applyFont="1" applyBorder="1" applyAlignment="1">
      <alignment horizontal="left"/>
      <protection/>
    </xf>
    <xf numFmtId="167" fontId="31" fillId="0" borderId="0" xfId="264" applyFont="1" applyBorder="1" applyAlignment="1">
      <alignment/>
      <protection/>
    </xf>
    <xf numFmtId="167" fontId="12" fillId="34" borderId="36" xfId="306" applyNumberFormat="1" applyFont="1" applyFill="1" applyBorder="1" applyAlignment="1">
      <alignment horizontal="left"/>
      <protection/>
    </xf>
    <xf numFmtId="167" fontId="12" fillId="34" borderId="55" xfId="306" applyNumberFormat="1" applyFont="1" applyFill="1" applyBorder="1">
      <alignment/>
      <protection/>
    </xf>
    <xf numFmtId="167" fontId="12" fillId="34" borderId="22" xfId="306" applyNumberFormat="1" applyFont="1" applyFill="1" applyBorder="1" applyAlignment="1">
      <alignment horizontal="center"/>
      <protection/>
    </xf>
    <xf numFmtId="167" fontId="12" fillId="34" borderId="20" xfId="306" applyNumberFormat="1" applyFont="1" applyFill="1" applyBorder="1" applyAlignment="1">
      <alignment horizontal="center"/>
      <protection/>
    </xf>
    <xf numFmtId="49" fontId="31" fillId="34" borderId="20" xfId="297" applyNumberFormat="1" applyFont="1" applyFill="1" applyBorder="1" applyAlignment="1" quotePrefix="1">
      <alignment horizontal="center"/>
      <protection/>
    </xf>
    <xf numFmtId="49" fontId="31" fillId="34" borderId="20" xfId="297" applyNumberFormat="1" applyFont="1" applyFill="1" applyBorder="1" applyAlignment="1">
      <alignment horizontal="center"/>
      <protection/>
    </xf>
    <xf numFmtId="167" fontId="31" fillId="34" borderId="20" xfId="176" applyNumberFormat="1" applyFont="1" applyFill="1" applyBorder="1" applyAlignment="1" quotePrefix="1">
      <alignment horizontal="center"/>
      <protection/>
    </xf>
    <xf numFmtId="167" fontId="32" fillId="0" borderId="15" xfId="265" applyFont="1" applyBorder="1" applyAlignment="1">
      <alignment horizontal="left"/>
      <protection/>
    </xf>
    <xf numFmtId="167" fontId="31" fillId="0" borderId="16" xfId="265" applyFont="1" applyBorder="1">
      <alignment/>
      <protection/>
    </xf>
    <xf numFmtId="167" fontId="31" fillId="0" borderId="13" xfId="265" applyFont="1" applyBorder="1" applyAlignment="1" quotePrefix="1">
      <alignment horizontal="right"/>
      <protection/>
    </xf>
    <xf numFmtId="167" fontId="31" fillId="0" borderId="14" xfId="265" applyFont="1" applyBorder="1" applyAlignment="1" quotePrefix="1">
      <alignment horizontal="right"/>
      <protection/>
    </xf>
    <xf numFmtId="168" fontId="32" fillId="0" borderId="15" xfId="265" applyNumberFormat="1" applyFont="1" applyBorder="1" applyAlignment="1">
      <alignment horizontal="center"/>
      <protection/>
    </xf>
    <xf numFmtId="168" fontId="32" fillId="0" borderId="16" xfId="265" applyNumberFormat="1" applyFont="1" applyBorder="1" applyAlignment="1">
      <alignment horizontal="left"/>
      <protection/>
    </xf>
    <xf numFmtId="167" fontId="32" fillId="0" borderId="16" xfId="265" applyFont="1" applyBorder="1" applyAlignment="1">
      <alignment horizontal="right"/>
      <protection/>
    </xf>
    <xf numFmtId="167" fontId="32" fillId="0" borderId="17" xfId="265" applyFont="1" applyBorder="1" applyAlignment="1">
      <alignment horizontal="right"/>
      <protection/>
    </xf>
    <xf numFmtId="168" fontId="32" fillId="0" borderId="15" xfId="265" applyNumberFormat="1" applyFont="1" applyBorder="1" applyAlignment="1">
      <alignment horizontal="left"/>
      <protection/>
    </xf>
    <xf numFmtId="168" fontId="31" fillId="0" borderId="16" xfId="265" applyNumberFormat="1" applyFont="1" applyBorder="1" applyAlignment="1">
      <alignment horizontal="left"/>
      <protection/>
    </xf>
    <xf numFmtId="167" fontId="31" fillId="0" borderId="16" xfId="265" applyFont="1" applyBorder="1" applyAlignment="1">
      <alignment horizontal="right"/>
      <protection/>
    </xf>
    <xf numFmtId="168" fontId="32" fillId="0" borderId="52" xfId="265" applyNumberFormat="1" applyFont="1" applyBorder="1" applyAlignment="1">
      <alignment horizontal="left"/>
      <protection/>
    </xf>
    <xf numFmtId="168" fontId="31" fillId="0" borderId="53" xfId="265" applyNumberFormat="1" applyFont="1" applyBorder="1" applyAlignment="1">
      <alignment horizontal="left"/>
      <protection/>
    </xf>
    <xf numFmtId="167" fontId="31" fillId="0" borderId="53" xfId="265" applyFont="1" applyBorder="1" applyAlignment="1">
      <alignment horizontal="right"/>
      <protection/>
    </xf>
    <xf numFmtId="167" fontId="31" fillId="0" borderId="54" xfId="265" applyFont="1" applyBorder="1" applyAlignment="1">
      <alignment horizontal="right"/>
      <protection/>
    </xf>
    <xf numFmtId="167" fontId="2" fillId="0" borderId="0" xfId="160" applyNumberFormat="1">
      <alignment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9" fillId="0" borderId="0" xfId="270" applyFont="1">
      <alignment/>
      <protection/>
    </xf>
    <xf numFmtId="167" fontId="12" fillId="34" borderId="70" xfId="186" applyNumberFormat="1" applyFont="1" applyFill="1" applyBorder="1" applyAlignment="1">
      <alignment horizontal="center"/>
      <protection/>
    </xf>
    <xf numFmtId="167" fontId="12" fillId="34" borderId="55" xfId="186" applyNumberFormat="1" applyFont="1" applyFill="1" applyBorder="1" applyAlignment="1">
      <alignment horizontal="center"/>
      <protection/>
    </xf>
    <xf numFmtId="167" fontId="12" fillId="34" borderId="55" xfId="186" applyNumberFormat="1" applyFont="1" applyFill="1" applyBorder="1" applyAlignment="1" quotePrefix="1">
      <alignment horizontal="center"/>
      <protection/>
    </xf>
    <xf numFmtId="167" fontId="12" fillId="34" borderId="69" xfId="186" applyNumberFormat="1" applyFont="1" applyFill="1" applyBorder="1" applyAlignment="1" quotePrefix="1">
      <alignment horizontal="center"/>
      <protection/>
    </xf>
    <xf numFmtId="0" fontId="12" fillId="34" borderId="71" xfId="270" applyFont="1" applyFill="1" applyBorder="1" applyAlignment="1" quotePrefix="1">
      <alignment horizontal="center"/>
      <protection/>
    </xf>
    <xf numFmtId="167" fontId="9" fillId="0" borderId="61" xfId="186" applyNumberFormat="1" applyFont="1" applyBorder="1" applyAlignment="1">
      <alignment horizontal="left"/>
      <protection/>
    </xf>
    <xf numFmtId="2" fontId="9" fillId="0" borderId="10" xfId="266" applyNumberFormat="1" applyFont="1" applyBorder="1">
      <alignment/>
      <protection/>
    </xf>
    <xf numFmtId="2" fontId="9" fillId="0" borderId="33" xfId="266" applyNumberFormat="1" applyFont="1" applyBorder="1">
      <alignment/>
      <protection/>
    </xf>
    <xf numFmtId="2" fontId="9" fillId="0" borderId="11" xfId="266" applyNumberFormat="1" applyFont="1" applyBorder="1">
      <alignment/>
      <protection/>
    </xf>
    <xf numFmtId="2" fontId="9" fillId="0" borderId="33" xfId="266" applyNumberFormat="1" applyFont="1" applyBorder="1" applyAlignment="1" quotePrefix="1">
      <alignment horizontal="right"/>
      <protection/>
    </xf>
    <xf numFmtId="2" fontId="9" fillId="0" borderId="11" xfId="266" applyNumberFormat="1" applyFont="1" applyBorder="1" applyAlignment="1" quotePrefix="1">
      <alignment horizontal="right"/>
      <protection/>
    </xf>
    <xf numFmtId="2" fontId="9" fillId="0" borderId="10" xfId="266" applyNumberFormat="1" applyFont="1" applyFill="1" applyBorder="1">
      <alignment/>
      <protection/>
    </xf>
    <xf numFmtId="167" fontId="12" fillId="0" borderId="62" xfId="186" applyNumberFormat="1" applyFont="1" applyBorder="1" applyAlignment="1">
      <alignment horizontal="center"/>
      <protection/>
    </xf>
    <xf numFmtId="2" fontId="12" fillId="0" borderId="53" xfId="266" applyNumberFormat="1" applyFont="1" applyBorder="1">
      <alignment/>
      <protection/>
    </xf>
    <xf numFmtId="2" fontId="12" fillId="0" borderId="58" xfId="266" applyNumberFormat="1" applyFont="1" applyBorder="1">
      <alignment/>
      <protection/>
    </xf>
    <xf numFmtId="2" fontId="12" fillId="0" borderId="54" xfId="266" applyNumberFormat="1" applyFont="1" applyBorder="1">
      <alignment/>
      <protection/>
    </xf>
    <xf numFmtId="167" fontId="9" fillId="0" borderId="0" xfId="186" applyNumberFormat="1" applyFont="1">
      <alignment/>
      <protection/>
    </xf>
    <xf numFmtId="164" fontId="9" fillId="0" borderId="0" xfId="186" applyNumberFormat="1" applyFont="1">
      <alignment/>
      <protection/>
    </xf>
    <xf numFmtId="167" fontId="16" fillId="0" borderId="0" xfId="186" applyNumberFormat="1" applyFont="1">
      <alignment/>
      <protection/>
    </xf>
    <xf numFmtId="167" fontId="9" fillId="0" borderId="0" xfId="186" applyNumberFormat="1" applyFont="1" applyFill="1">
      <alignment/>
      <protection/>
    </xf>
    <xf numFmtId="175" fontId="16" fillId="0" borderId="0" xfId="186" applyNumberFormat="1" applyFont="1">
      <alignment/>
      <protection/>
    </xf>
    <xf numFmtId="180" fontId="9" fillId="0" borderId="24" xfId="283" applyNumberFormat="1" applyFont="1" applyFill="1" applyBorder="1">
      <alignment/>
      <protection/>
    </xf>
    <xf numFmtId="0" fontId="2" fillId="0" borderId="24" xfId="160" applyFont="1" applyFill="1" applyBorder="1">
      <alignment/>
      <protection/>
    </xf>
    <xf numFmtId="180" fontId="12" fillId="34" borderId="10" xfId="283" applyNumberFormat="1" applyFont="1" applyFill="1" applyBorder="1" applyAlignment="1" applyProtection="1">
      <alignment horizontal="center" vertical="center" wrapText="1"/>
      <protection/>
    </xf>
    <xf numFmtId="180" fontId="12" fillId="34" borderId="43" xfId="283" applyNumberFormat="1" applyFont="1" applyFill="1" applyBorder="1" applyAlignment="1" applyProtection="1">
      <alignment horizontal="center" vertical="center" wrapText="1"/>
      <protection/>
    </xf>
    <xf numFmtId="180" fontId="12" fillId="34" borderId="11" xfId="283" applyNumberFormat="1" applyFont="1" applyFill="1" applyBorder="1" applyAlignment="1" applyProtection="1">
      <alignment horizontal="center" vertical="center" wrapText="1"/>
      <protection/>
    </xf>
    <xf numFmtId="180" fontId="12" fillId="34" borderId="45" xfId="283" applyNumberFormat="1" applyFont="1" applyFill="1" applyBorder="1" applyAlignment="1" applyProtection="1">
      <alignment horizontal="center" vertical="center" wrapText="1"/>
      <protection/>
    </xf>
    <xf numFmtId="0" fontId="12" fillId="34" borderId="45" xfId="160" applyFont="1" applyFill="1" applyBorder="1" applyAlignment="1">
      <alignment horizontal="center" vertical="center" wrapText="1"/>
      <protection/>
    </xf>
    <xf numFmtId="0" fontId="12" fillId="34" borderId="10" xfId="160" applyFont="1" applyFill="1" applyBorder="1" applyAlignment="1">
      <alignment horizontal="center" vertical="center" wrapText="1"/>
      <protection/>
    </xf>
    <xf numFmtId="0" fontId="12" fillId="34" borderId="43" xfId="160" applyFont="1" applyFill="1" applyBorder="1" applyAlignment="1">
      <alignment horizontal="center" vertical="center" wrapText="1"/>
      <protection/>
    </xf>
    <xf numFmtId="0" fontId="12" fillId="34" borderId="11" xfId="160" applyFont="1" applyFill="1" applyBorder="1" applyAlignment="1">
      <alignment horizontal="center" vertical="center" wrapText="1"/>
      <protection/>
    </xf>
    <xf numFmtId="180" fontId="9" fillId="0" borderId="12" xfId="283" applyNumberFormat="1" applyFont="1" applyFill="1" applyBorder="1" applyAlignment="1" applyProtection="1">
      <alignment horizontal="left"/>
      <protection/>
    </xf>
    <xf numFmtId="164" fontId="9" fillId="0" borderId="32" xfId="160" applyNumberFormat="1" applyFont="1" applyFill="1" applyBorder="1" applyAlignment="1">
      <alignment horizontal="center"/>
      <protection/>
    </xf>
    <xf numFmtId="164" fontId="9" fillId="0" borderId="14" xfId="160" applyNumberFormat="1" applyFont="1" applyFill="1" applyBorder="1" applyAlignment="1">
      <alignment horizontal="center"/>
      <protection/>
    </xf>
    <xf numFmtId="164" fontId="9" fillId="0" borderId="12" xfId="160" applyNumberFormat="1" applyFont="1" applyFill="1" applyBorder="1" applyAlignment="1">
      <alignment horizontal="center"/>
      <protection/>
    </xf>
    <xf numFmtId="180" fontId="9" fillId="0" borderId="15" xfId="283" applyNumberFormat="1" applyFont="1" applyFill="1" applyBorder="1" applyAlignment="1" applyProtection="1">
      <alignment horizontal="left"/>
      <protection/>
    </xf>
    <xf numFmtId="164" fontId="9" fillId="0" borderId="39" xfId="160" applyNumberFormat="1" applyFont="1" applyFill="1" applyBorder="1" applyAlignment="1">
      <alignment horizontal="center"/>
      <protection/>
    </xf>
    <xf numFmtId="164" fontId="9" fillId="0" borderId="17" xfId="160" applyNumberFormat="1" applyFont="1" applyFill="1" applyBorder="1" applyAlignment="1">
      <alignment horizontal="center"/>
      <protection/>
    </xf>
    <xf numFmtId="164" fontId="9" fillId="0" borderId="15" xfId="160" applyNumberFormat="1" applyFont="1" applyFill="1" applyBorder="1" applyAlignment="1">
      <alignment horizontal="center"/>
      <protection/>
    </xf>
    <xf numFmtId="180" fontId="9" fillId="0" borderId="22" xfId="283" applyNumberFormat="1" applyFont="1" applyFill="1" applyBorder="1" applyAlignment="1" applyProtection="1">
      <alignment horizontal="left"/>
      <protection/>
    </xf>
    <xf numFmtId="164" fontId="9" fillId="0" borderId="42" xfId="160" applyNumberFormat="1" applyFont="1" applyFill="1" applyBorder="1" applyAlignment="1">
      <alignment horizontal="center"/>
      <protection/>
    </xf>
    <xf numFmtId="164" fontId="9" fillId="0" borderId="51" xfId="160" applyNumberFormat="1" applyFont="1" applyFill="1" applyBorder="1" applyAlignment="1">
      <alignment horizontal="center"/>
      <protection/>
    </xf>
    <xf numFmtId="164" fontId="9" fillId="0" borderId="22" xfId="160" applyNumberFormat="1" applyFont="1" applyFill="1" applyBorder="1" applyAlignment="1">
      <alignment horizontal="center"/>
      <protection/>
    </xf>
    <xf numFmtId="180" fontId="12" fillId="0" borderId="52" xfId="186" applyNumberFormat="1" applyFont="1" applyFill="1" applyBorder="1" applyAlignment="1" applyProtection="1">
      <alignment horizontal="left"/>
      <protection/>
    </xf>
    <xf numFmtId="164" fontId="12" fillId="0" borderId="53" xfId="160" applyNumberFormat="1" applyFont="1" applyFill="1" applyBorder="1" applyAlignment="1">
      <alignment horizontal="center"/>
      <protection/>
    </xf>
    <xf numFmtId="164" fontId="12" fillId="0" borderId="57" xfId="160" applyNumberFormat="1" applyFont="1" applyFill="1" applyBorder="1" applyAlignment="1">
      <alignment horizontal="center"/>
      <protection/>
    </xf>
    <xf numFmtId="164" fontId="12" fillId="0" borderId="54" xfId="160" applyNumberFormat="1" applyFont="1" applyFill="1" applyBorder="1" applyAlignment="1">
      <alignment horizontal="center"/>
      <protection/>
    </xf>
    <xf numFmtId="164" fontId="12" fillId="0" borderId="52" xfId="160" applyNumberFormat="1" applyFont="1" applyFill="1" applyBorder="1" applyAlignment="1">
      <alignment horizontal="center"/>
      <protection/>
    </xf>
    <xf numFmtId="180" fontId="8" fillId="0" borderId="0" xfId="186" applyNumberFormat="1" applyFont="1" applyFill="1" applyBorder="1" applyAlignment="1" applyProtection="1">
      <alignment horizontal="center" vertical="center"/>
      <protection/>
    </xf>
    <xf numFmtId="0" fontId="9" fillId="0" borderId="0" xfId="273" applyFont="1" applyFill="1">
      <alignment/>
      <protection/>
    </xf>
    <xf numFmtId="0" fontId="12" fillId="35" borderId="10" xfId="188" applyFont="1" applyFill="1" applyBorder="1" applyAlignment="1">
      <alignment horizontal="center" vertical="center"/>
      <protection/>
    </xf>
    <xf numFmtId="0" fontId="12" fillId="35" borderId="10" xfId="188" applyFont="1" applyFill="1" applyBorder="1" applyAlignment="1" quotePrefix="1">
      <alignment horizontal="center" vertical="center"/>
      <protection/>
    </xf>
    <xf numFmtId="0" fontId="12" fillId="35" borderId="11" xfId="188" applyFont="1" applyFill="1" applyBorder="1" applyAlignment="1" quotePrefix="1">
      <alignment horizontal="center" vertical="center"/>
      <protection/>
    </xf>
    <xf numFmtId="0" fontId="9" fillId="0" borderId="61" xfId="273" applyFont="1" applyFill="1" applyBorder="1">
      <alignment/>
      <protection/>
    </xf>
    <xf numFmtId="0" fontId="9" fillId="0" borderId="40" xfId="273" applyFont="1" applyFill="1" applyBorder="1">
      <alignment/>
      <protection/>
    </xf>
    <xf numFmtId="164" fontId="9" fillId="0" borderId="10" xfId="188" applyNumberFormat="1" applyFont="1" applyBorder="1">
      <alignment/>
      <protection/>
    </xf>
    <xf numFmtId="164" fontId="9" fillId="0" borderId="10" xfId="188" applyNumberFormat="1" applyFont="1" applyBorder="1" applyAlignment="1">
      <alignment horizontal="right"/>
      <protection/>
    </xf>
    <xf numFmtId="164" fontId="9" fillId="0" borderId="11" xfId="188" applyNumberFormat="1" applyFont="1" applyBorder="1" applyAlignment="1">
      <alignment horizontal="right"/>
      <protection/>
    </xf>
    <xf numFmtId="164" fontId="9" fillId="0" borderId="0" xfId="273" applyNumberFormat="1" applyFont="1" applyFill="1">
      <alignment/>
      <protection/>
    </xf>
    <xf numFmtId="0" fontId="9" fillId="0" borderId="24" xfId="273" applyFont="1" applyFill="1" applyBorder="1">
      <alignment/>
      <protection/>
    </xf>
    <xf numFmtId="0" fontId="9" fillId="0" borderId="0" xfId="273" applyFont="1" applyFill="1" applyBorder="1">
      <alignment/>
      <protection/>
    </xf>
    <xf numFmtId="164" fontId="9" fillId="0" borderId="16" xfId="188" applyNumberFormat="1" applyFont="1" applyFill="1" applyBorder="1">
      <alignment/>
      <protection/>
    </xf>
    <xf numFmtId="164" fontId="9" fillId="0" borderId="16" xfId="188" applyNumberFormat="1" applyFont="1" applyFill="1" applyBorder="1" applyAlignment="1">
      <alignment horizontal="right"/>
      <protection/>
    </xf>
    <xf numFmtId="164" fontId="9" fillId="0" borderId="17" xfId="188" applyNumberFormat="1" applyFont="1" applyFill="1" applyBorder="1" applyAlignment="1">
      <alignment horizontal="right"/>
      <protection/>
    </xf>
    <xf numFmtId="164" fontId="9" fillId="0" borderId="16" xfId="188" applyNumberFormat="1" applyFont="1" applyFill="1" applyBorder="1" applyAlignment="1" quotePrefix="1">
      <alignment horizontal="center"/>
      <protection/>
    </xf>
    <xf numFmtId="164" fontId="9" fillId="0" borderId="17" xfId="188" applyNumberFormat="1" applyFont="1" applyFill="1" applyBorder="1" applyAlignment="1" quotePrefix="1">
      <alignment horizontal="center"/>
      <protection/>
    </xf>
    <xf numFmtId="164" fontId="9" fillId="0" borderId="10" xfId="188" applyNumberFormat="1" applyFont="1" applyFill="1" applyBorder="1">
      <alignment/>
      <protection/>
    </xf>
    <xf numFmtId="164" fontId="9" fillId="0" borderId="10" xfId="188" applyNumberFormat="1" applyFont="1" applyFill="1" applyBorder="1" applyAlignment="1">
      <alignment horizontal="right"/>
      <protection/>
    </xf>
    <xf numFmtId="164" fontId="9" fillId="0" borderId="11" xfId="188" applyNumberFormat="1" applyFont="1" applyFill="1" applyBorder="1" applyAlignment="1">
      <alignment horizontal="right"/>
      <protection/>
    </xf>
    <xf numFmtId="0" fontId="9" fillId="0" borderId="39" xfId="273" applyFont="1" applyFill="1" applyBorder="1">
      <alignment/>
      <protection/>
    </xf>
    <xf numFmtId="0" fontId="9" fillId="0" borderId="62" xfId="273" applyFont="1" applyFill="1" applyBorder="1">
      <alignment/>
      <protection/>
    </xf>
    <xf numFmtId="0" fontId="9" fillId="0" borderId="63" xfId="273" applyFont="1" applyFill="1" applyBorder="1">
      <alignment/>
      <protection/>
    </xf>
    <xf numFmtId="164" fontId="9" fillId="0" borderId="53" xfId="188" applyNumberFormat="1" applyFont="1" applyFill="1" applyBorder="1">
      <alignment/>
      <protection/>
    </xf>
    <xf numFmtId="164" fontId="9" fillId="0" borderId="53" xfId="188" applyNumberFormat="1" applyFont="1" applyFill="1" applyBorder="1" applyAlignment="1">
      <alignment horizontal="right"/>
      <protection/>
    </xf>
    <xf numFmtId="164" fontId="9" fillId="0" borderId="54" xfId="188" applyNumberFormat="1" applyFont="1" applyFill="1" applyBorder="1" applyAlignment="1">
      <alignment horizontal="right"/>
      <protection/>
    </xf>
    <xf numFmtId="0" fontId="9" fillId="0" borderId="0" xfId="213" applyFont="1" applyFill="1">
      <alignment/>
      <protection/>
    </xf>
    <xf numFmtId="0" fontId="12" fillId="0" borderId="0" xfId="160" applyFont="1" applyFill="1" applyAlignment="1">
      <alignment/>
      <protection/>
    </xf>
    <xf numFmtId="167" fontId="6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9" fillId="33" borderId="72" xfId="0" applyNumberFormat="1" applyFont="1" applyFill="1" applyBorder="1" applyAlignment="1">
      <alignment/>
    </xf>
    <xf numFmtId="167" fontId="9" fillId="33" borderId="38" xfId="0" applyNumberFormat="1" applyFont="1" applyFill="1" applyBorder="1" applyAlignment="1">
      <alignment/>
    </xf>
    <xf numFmtId="167" fontId="33" fillId="33" borderId="55" xfId="0" applyNumberFormat="1" applyFont="1" applyFill="1" applyBorder="1" applyAlignment="1">
      <alignment/>
    </xf>
    <xf numFmtId="167" fontId="33" fillId="33" borderId="69" xfId="0" applyNumberFormat="1" applyFont="1" applyFill="1" applyBorder="1" applyAlignment="1">
      <alignment/>
    </xf>
    <xf numFmtId="167" fontId="31" fillId="33" borderId="37" xfId="0" applyNumberFormat="1" applyFont="1" applyFill="1" applyBorder="1" applyAlignment="1" quotePrefix="1">
      <alignment horizontal="centerContinuous"/>
    </xf>
    <xf numFmtId="167" fontId="31" fillId="33" borderId="60" xfId="0" applyNumberFormat="1" applyFont="1" applyFill="1" applyBorder="1" applyAlignment="1" quotePrefix="1">
      <alignment horizontal="centerContinuous"/>
    </xf>
    <xf numFmtId="167" fontId="6" fillId="33" borderId="24" xfId="0" applyNumberFormat="1" applyFont="1" applyFill="1" applyBorder="1" applyAlignment="1">
      <alignment/>
    </xf>
    <xf numFmtId="167" fontId="9" fillId="33" borderId="39" xfId="0" applyNumberFormat="1" applyFont="1" applyFill="1" applyBorder="1" applyAlignment="1">
      <alignment/>
    </xf>
    <xf numFmtId="167" fontId="12" fillId="0" borderId="73" xfId="0" applyNumberFormat="1" applyFont="1" applyFill="1" applyBorder="1" applyAlignment="1">
      <alignment/>
    </xf>
    <xf numFmtId="167" fontId="9" fillId="0" borderId="32" xfId="0" applyNumberFormat="1" applyFont="1" applyFill="1" applyBorder="1" applyAlignment="1">
      <alignment/>
    </xf>
    <xf numFmtId="167" fontId="9" fillId="0" borderId="14" xfId="0" applyNumberFormat="1" applyFont="1" applyFill="1" applyBorder="1" applyAlignment="1">
      <alignment/>
    </xf>
    <xf numFmtId="167" fontId="12" fillId="0" borderId="24" xfId="0" applyNumberFormat="1" applyFont="1" applyFill="1" applyBorder="1" applyAlignment="1">
      <alignment horizontal="left"/>
    </xf>
    <xf numFmtId="167" fontId="12" fillId="0" borderId="16" xfId="0" applyNumberFormat="1" applyFont="1" applyFill="1" applyBorder="1" applyAlignment="1">
      <alignment horizontal="right"/>
    </xf>
    <xf numFmtId="167" fontId="12" fillId="0" borderId="17" xfId="0" applyNumberFormat="1" applyFont="1" applyFill="1" applyBorder="1" applyAlignment="1">
      <alignment horizontal="right"/>
    </xf>
    <xf numFmtId="167" fontId="2" fillId="0" borderId="0" xfId="160" applyNumberFormat="1" applyFill="1">
      <alignment/>
      <protection/>
    </xf>
    <xf numFmtId="167" fontId="31" fillId="0" borderId="15" xfId="0" applyNumberFormat="1" applyFont="1" applyFill="1" applyBorder="1" applyAlignment="1">
      <alignment horizontal="left"/>
    </xf>
    <xf numFmtId="167" fontId="40" fillId="0" borderId="39" xfId="0" applyNumberFormat="1" applyFont="1" applyFill="1" applyBorder="1" applyAlignment="1">
      <alignment/>
    </xf>
    <xf numFmtId="167" fontId="9" fillId="0" borderId="16" xfId="0" applyNumberFormat="1" applyFont="1" applyFill="1" applyBorder="1" applyAlignment="1">
      <alignment horizontal="right"/>
    </xf>
    <xf numFmtId="167" fontId="9" fillId="0" borderId="17" xfId="0" applyNumberFormat="1" applyFont="1" applyFill="1" applyBorder="1" applyAlignment="1">
      <alignment horizontal="right"/>
    </xf>
    <xf numFmtId="167" fontId="9" fillId="0" borderId="24" xfId="0" applyNumberFormat="1" applyFont="1" applyFill="1" applyBorder="1" applyAlignment="1">
      <alignment/>
    </xf>
    <xf numFmtId="167" fontId="9" fillId="0" borderId="39" xfId="0" applyNumberFormat="1" applyFont="1" applyFill="1" applyBorder="1" applyAlignment="1">
      <alignment/>
    </xf>
    <xf numFmtId="167" fontId="9" fillId="0" borderId="39" xfId="0" applyNumberFormat="1" applyFont="1" applyFill="1" applyBorder="1" applyAlignment="1" quotePrefix="1">
      <alignment horizontal="left"/>
    </xf>
    <xf numFmtId="167" fontId="6" fillId="0" borderId="24" xfId="0" applyNumberFormat="1" applyFont="1" applyFill="1" applyBorder="1" applyAlignment="1">
      <alignment/>
    </xf>
    <xf numFmtId="167" fontId="9" fillId="0" borderId="39" xfId="0" applyNumberFormat="1" applyFont="1" applyFill="1" applyBorder="1" applyAlignment="1">
      <alignment horizontal="right"/>
    </xf>
    <xf numFmtId="167" fontId="6" fillId="0" borderId="73" xfId="0" applyNumberFormat="1" applyFont="1" applyFill="1" applyBorder="1" applyAlignment="1">
      <alignment/>
    </xf>
    <xf numFmtId="167" fontId="9" fillId="0" borderId="32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left"/>
    </xf>
    <xf numFmtId="167" fontId="6" fillId="0" borderId="56" xfId="0" applyNumberFormat="1" applyFont="1" applyFill="1" applyBorder="1" applyAlignment="1">
      <alignment/>
    </xf>
    <xf numFmtId="167" fontId="9" fillId="0" borderId="42" xfId="0" applyNumberFormat="1" applyFont="1" applyFill="1" applyBorder="1" applyAlignment="1">
      <alignment/>
    </xf>
    <xf numFmtId="167" fontId="9" fillId="0" borderId="44" xfId="0" applyNumberFormat="1" applyFont="1" applyFill="1" applyBorder="1" applyAlignment="1">
      <alignment horizontal="right"/>
    </xf>
    <xf numFmtId="167" fontId="41" fillId="0" borderId="39" xfId="0" applyNumberFormat="1" applyFont="1" applyFill="1" applyBorder="1" applyAlignment="1">
      <alignment horizontal="left"/>
    </xf>
    <xf numFmtId="167" fontId="12" fillId="0" borderId="13" xfId="0" applyNumberFormat="1" applyFont="1" applyFill="1" applyBorder="1" applyAlignment="1">
      <alignment horizontal="right"/>
    </xf>
    <xf numFmtId="167" fontId="12" fillId="0" borderId="14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7" fontId="9" fillId="0" borderId="56" xfId="0" applyNumberFormat="1" applyFont="1" applyFill="1" applyBorder="1" applyAlignment="1">
      <alignment/>
    </xf>
    <xf numFmtId="167" fontId="9" fillId="0" borderId="20" xfId="0" applyNumberFormat="1" applyFont="1" applyFill="1" applyBorder="1" applyAlignment="1">
      <alignment horizontal="right"/>
    </xf>
    <xf numFmtId="167" fontId="9" fillId="0" borderId="51" xfId="0" applyNumberFormat="1" applyFont="1" applyFill="1" applyBorder="1" applyAlignment="1">
      <alignment horizontal="right"/>
    </xf>
    <xf numFmtId="167" fontId="6" fillId="0" borderId="39" xfId="0" applyNumberFormat="1" applyFont="1" applyFill="1" applyBorder="1" applyAlignment="1">
      <alignment/>
    </xf>
    <xf numFmtId="167" fontId="12" fillId="0" borderId="56" xfId="0" applyNumberFormat="1" applyFont="1" applyFill="1" applyBorder="1" applyAlignment="1">
      <alignment horizontal="left"/>
    </xf>
    <xf numFmtId="167" fontId="41" fillId="0" borderId="42" xfId="0" applyNumberFormat="1" applyFont="1" applyFill="1" applyBorder="1" applyAlignment="1">
      <alignment horizontal="left"/>
    </xf>
    <xf numFmtId="167" fontId="12" fillId="0" borderId="20" xfId="0" applyNumberFormat="1" applyFont="1" applyFill="1" applyBorder="1" applyAlignment="1">
      <alignment horizontal="right"/>
    </xf>
    <xf numFmtId="167" fontId="12" fillId="0" borderId="51" xfId="0" applyNumberFormat="1" applyFont="1" applyFill="1" applyBorder="1" applyAlignment="1">
      <alignment horizontal="right"/>
    </xf>
    <xf numFmtId="167" fontId="12" fillId="0" borderId="73" xfId="0" applyNumberFormat="1" applyFont="1" applyFill="1" applyBorder="1" applyAlignment="1">
      <alignment vertical="center"/>
    </xf>
    <xf numFmtId="167" fontId="42" fillId="0" borderId="32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167" fontId="42" fillId="0" borderId="39" xfId="0" applyNumberFormat="1" applyFont="1" applyFill="1" applyBorder="1" applyAlignment="1">
      <alignment vertical="center"/>
    </xf>
    <xf numFmtId="167" fontId="12" fillId="0" borderId="16" xfId="0" applyNumberFormat="1" applyFont="1" applyFill="1" applyBorder="1" applyAlignment="1">
      <alignment horizontal="center"/>
    </xf>
    <xf numFmtId="167" fontId="12" fillId="0" borderId="17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 quotePrefix="1">
      <alignment horizontal="left"/>
    </xf>
    <xf numFmtId="167" fontId="9" fillId="0" borderId="39" xfId="0" applyNumberFormat="1" applyFont="1" applyFill="1" applyBorder="1" applyAlignment="1">
      <alignment horizontal="center"/>
    </xf>
    <xf numFmtId="167" fontId="9" fillId="0" borderId="4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/>
    </xf>
    <xf numFmtId="167" fontId="12" fillId="0" borderId="56" xfId="0" applyNumberFormat="1" applyFont="1" applyFill="1" applyBorder="1" applyAlignment="1" quotePrefix="1">
      <alignment horizontal="left"/>
    </xf>
    <xf numFmtId="167" fontId="0" fillId="0" borderId="24" xfId="0" applyNumberFormat="1" applyFill="1" applyBorder="1" applyAlignment="1">
      <alignment/>
    </xf>
    <xf numFmtId="167" fontId="0" fillId="0" borderId="39" xfId="0" applyNumberFormat="1" applyFill="1" applyBorder="1" applyAlignment="1">
      <alignment/>
    </xf>
    <xf numFmtId="167" fontId="9" fillId="0" borderId="24" xfId="0" applyNumberFormat="1" applyFont="1" applyFill="1" applyBorder="1" applyAlignment="1" quotePrefix="1">
      <alignment horizontal="left"/>
    </xf>
    <xf numFmtId="167" fontId="12" fillId="0" borderId="67" xfId="0" applyNumberFormat="1" applyFont="1" applyFill="1" applyBorder="1" applyAlignment="1" quotePrefix="1">
      <alignment horizontal="left"/>
    </xf>
    <xf numFmtId="167" fontId="6" fillId="0" borderId="48" xfId="0" applyNumberFormat="1" applyFont="1" applyFill="1" applyBorder="1" applyAlignment="1">
      <alignment/>
    </xf>
    <xf numFmtId="167" fontId="12" fillId="0" borderId="48" xfId="0" applyNumberFormat="1" applyFont="1" applyFill="1" applyBorder="1" applyAlignment="1">
      <alignment horizontal="right"/>
    </xf>
    <xf numFmtId="167" fontId="12" fillId="0" borderId="48" xfId="0" applyNumberFormat="1" applyFont="1" applyFill="1" applyBorder="1" applyAlignment="1">
      <alignment horizontal="center"/>
    </xf>
    <xf numFmtId="167" fontId="12" fillId="0" borderId="21" xfId="0" applyNumberFormat="1" applyFont="1" applyFill="1" applyBorder="1" applyAlignment="1">
      <alignment horizontal="center"/>
    </xf>
    <xf numFmtId="167" fontId="9" fillId="0" borderId="0" xfId="0" applyNumberFormat="1" applyFont="1" applyFill="1" applyAlignment="1" quotePrefix="1">
      <alignment horizontal="left"/>
    </xf>
    <xf numFmtId="167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Alignment="1" quotePrefix="1">
      <alignment/>
    </xf>
    <xf numFmtId="167" fontId="6" fillId="0" borderId="0" xfId="0" applyNumberFormat="1" applyFont="1" applyFill="1" applyAlignment="1">
      <alignment horizontal="left"/>
    </xf>
    <xf numFmtId="167" fontId="9" fillId="0" borderId="0" xfId="0" applyNumberFormat="1" applyFont="1" applyFill="1" applyBorder="1" applyAlignment="1" quotePrefix="1">
      <alignment/>
    </xf>
    <xf numFmtId="167" fontId="9" fillId="0" borderId="0" xfId="0" applyNumberFormat="1" applyFont="1" applyFill="1" applyAlignment="1">
      <alignment horizontal="left"/>
    </xf>
    <xf numFmtId="167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horizontal="right"/>
    </xf>
    <xf numFmtId="0" fontId="12" fillId="0" borderId="0" xfId="160" applyFont="1" applyAlignment="1">
      <alignment/>
      <protection/>
    </xf>
    <xf numFmtId="167" fontId="0" fillId="0" borderId="0" xfId="0" applyNumberFormat="1" applyFill="1" applyAlignment="1">
      <alignment/>
    </xf>
    <xf numFmtId="167" fontId="12" fillId="0" borderId="16" xfId="0" applyNumberFormat="1" applyFont="1" applyFill="1" applyBorder="1" applyAlignment="1" quotePrefix="1">
      <alignment horizontal="left"/>
    </xf>
    <xf numFmtId="167" fontId="9" fillId="0" borderId="42" xfId="0" applyNumberFormat="1" applyFont="1" applyFill="1" applyBorder="1" applyAlignment="1" quotePrefix="1">
      <alignment horizontal="left"/>
    </xf>
    <xf numFmtId="167" fontId="12" fillId="0" borderId="73" xfId="0" applyNumberFormat="1" applyFont="1" applyFill="1" applyBorder="1" applyAlignment="1">
      <alignment horizontal="left"/>
    </xf>
    <xf numFmtId="167" fontId="41" fillId="0" borderId="32" xfId="0" applyNumberFormat="1" applyFont="1" applyBorder="1" applyAlignment="1">
      <alignment horizontal="left"/>
    </xf>
    <xf numFmtId="167" fontId="41" fillId="0" borderId="42" xfId="0" applyNumberFormat="1" applyFont="1" applyBorder="1" applyAlignment="1">
      <alignment horizontal="left"/>
    </xf>
    <xf numFmtId="167" fontId="12" fillId="38" borderId="73" xfId="0" applyNumberFormat="1" applyFont="1" applyFill="1" applyBorder="1" applyAlignment="1">
      <alignment vertical="center"/>
    </xf>
    <xf numFmtId="167" fontId="12" fillId="38" borderId="24" xfId="0" applyNumberFormat="1" applyFont="1" applyFill="1" applyBorder="1" applyAlignment="1">
      <alignment vertical="center"/>
    </xf>
    <xf numFmtId="167" fontId="6" fillId="38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/>
    </xf>
    <xf numFmtId="0" fontId="12" fillId="33" borderId="74" xfId="160" applyFont="1" applyFill="1" applyBorder="1" applyAlignment="1">
      <alignment horizontal="center" vertical="center"/>
      <protection/>
    </xf>
    <xf numFmtId="0" fontId="12" fillId="33" borderId="75" xfId="160" applyFont="1" applyFill="1" applyBorder="1" applyAlignment="1">
      <alignment horizontal="center" vertical="center"/>
      <protection/>
    </xf>
    <xf numFmtId="0" fontId="12" fillId="33" borderId="29" xfId="160" applyFont="1" applyFill="1" applyBorder="1" applyAlignment="1">
      <alignment horizontal="center" vertical="center"/>
      <protection/>
    </xf>
    <xf numFmtId="0" fontId="9" fillId="0" borderId="24" xfId="160" applyFont="1" applyBorder="1">
      <alignment/>
      <protection/>
    </xf>
    <xf numFmtId="167" fontId="9" fillId="39" borderId="16" xfId="213" applyNumberFormat="1" applyFont="1" applyFill="1" applyBorder="1" applyAlignment="1" applyProtection="1">
      <alignment horizontal="left" indent="2"/>
      <protection/>
    </xf>
    <xf numFmtId="2" fontId="9" fillId="39" borderId="16" xfId="213" applyNumberFormat="1" applyFont="1" applyFill="1" applyBorder="1">
      <alignment/>
      <protection/>
    </xf>
    <xf numFmtId="2" fontId="9" fillId="39" borderId="17" xfId="213" applyNumberFormat="1" applyFont="1" applyFill="1" applyBorder="1">
      <alignment/>
      <protection/>
    </xf>
    <xf numFmtId="2" fontId="9" fillId="39" borderId="0" xfId="213" applyNumberFormat="1" applyFont="1" applyFill="1" applyBorder="1">
      <alignment/>
      <protection/>
    </xf>
    <xf numFmtId="167" fontId="9" fillId="39" borderId="20" xfId="213" applyNumberFormat="1" applyFont="1" applyFill="1" applyBorder="1" applyAlignment="1" applyProtection="1">
      <alignment horizontal="left" indent="2"/>
      <protection/>
    </xf>
    <xf numFmtId="2" fontId="9" fillId="39" borderId="20" xfId="213" applyNumberFormat="1" applyFont="1" applyFill="1" applyBorder="1">
      <alignment/>
      <protection/>
    </xf>
    <xf numFmtId="2" fontId="9" fillId="39" borderId="51" xfId="213" applyNumberFormat="1" applyFont="1" applyFill="1" applyBorder="1">
      <alignment/>
      <protection/>
    </xf>
    <xf numFmtId="167" fontId="12" fillId="39" borderId="10" xfId="213" applyNumberFormat="1" applyFont="1" applyFill="1" applyBorder="1" applyAlignment="1">
      <alignment horizontal="left"/>
      <protection/>
    </xf>
    <xf numFmtId="2" fontId="12" fillId="39" borderId="10" xfId="213" applyNumberFormat="1" applyFont="1" applyFill="1" applyBorder="1">
      <alignment/>
      <protection/>
    </xf>
    <xf numFmtId="2" fontId="12" fillId="39" borderId="11" xfId="213" applyNumberFormat="1" applyFont="1" applyFill="1" applyBorder="1">
      <alignment/>
      <protection/>
    </xf>
    <xf numFmtId="2" fontId="9" fillId="0" borderId="16" xfId="160" applyNumberFormat="1" applyFont="1" applyBorder="1">
      <alignment/>
      <protection/>
    </xf>
    <xf numFmtId="2" fontId="9" fillId="0" borderId="39" xfId="160" applyNumberFormat="1" applyFont="1" applyBorder="1">
      <alignment/>
      <protection/>
    </xf>
    <xf numFmtId="2" fontId="9" fillId="0" borderId="17" xfId="160" applyNumberFormat="1" applyFont="1" applyBorder="1">
      <alignment/>
      <protection/>
    </xf>
    <xf numFmtId="0" fontId="9" fillId="0" borderId="61" xfId="160" applyFont="1" applyBorder="1">
      <alignment/>
      <protection/>
    </xf>
    <xf numFmtId="167" fontId="12" fillId="0" borderId="10" xfId="160" applyNumberFormat="1" applyFont="1" applyBorder="1" applyAlignment="1">
      <alignment horizontal="left"/>
      <protection/>
    </xf>
    <xf numFmtId="2" fontId="12" fillId="0" borderId="10" xfId="160" applyNumberFormat="1" applyFont="1" applyBorder="1">
      <alignment/>
      <protection/>
    </xf>
    <xf numFmtId="2" fontId="12" fillId="0" borderId="43" xfId="160" applyNumberFormat="1" applyFont="1" applyBorder="1">
      <alignment/>
      <protection/>
    </xf>
    <xf numFmtId="2" fontId="12" fillId="0" borderId="11" xfId="160" applyNumberFormat="1" applyFont="1" applyBorder="1">
      <alignment/>
      <protection/>
    </xf>
    <xf numFmtId="0" fontId="9" fillId="0" borderId="12" xfId="160" applyFont="1" applyBorder="1">
      <alignment/>
      <protection/>
    </xf>
    <xf numFmtId="2" fontId="9" fillId="0" borderId="13" xfId="160" applyNumberFormat="1" applyFont="1" applyBorder="1">
      <alignment/>
      <protection/>
    </xf>
    <xf numFmtId="2" fontId="9" fillId="0" borderId="14" xfId="160" applyNumberFormat="1" applyFont="1" applyBorder="1">
      <alignment/>
      <protection/>
    </xf>
    <xf numFmtId="167" fontId="9" fillId="0" borderId="16" xfId="213" applyNumberFormat="1" applyFont="1" applyFill="1" applyBorder="1" applyAlignment="1" applyProtection="1">
      <alignment horizontal="left" indent="2"/>
      <protection/>
    </xf>
    <xf numFmtId="2" fontId="9" fillId="0" borderId="16" xfId="160" applyNumberFormat="1" applyFont="1" applyFill="1" applyBorder="1">
      <alignment/>
      <protection/>
    </xf>
    <xf numFmtId="0" fontId="9" fillId="0" borderId="22" xfId="160" applyFont="1" applyBorder="1">
      <alignment/>
      <protection/>
    </xf>
    <xf numFmtId="2" fontId="9" fillId="0" borderId="20" xfId="160" applyNumberFormat="1" applyFont="1" applyBorder="1">
      <alignment/>
      <protection/>
    </xf>
    <xf numFmtId="2" fontId="9" fillId="0" borderId="51" xfId="160" applyNumberFormat="1" applyFont="1" applyBorder="1">
      <alignment/>
      <protection/>
    </xf>
    <xf numFmtId="0" fontId="12" fillId="0" borderId="10" xfId="160" applyFont="1" applyBorder="1">
      <alignment/>
      <protection/>
    </xf>
    <xf numFmtId="2" fontId="12" fillId="0" borderId="13" xfId="160" applyNumberFormat="1" applyFont="1" applyBorder="1">
      <alignment/>
      <protection/>
    </xf>
    <xf numFmtId="2" fontId="12" fillId="0" borderId="14" xfId="160" applyNumberFormat="1" applyFont="1" applyBorder="1">
      <alignment/>
      <protection/>
    </xf>
    <xf numFmtId="2" fontId="9" fillId="0" borderId="0" xfId="160" applyNumberFormat="1" applyFont="1">
      <alignment/>
      <protection/>
    </xf>
    <xf numFmtId="2" fontId="9" fillId="0" borderId="32" xfId="160" applyNumberFormat="1" applyFont="1" applyBorder="1">
      <alignment/>
      <protection/>
    </xf>
    <xf numFmtId="2" fontId="9" fillId="0" borderId="66" xfId="160" applyNumberFormat="1" applyFont="1" applyBorder="1">
      <alignment/>
      <protection/>
    </xf>
    <xf numFmtId="2" fontId="9" fillId="0" borderId="46" xfId="160" applyNumberFormat="1" applyFont="1" applyBorder="1">
      <alignment/>
      <protection/>
    </xf>
    <xf numFmtId="164" fontId="9" fillId="0" borderId="0" xfId="160" applyNumberFormat="1" applyFont="1" applyAlignment="1">
      <alignment horizontal="center"/>
      <protection/>
    </xf>
    <xf numFmtId="167" fontId="9" fillId="39" borderId="13" xfId="213" applyNumberFormat="1" applyFont="1" applyFill="1" applyBorder="1" applyAlignment="1" applyProtection="1">
      <alignment horizontal="left" indent="2"/>
      <protection/>
    </xf>
    <xf numFmtId="0" fontId="9" fillId="0" borderId="18" xfId="160" applyFont="1" applyBorder="1">
      <alignment/>
      <protection/>
    </xf>
    <xf numFmtId="167" fontId="9" fillId="39" borderId="19" xfId="213" applyNumberFormat="1" applyFont="1" applyFill="1" applyBorder="1" applyAlignment="1" applyProtection="1">
      <alignment horizontal="left" indent="2"/>
      <protection/>
    </xf>
    <xf numFmtId="2" fontId="9" fillId="0" borderId="19" xfId="160" applyNumberFormat="1" applyFont="1" applyBorder="1">
      <alignment/>
      <protection/>
    </xf>
    <xf numFmtId="2" fontId="9" fillId="0" borderId="21" xfId="160" applyNumberFormat="1" applyFont="1" applyBorder="1">
      <alignment/>
      <protection/>
    </xf>
    <xf numFmtId="0" fontId="32" fillId="0" borderId="0" xfId="160" applyFont="1">
      <alignment/>
      <protection/>
    </xf>
    <xf numFmtId="0" fontId="9" fillId="35" borderId="45" xfId="160" applyFont="1" applyFill="1" applyBorder="1">
      <alignment/>
      <protection/>
    </xf>
    <xf numFmtId="1" fontId="12" fillId="35" borderId="10" xfId="176" applyNumberFormat="1" applyFont="1" applyFill="1" applyBorder="1" applyAlignment="1" applyProtection="1" quotePrefix="1">
      <alignment horizontal="center" vertical="center"/>
      <protection/>
    </xf>
    <xf numFmtId="1" fontId="12" fillId="35" borderId="10" xfId="176" applyNumberFormat="1" applyFont="1" applyFill="1" applyBorder="1" applyAlignment="1" applyProtection="1">
      <alignment horizontal="center" vertical="center"/>
      <protection/>
    </xf>
    <xf numFmtId="1" fontId="12" fillId="35" borderId="11" xfId="176" applyNumberFormat="1" applyFont="1" applyFill="1" applyBorder="1" applyAlignment="1" applyProtection="1">
      <alignment horizontal="center" vertical="center"/>
      <protection/>
    </xf>
    <xf numFmtId="0" fontId="12" fillId="0" borderId="45" xfId="160" applyFont="1" applyBorder="1" applyAlignment="1">
      <alignment horizontal="left"/>
      <protection/>
    </xf>
    <xf numFmtId="2" fontId="9" fillId="0" borderId="10" xfId="176" applyNumberFormat="1" applyFont="1" applyFill="1" applyBorder="1">
      <alignment/>
      <protection/>
    </xf>
    <xf numFmtId="2" fontId="9" fillId="0" borderId="10" xfId="273" applyNumberFormat="1" applyFont="1" applyFill="1" applyBorder="1">
      <alignment/>
      <protection/>
    </xf>
    <xf numFmtId="0" fontId="101" fillId="0" borderId="0" xfId="0" applyFont="1" applyAlignment="1">
      <alignment/>
    </xf>
    <xf numFmtId="164" fontId="9" fillId="0" borderId="10" xfId="273" applyNumberFormat="1" applyFont="1" applyFill="1" applyBorder="1" applyAlignment="1">
      <alignment horizontal="center"/>
      <protection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2" fillId="0" borderId="52" xfId="160" applyFont="1" applyBorder="1" applyAlignment="1">
      <alignment horizontal="left"/>
      <protection/>
    </xf>
    <xf numFmtId="2" fontId="9" fillId="0" borderId="53" xfId="176" applyNumberFormat="1" applyFont="1" applyFill="1" applyBorder="1">
      <alignment/>
      <protection/>
    </xf>
    <xf numFmtId="164" fontId="9" fillId="0" borderId="53" xfId="176" applyNumberFormat="1" applyFont="1" applyFill="1" applyBorder="1" applyAlignment="1">
      <alignment horizontal="center"/>
      <protection/>
    </xf>
    <xf numFmtId="164" fontId="9" fillId="0" borderId="53" xfId="0" applyNumberFormat="1" applyFont="1" applyBorder="1" applyAlignment="1">
      <alignment horizontal="center"/>
    </xf>
    <xf numFmtId="164" fontId="9" fillId="0" borderId="54" xfId="0" applyNumberFormat="1" applyFont="1" applyBorder="1" applyAlignment="1">
      <alignment horizontal="center"/>
    </xf>
    <xf numFmtId="0" fontId="43" fillId="0" borderId="0" xfId="160" applyFont="1">
      <alignment/>
      <protection/>
    </xf>
    <xf numFmtId="0" fontId="102" fillId="0" borderId="0" xfId="155" applyFont="1" applyAlignment="1" applyProtection="1">
      <alignment/>
      <protection/>
    </xf>
    <xf numFmtId="0" fontId="92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39" xfId="0" applyNumberFormat="1" applyFont="1" applyFill="1" applyBorder="1" applyAlignment="1">
      <alignment/>
    </xf>
    <xf numFmtId="164" fontId="9" fillId="0" borderId="46" xfId="0" applyNumberFormat="1" applyFont="1" applyFill="1" applyBorder="1" applyAlignment="1">
      <alignment/>
    </xf>
    <xf numFmtId="164" fontId="92" fillId="0" borderId="16" xfId="0" applyNumberFormat="1" applyFont="1" applyFill="1" applyBorder="1" applyAlignment="1">
      <alignment vertical="center"/>
    </xf>
    <xf numFmtId="164" fontId="92" fillId="0" borderId="46" xfId="0" applyNumberFormat="1" applyFont="1" applyFill="1" applyBorder="1" applyAlignment="1">
      <alignment vertical="center"/>
    </xf>
    <xf numFmtId="164" fontId="9" fillId="0" borderId="76" xfId="0" applyNumberFormat="1" applyFont="1" applyFill="1" applyBorder="1" applyAlignment="1">
      <alignment/>
    </xf>
    <xf numFmtId="0" fontId="92" fillId="0" borderId="24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164" fontId="12" fillId="0" borderId="57" xfId="0" applyNumberFormat="1" applyFont="1" applyFill="1" applyBorder="1" applyAlignment="1">
      <alignment/>
    </xf>
    <xf numFmtId="164" fontId="12" fillId="0" borderId="53" xfId="0" applyNumberFormat="1" applyFont="1" applyFill="1" applyBorder="1" applyAlignment="1">
      <alignment/>
    </xf>
    <xf numFmtId="164" fontId="12" fillId="0" borderId="77" xfId="0" applyNumberFormat="1" applyFont="1" applyFill="1" applyBorder="1" applyAlignment="1">
      <alignment/>
    </xf>
    <xf numFmtId="164" fontId="12" fillId="0" borderId="78" xfId="0" applyNumberFormat="1" applyFont="1" applyFill="1" applyBorder="1" applyAlignment="1">
      <alignment/>
    </xf>
    <xf numFmtId="164" fontId="12" fillId="0" borderId="59" xfId="0" applyNumberFormat="1" applyFont="1" applyFill="1" applyBorder="1" applyAlignment="1">
      <alignment/>
    </xf>
    <xf numFmtId="167" fontId="12" fillId="33" borderId="16" xfId="0" applyNumberFormat="1" applyFont="1" applyFill="1" applyBorder="1" applyAlignment="1">
      <alignment horizontal="center"/>
    </xf>
    <xf numFmtId="167" fontId="12" fillId="33" borderId="34" xfId="0" applyNumberFormat="1" applyFont="1" applyFill="1" applyBorder="1" applyAlignment="1">
      <alignment horizontal="center"/>
    </xf>
    <xf numFmtId="168" fontId="12" fillId="33" borderId="16" xfId="0" applyNumberFormat="1" applyFont="1" applyFill="1" applyBorder="1" applyAlignment="1" quotePrefix="1">
      <alignment horizontal="center"/>
    </xf>
    <xf numFmtId="168" fontId="12" fillId="33" borderId="34" xfId="0" applyNumberFormat="1" applyFont="1" applyFill="1" applyBorder="1" applyAlignment="1" quotePrefix="1">
      <alignment horizontal="center"/>
    </xf>
    <xf numFmtId="167" fontId="9" fillId="0" borderId="13" xfId="0" applyNumberFormat="1" applyFont="1" applyFill="1" applyBorder="1" applyAlignment="1">
      <alignment/>
    </xf>
    <xf numFmtId="167" fontId="9" fillId="0" borderId="31" xfId="0" applyNumberFormat="1" applyFont="1" applyFill="1" applyBorder="1" applyAlignment="1">
      <alignment/>
    </xf>
    <xf numFmtId="167" fontId="9" fillId="0" borderId="17" xfId="0" applyNumberFormat="1" applyFont="1" applyFill="1" applyBorder="1" applyAlignment="1">
      <alignment/>
    </xf>
    <xf numFmtId="167" fontId="103" fillId="0" borderId="16" xfId="0" applyNumberFormat="1" applyFont="1" applyFill="1" applyBorder="1" applyAlignment="1">
      <alignment/>
    </xf>
    <xf numFmtId="167" fontId="103" fillId="0" borderId="17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right"/>
    </xf>
    <xf numFmtId="167" fontId="9" fillId="0" borderId="39" xfId="233" applyNumberFormat="1" applyFont="1" applyFill="1" applyBorder="1" applyAlignment="1" applyProtection="1" quotePrefix="1">
      <alignment horizontal="center"/>
      <protection/>
    </xf>
    <xf numFmtId="167" fontId="9" fillId="0" borderId="46" xfId="233" applyNumberFormat="1" applyFont="1" applyFill="1" applyBorder="1" applyAlignment="1" applyProtection="1" quotePrefix="1">
      <alignment horizontal="center"/>
      <protection/>
    </xf>
    <xf numFmtId="167" fontId="9" fillId="0" borderId="43" xfId="233" applyNumberFormat="1" applyFont="1" applyFill="1" applyBorder="1" applyAlignment="1" applyProtection="1" quotePrefix="1">
      <alignment horizontal="center"/>
      <protection/>
    </xf>
    <xf numFmtId="167" fontId="9" fillId="0" borderId="23" xfId="233" applyNumberFormat="1" applyFont="1" applyFill="1" applyBorder="1" applyAlignment="1" applyProtection="1">
      <alignment horizontal="center"/>
      <protection/>
    </xf>
    <xf numFmtId="167" fontId="9" fillId="0" borderId="23" xfId="233" applyNumberFormat="1" applyFont="1" applyFill="1" applyBorder="1" applyAlignment="1" applyProtection="1" quotePrefix="1">
      <alignment horizontal="center"/>
      <protection/>
    </xf>
    <xf numFmtId="167" fontId="9" fillId="0" borderId="44" xfId="233" applyNumberFormat="1" applyFont="1" applyFill="1" applyBorder="1" applyAlignment="1" applyProtection="1" quotePrefix="1">
      <alignment horizontal="center"/>
      <protection/>
    </xf>
    <xf numFmtId="167" fontId="9" fillId="0" borderId="16" xfId="233" applyNumberFormat="1" applyFont="1" applyFill="1" applyBorder="1" applyProtection="1">
      <alignment/>
      <protection/>
    </xf>
    <xf numFmtId="167" fontId="9" fillId="0" borderId="16" xfId="233" applyNumberFormat="1" applyFont="1" applyFill="1" applyBorder="1" applyAlignment="1" applyProtection="1" quotePrefix="1">
      <alignment horizontal="center"/>
      <protection/>
    </xf>
    <xf numFmtId="167" fontId="9" fillId="0" borderId="42" xfId="233" applyNumberFormat="1" applyFont="1" applyFill="1" applyBorder="1" applyAlignment="1" applyProtection="1" quotePrefix="1">
      <alignment horizontal="center"/>
      <protection/>
    </xf>
    <xf numFmtId="167" fontId="9" fillId="0" borderId="17" xfId="233" applyNumberFormat="1" applyFont="1" applyFill="1" applyBorder="1" applyAlignment="1" applyProtection="1" quotePrefix="1">
      <alignment horizontal="center"/>
      <protection/>
    </xf>
    <xf numFmtId="167" fontId="9" fillId="0" borderId="39" xfId="233" applyNumberFormat="1" applyFont="1" applyFill="1" applyBorder="1" applyAlignment="1" applyProtection="1">
      <alignment horizontal="center"/>
      <protection/>
    </xf>
    <xf numFmtId="167" fontId="9" fillId="0" borderId="43" xfId="233" applyNumberFormat="1" applyFont="1" applyFill="1" applyBorder="1" applyAlignment="1" applyProtection="1">
      <alignment horizontal="center"/>
      <protection/>
    </xf>
    <xf numFmtId="167" fontId="9" fillId="0" borderId="42" xfId="233" applyNumberFormat="1" applyFont="1" applyFill="1" applyBorder="1" applyAlignment="1" applyProtection="1">
      <alignment horizontal="center"/>
      <protection/>
    </xf>
    <xf numFmtId="167" fontId="9" fillId="0" borderId="46" xfId="233" applyNumberFormat="1" applyFont="1" applyFill="1" applyBorder="1" applyAlignment="1" applyProtection="1">
      <alignment horizontal="center"/>
      <protection/>
    </xf>
    <xf numFmtId="164" fontId="12" fillId="0" borderId="10" xfId="198" applyNumberFormat="1" applyFont="1" applyFill="1" applyBorder="1" applyAlignment="1" quotePrefix="1">
      <alignment horizontal="center"/>
      <protection/>
    </xf>
    <xf numFmtId="164" fontId="9" fillId="0" borderId="16" xfId="200" applyNumberFormat="1" applyFont="1" applyFill="1" applyBorder="1" applyAlignment="1" quotePrefix="1">
      <alignment horizontal="center"/>
      <protection/>
    </xf>
    <xf numFmtId="164" fontId="9" fillId="0" borderId="17" xfId="200" applyNumberFormat="1" applyFont="1" applyFill="1" applyBorder="1" applyAlignment="1" quotePrefix="1">
      <alignment horizontal="center"/>
      <protection/>
    </xf>
    <xf numFmtId="164" fontId="9" fillId="0" borderId="17" xfId="200" applyNumberFormat="1" applyFont="1" applyFill="1" applyBorder="1" applyAlignment="1">
      <alignment horizontal="center"/>
      <protection/>
    </xf>
    <xf numFmtId="0" fontId="12" fillId="33" borderId="33" xfId="273" applyFont="1" applyFill="1" applyBorder="1" applyAlignment="1">
      <alignment horizontal="center"/>
      <protection/>
    </xf>
    <xf numFmtId="0" fontId="12" fillId="33" borderId="10" xfId="273" applyFont="1" applyFill="1" applyBorder="1" applyAlignment="1">
      <alignment horizontal="center"/>
      <protection/>
    </xf>
    <xf numFmtId="164" fontId="32" fillId="0" borderId="17" xfId="235" applyNumberFormat="1" applyFont="1" applyBorder="1" applyAlignment="1">
      <alignment horizontal="right"/>
      <protection/>
    </xf>
    <xf numFmtId="164" fontId="9" fillId="0" borderId="39" xfId="0" applyNumberFormat="1" applyFont="1" applyFill="1" applyBorder="1" applyAlignment="1">
      <alignment horizontal="right"/>
    </xf>
    <xf numFmtId="164" fontId="9" fillId="0" borderId="46" xfId="0" applyNumberFormat="1" applyFont="1" applyFill="1" applyBorder="1" applyAlignment="1">
      <alignment horizontal="right"/>
    </xf>
    <xf numFmtId="0" fontId="11" fillId="35" borderId="23" xfId="160" applyFont="1" applyFill="1" applyBorder="1" applyAlignment="1" quotePrefix="1">
      <alignment horizontal="center"/>
      <protection/>
    </xf>
    <xf numFmtId="170" fontId="9" fillId="0" borderId="66" xfId="160" applyNumberFormat="1" applyFont="1" applyBorder="1" applyAlignment="1" quotePrefix="1">
      <alignment horizontal="center"/>
      <protection/>
    </xf>
    <xf numFmtId="170" fontId="9" fillId="0" borderId="46" xfId="160" applyNumberFormat="1" applyFont="1" applyBorder="1" applyAlignment="1" quotePrefix="1">
      <alignment horizontal="center"/>
      <protection/>
    </xf>
    <xf numFmtId="164" fontId="12" fillId="0" borderId="19" xfId="160" applyNumberFormat="1" applyFont="1" applyBorder="1">
      <alignment/>
      <protection/>
    </xf>
    <xf numFmtId="164" fontId="12" fillId="0" borderId="19" xfId="160" applyNumberFormat="1" applyFont="1" applyBorder="1" applyAlignment="1">
      <alignment horizontal="right"/>
      <protection/>
    </xf>
    <xf numFmtId="164" fontId="12" fillId="0" borderId="49" xfId="160" applyNumberFormat="1" applyFont="1" applyBorder="1" applyAlignment="1">
      <alignment horizontal="right"/>
      <protection/>
    </xf>
    <xf numFmtId="170" fontId="9" fillId="0" borderId="19" xfId="160" applyNumberFormat="1" applyFont="1" applyBorder="1" applyAlignment="1">
      <alignment horizontal="center"/>
      <protection/>
    </xf>
    <xf numFmtId="164" fontId="12" fillId="0" borderId="49" xfId="160" applyNumberFormat="1" applyFont="1" applyBorder="1" applyAlignment="1">
      <alignment horizontal="center"/>
      <protection/>
    </xf>
    <xf numFmtId="164" fontId="12" fillId="0" borderId="19" xfId="160" applyNumberFormat="1" applyFont="1" applyBorder="1" applyAlignment="1">
      <alignment horizontal="center"/>
      <protection/>
    </xf>
    <xf numFmtId="170" fontId="9" fillId="0" borderId="59" xfId="160" applyNumberFormat="1" applyFont="1" applyBorder="1" applyAlignment="1" quotePrefix="1">
      <alignment horizontal="center"/>
      <protection/>
    </xf>
    <xf numFmtId="185" fontId="12" fillId="0" borderId="52" xfId="205" applyNumberFormat="1" applyFont="1" applyFill="1" applyBorder="1" applyAlignment="1">
      <alignment vertical="center"/>
      <protection/>
    </xf>
    <xf numFmtId="185" fontId="12" fillId="0" borderId="53" xfId="205" applyNumberFormat="1" applyFont="1" applyFill="1" applyBorder="1" applyAlignment="1">
      <alignment vertical="center"/>
      <protection/>
    </xf>
    <xf numFmtId="185" fontId="31" fillId="0" borderId="0" xfId="201" applyNumberFormat="1" applyFont="1" applyFill="1" applyBorder="1" applyAlignment="1">
      <alignment vertical="center"/>
      <protection/>
    </xf>
    <xf numFmtId="0" fontId="12" fillId="0" borderId="0" xfId="273" applyFont="1" applyFill="1" applyBorder="1" applyAlignment="1">
      <alignment horizontal="center" wrapText="1"/>
      <protection/>
    </xf>
    <xf numFmtId="179" fontId="9" fillId="0" borderId="0" xfId="201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5" fontId="12" fillId="0" borderId="53" xfId="203" applyNumberFormat="1" applyFont="1" applyFill="1" applyBorder="1" applyAlignment="1">
      <alignment horizontal="center" vertical="center"/>
      <protection/>
    </xf>
    <xf numFmtId="179" fontId="31" fillId="0" borderId="57" xfId="203" applyNumberFormat="1" applyFont="1" applyFill="1" applyBorder="1" applyAlignment="1">
      <alignment vertical="center"/>
      <protection/>
    </xf>
    <xf numFmtId="185" fontId="31" fillId="0" borderId="58" xfId="203" applyNumberFormat="1" applyFont="1" applyFill="1" applyBorder="1" applyAlignment="1">
      <alignment vertical="center"/>
      <protection/>
    </xf>
    <xf numFmtId="179" fontId="31" fillId="0" borderId="58" xfId="203" applyNumberFormat="1" applyFont="1" applyFill="1" applyBorder="1" applyAlignment="1">
      <alignment/>
      <protection/>
    </xf>
    <xf numFmtId="185" fontId="31" fillId="0" borderId="19" xfId="0" applyNumberFormat="1" applyFont="1" applyFill="1" applyBorder="1" applyAlignment="1">
      <alignment vertical="center"/>
    </xf>
    <xf numFmtId="179" fontId="31" fillId="0" borderId="54" xfId="203" applyNumberFormat="1" applyFont="1" applyFill="1" applyBorder="1" applyAlignment="1">
      <alignment/>
      <protection/>
    </xf>
    <xf numFmtId="164" fontId="9" fillId="0" borderId="16" xfId="222" applyNumberFormat="1" applyFont="1" applyFill="1" applyBorder="1" applyAlignment="1">
      <alignment horizontal="right"/>
      <protection/>
    </xf>
    <xf numFmtId="164" fontId="9" fillId="0" borderId="16" xfId="222" applyNumberFormat="1" applyFont="1" applyFill="1" applyBorder="1" applyAlignment="1" quotePrefix="1">
      <alignment horizontal="right"/>
      <protection/>
    </xf>
    <xf numFmtId="164" fontId="9" fillId="0" borderId="19" xfId="222" applyNumberFormat="1" applyFont="1" applyFill="1" applyBorder="1" applyAlignment="1">
      <alignment horizontal="right"/>
      <protection/>
    </xf>
    <xf numFmtId="185" fontId="12" fillId="0" borderId="0" xfId="205" applyNumberFormat="1" applyFont="1" applyFill="1" applyBorder="1" applyAlignment="1">
      <alignment vertical="center"/>
      <protection/>
    </xf>
    <xf numFmtId="0" fontId="12" fillId="33" borderId="11" xfId="274" applyFont="1" applyFill="1" applyBorder="1" applyAlignment="1">
      <alignment horizontal="center" vertical="center" wrapText="1"/>
      <protection/>
    </xf>
    <xf numFmtId="0" fontId="12" fillId="0" borderId="0" xfId="274" applyFont="1" applyFill="1" applyBorder="1" applyAlignment="1">
      <alignment horizontal="center" vertical="center" wrapText="1"/>
      <protection/>
    </xf>
    <xf numFmtId="0" fontId="12" fillId="0" borderId="0" xfId="274" applyFont="1" applyFill="1" applyBorder="1" applyAlignment="1">
      <alignment horizontal="center" vertical="center"/>
      <protection/>
    </xf>
    <xf numFmtId="0" fontId="9" fillId="0" borderId="17" xfId="222" applyFont="1" applyFill="1" applyBorder="1" applyAlignment="1">
      <alignment horizontal="right"/>
      <protection/>
    </xf>
    <xf numFmtId="0" fontId="9" fillId="0" borderId="0" xfId="222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 quotePrefix="1">
      <alignment/>
      <protection/>
    </xf>
    <xf numFmtId="2" fontId="9" fillId="0" borderId="17" xfId="222" applyNumberFormat="1" applyFont="1" applyFill="1" applyBorder="1" applyAlignment="1">
      <alignment horizontal="right"/>
      <protection/>
    </xf>
    <xf numFmtId="1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 quotePrefix="1">
      <alignment horizontal="right"/>
      <protection/>
    </xf>
    <xf numFmtId="2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2" fontId="9" fillId="0" borderId="21" xfId="222" applyNumberFormat="1" applyFont="1" applyFill="1" applyBorder="1" applyAlignment="1">
      <alignment horizontal="right"/>
      <protection/>
    </xf>
    <xf numFmtId="2" fontId="12" fillId="0" borderId="21" xfId="222" applyNumberFormat="1" applyFont="1" applyFill="1" applyBorder="1" applyAlignment="1">
      <alignment horizontal="right"/>
      <protection/>
    </xf>
    <xf numFmtId="2" fontId="12" fillId="0" borderId="0" xfId="222" applyNumberFormat="1" applyFont="1" applyFill="1" applyBorder="1" applyAlignment="1">
      <alignment horizontal="right"/>
      <protection/>
    </xf>
    <xf numFmtId="179" fontId="12" fillId="0" borderId="0" xfId="222" applyNumberFormat="1" applyFont="1" applyFill="1" applyBorder="1" applyAlignment="1">
      <alignment vertical="center"/>
      <protection/>
    </xf>
    <xf numFmtId="2" fontId="9" fillId="0" borderId="59" xfId="160" applyNumberFormat="1" applyFont="1" applyFill="1" applyBorder="1" applyAlignment="1">
      <alignment horizontal="center"/>
      <protection/>
    </xf>
    <xf numFmtId="2" fontId="33" fillId="0" borderId="46" xfId="160" applyNumberFormat="1" applyFont="1" applyFill="1" applyBorder="1" applyAlignment="1">
      <alignment horizontal="center"/>
      <protection/>
    </xf>
    <xf numFmtId="167" fontId="12" fillId="0" borderId="15" xfId="0" applyNumberFormat="1" applyFont="1" applyFill="1" applyBorder="1" applyAlignment="1">
      <alignment horizontal="left"/>
    </xf>
    <xf numFmtId="0" fontId="12" fillId="34" borderId="44" xfId="285" applyFont="1" applyFill="1" applyBorder="1" applyAlignment="1">
      <alignment horizontal="center"/>
      <protection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right" vertical="center"/>
    </xf>
    <xf numFmtId="164" fontId="6" fillId="0" borderId="20" xfId="0" applyNumberFormat="1" applyFont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0" fontId="92" fillId="0" borderId="0" xfId="172" applyFont="1" applyBorder="1" applyAlignment="1">
      <alignment horizontal="justify" vertical="center"/>
      <protection/>
    </xf>
    <xf numFmtId="0" fontId="9" fillId="0" borderId="18" xfId="172" applyFont="1" applyBorder="1" applyAlignment="1" applyProtection="1">
      <alignment horizontal="justify" vertical="center"/>
      <protection/>
    </xf>
    <xf numFmtId="164" fontId="9" fillId="0" borderId="19" xfId="172" applyNumberFormat="1" applyFont="1" applyBorder="1" applyAlignment="1">
      <alignment horizontal="center" vertical="center"/>
      <protection/>
    </xf>
    <xf numFmtId="164" fontId="9" fillId="0" borderId="21" xfId="172" applyNumberFormat="1" applyFont="1" applyBorder="1" applyAlignment="1">
      <alignment horizontal="center" vertical="center"/>
      <protection/>
    </xf>
    <xf numFmtId="164" fontId="12" fillId="0" borderId="57" xfId="284" applyNumberFormat="1" applyFont="1" applyBorder="1" applyAlignment="1">
      <alignment horizontal="center" vertical="center"/>
      <protection/>
    </xf>
    <xf numFmtId="164" fontId="12" fillId="0" borderId="10" xfId="285" applyNumberFormat="1" applyFont="1" applyBorder="1" applyAlignment="1">
      <alignment horizontal="center" vertical="center"/>
      <protection/>
    </xf>
    <xf numFmtId="164" fontId="12" fillId="0" borderId="11" xfId="285" applyNumberFormat="1" applyFont="1" applyBorder="1" applyAlignment="1">
      <alignment horizontal="center" vertical="center"/>
      <protection/>
    </xf>
    <xf numFmtId="164" fontId="12" fillId="0" borderId="16" xfId="285" applyNumberFormat="1" applyFont="1" applyBorder="1" applyAlignment="1">
      <alignment horizontal="center" vertical="center"/>
      <protection/>
    </xf>
    <xf numFmtId="164" fontId="12" fillId="0" borderId="17" xfId="285" applyNumberFormat="1" applyFont="1" applyBorder="1" applyAlignment="1">
      <alignment horizontal="center" vertical="center"/>
      <protection/>
    </xf>
    <xf numFmtId="164" fontId="9" fillId="0" borderId="16" xfId="285" applyNumberFormat="1" applyFont="1" applyBorder="1" applyAlignment="1">
      <alignment horizontal="center" vertical="center"/>
      <protection/>
    </xf>
    <xf numFmtId="164" fontId="9" fillId="0" borderId="17" xfId="285" applyNumberFormat="1" applyFont="1" applyBorder="1" applyAlignment="1">
      <alignment horizontal="center" vertical="center"/>
      <protection/>
    </xf>
    <xf numFmtId="164" fontId="12" fillId="0" borderId="16" xfId="285" applyNumberFormat="1" applyFont="1" applyFill="1" applyBorder="1" applyAlignment="1">
      <alignment horizontal="center" vertical="center"/>
      <protection/>
    </xf>
    <xf numFmtId="164" fontId="12" fillId="0" borderId="17" xfId="285" applyNumberFormat="1" applyFont="1" applyFill="1" applyBorder="1" applyAlignment="1">
      <alignment horizontal="center" vertical="center"/>
      <protection/>
    </xf>
    <xf numFmtId="164" fontId="104" fillId="0" borderId="17" xfId="285" applyNumberFormat="1" applyFont="1" applyBorder="1" applyAlignment="1">
      <alignment horizontal="center" vertical="center"/>
      <protection/>
    </xf>
    <xf numFmtId="164" fontId="9" fillId="0" borderId="19" xfId="285" applyNumberFormat="1" applyFont="1" applyBorder="1" applyAlignment="1">
      <alignment horizontal="center" vertical="center"/>
      <protection/>
    </xf>
    <xf numFmtId="164" fontId="9" fillId="0" borderId="21" xfId="285" applyNumberFormat="1" applyFont="1" applyBorder="1" applyAlignment="1">
      <alignment horizontal="center" vertical="center"/>
      <protection/>
    </xf>
    <xf numFmtId="168" fontId="12" fillId="33" borderId="66" xfId="0" applyNumberFormat="1" applyFont="1" applyFill="1" applyBorder="1" applyAlignment="1" quotePrefix="1">
      <alignment horizontal="center"/>
    </xf>
    <xf numFmtId="168" fontId="12" fillId="33" borderId="10" xfId="0" applyNumberFormat="1" applyFont="1" applyFill="1" applyBorder="1" applyAlignment="1" quotePrefix="1">
      <alignment horizontal="center"/>
    </xf>
    <xf numFmtId="167" fontId="9" fillId="33" borderId="55" xfId="0" applyNumberFormat="1" applyFont="1" applyFill="1" applyBorder="1" applyAlignment="1">
      <alignment/>
    </xf>
    <xf numFmtId="167" fontId="9" fillId="33" borderId="69" xfId="0" applyNumberFormat="1" applyFont="1" applyFill="1" applyBorder="1" applyAlignment="1">
      <alignment/>
    </xf>
    <xf numFmtId="167" fontId="12" fillId="33" borderId="37" xfId="0" applyNumberFormat="1" applyFont="1" applyFill="1" applyBorder="1" applyAlignment="1" quotePrefix="1">
      <alignment horizontal="centerContinuous"/>
    </xf>
    <xf numFmtId="167" fontId="12" fillId="33" borderId="60" xfId="0" applyNumberFormat="1" applyFont="1" applyFill="1" applyBorder="1" applyAlignment="1" quotePrefix="1">
      <alignment horizontal="centerContinuous"/>
    </xf>
    <xf numFmtId="167" fontId="9" fillId="33" borderId="24" xfId="0" applyNumberFormat="1" applyFont="1" applyFill="1" applyBorder="1" applyAlignment="1">
      <alignment/>
    </xf>
    <xf numFmtId="167" fontId="44" fillId="0" borderId="39" xfId="0" applyNumberFormat="1" applyFont="1" applyFill="1" applyBorder="1" applyAlignment="1">
      <alignment/>
    </xf>
    <xf numFmtId="167" fontId="9" fillId="0" borderId="73" xfId="0" applyNumberFormat="1" applyFont="1" applyFill="1" applyBorder="1" applyAlignment="1">
      <alignment/>
    </xf>
    <xf numFmtId="167" fontId="9" fillId="38" borderId="42" xfId="0" applyNumberFormat="1" applyFont="1" applyFill="1" applyBorder="1" applyAlignment="1">
      <alignment/>
    </xf>
    <xf numFmtId="167" fontId="12" fillId="38" borderId="32" xfId="0" applyNumberFormat="1" applyFont="1" applyFill="1" applyBorder="1" applyAlignment="1">
      <alignment vertical="center"/>
    </xf>
    <xf numFmtId="167" fontId="12" fillId="38" borderId="39" xfId="0" applyNumberFormat="1" applyFont="1" applyFill="1" applyBorder="1" applyAlignment="1">
      <alignment vertical="center"/>
    </xf>
    <xf numFmtId="167" fontId="103" fillId="0" borderId="24" xfId="0" applyNumberFormat="1" applyFont="1" applyFill="1" applyBorder="1" applyAlignment="1">
      <alignment/>
    </xf>
    <xf numFmtId="167" fontId="103" fillId="0" borderId="39" xfId="0" applyNumberFormat="1" applyFont="1" applyFill="1" applyBorder="1" applyAlignment="1">
      <alignment/>
    </xf>
    <xf numFmtId="167" fontId="9" fillId="0" borderId="48" xfId="0" applyNumberFormat="1" applyFont="1" applyFill="1" applyBorder="1" applyAlignment="1">
      <alignment/>
    </xf>
    <xf numFmtId="0" fontId="12" fillId="35" borderId="10" xfId="160" applyFont="1" applyFill="1" applyBorder="1" applyAlignment="1" quotePrefix="1">
      <alignment horizontal="center"/>
      <protection/>
    </xf>
    <xf numFmtId="0" fontId="12" fillId="35" borderId="20" xfId="160" applyFont="1" applyFill="1" applyBorder="1" applyAlignment="1" quotePrefix="1">
      <alignment horizontal="center"/>
      <protection/>
    </xf>
    <xf numFmtId="0" fontId="12" fillId="35" borderId="20" xfId="160" applyFont="1" applyFill="1" applyBorder="1" applyAlignment="1">
      <alignment horizontal="center"/>
      <protection/>
    </xf>
    <xf numFmtId="0" fontId="11" fillId="35" borderId="20" xfId="160" applyFont="1" applyFill="1" applyBorder="1" applyAlignment="1" quotePrefix="1">
      <alignment horizontal="center"/>
      <protection/>
    </xf>
    <xf numFmtId="0" fontId="12" fillId="0" borderId="52" xfId="160" applyFont="1" applyBorder="1">
      <alignment/>
      <protection/>
    </xf>
    <xf numFmtId="0" fontId="12" fillId="0" borderId="55" xfId="233" applyFont="1" applyFill="1" applyBorder="1" applyAlignment="1" applyProtection="1">
      <alignment horizontal="center"/>
      <protection/>
    </xf>
    <xf numFmtId="0" fontId="12" fillId="33" borderId="43" xfId="160" applyFont="1" applyFill="1" applyBorder="1">
      <alignment/>
      <protection/>
    </xf>
    <xf numFmtId="185" fontId="9" fillId="0" borderId="39" xfId="209" applyNumberFormat="1" applyFont="1" applyFill="1" applyBorder="1" applyAlignment="1">
      <alignment/>
      <protection/>
    </xf>
    <xf numFmtId="185" fontId="9" fillId="0" borderId="39" xfId="111" applyNumberFormat="1" applyFont="1" applyBorder="1" applyAlignment="1">
      <alignment/>
    </xf>
    <xf numFmtId="185" fontId="9" fillId="0" borderId="39" xfId="111" applyNumberFormat="1" applyFont="1" applyBorder="1" applyAlignment="1">
      <alignment/>
    </xf>
    <xf numFmtId="185" fontId="9" fillId="0" borderId="39" xfId="209" applyNumberFormat="1" applyFont="1" applyBorder="1">
      <alignment/>
      <protection/>
    </xf>
    <xf numFmtId="185" fontId="9" fillId="0" borderId="42" xfId="209" applyNumberFormat="1" applyFont="1" applyBorder="1">
      <alignment/>
      <protection/>
    </xf>
    <xf numFmtId="185" fontId="12" fillId="0" borderId="57" xfId="209" applyNumberFormat="1" applyFont="1" applyFill="1" applyBorder="1">
      <alignment/>
      <protection/>
    </xf>
    <xf numFmtId="43" fontId="12" fillId="0" borderId="53" xfId="44" applyFont="1" applyBorder="1" applyAlignment="1" quotePrefix="1">
      <alignment horizontal="center"/>
    </xf>
    <xf numFmtId="0" fontId="12" fillId="33" borderId="23" xfId="274" applyFont="1" applyFill="1" applyBorder="1" applyAlignment="1">
      <alignment horizontal="center" vertical="center" wrapText="1"/>
      <protection/>
    </xf>
    <xf numFmtId="0" fontId="23" fillId="0" borderId="39" xfId="213" applyFont="1" applyBorder="1" applyAlignment="1">
      <alignment horizontal="center"/>
      <protection/>
    </xf>
    <xf numFmtId="0" fontId="23" fillId="0" borderId="0" xfId="213" applyFont="1" applyBorder="1" applyAlignment="1">
      <alignment horizontal="center"/>
      <protection/>
    </xf>
    <xf numFmtId="0" fontId="24" fillId="0" borderId="39" xfId="213" applyFont="1" applyBorder="1" applyAlignment="1">
      <alignment horizontal="center"/>
      <protection/>
    </xf>
    <xf numFmtId="0" fontId="24" fillId="0" borderId="0" xfId="213" applyFont="1" applyBorder="1" applyAlignment="1">
      <alignment horizontal="center"/>
      <protection/>
    </xf>
    <xf numFmtId="0" fontId="100" fillId="0" borderId="33" xfId="172" applyFont="1" applyBorder="1" applyAlignment="1">
      <alignment horizontal="center"/>
      <protection/>
    </xf>
    <xf numFmtId="0" fontId="100" fillId="0" borderId="40" xfId="172" applyFont="1" applyBorder="1" applyAlignment="1">
      <alignment horizontal="center"/>
      <protection/>
    </xf>
    <xf numFmtId="0" fontId="100" fillId="0" borderId="43" xfId="172" applyFont="1" applyBorder="1" applyAlignment="1">
      <alignment horizontal="center"/>
      <protection/>
    </xf>
    <xf numFmtId="0" fontId="99" fillId="0" borderId="33" xfId="172" applyFont="1" applyBorder="1" applyAlignment="1">
      <alignment horizontal="left"/>
      <protection/>
    </xf>
    <xf numFmtId="0" fontId="99" fillId="0" borderId="40" xfId="172" applyFont="1" applyBorder="1" applyAlignment="1">
      <alignment horizontal="left"/>
      <protection/>
    </xf>
    <xf numFmtId="0" fontId="99" fillId="0" borderId="43" xfId="172" applyFont="1" applyBorder="1" applyAlignment="1">
      <alignment horizontal="left"/>
      <protection/>
    </xf>
    <xf numFmtId="164" fontId="100" fillId="0" borderId="33" xfId="172" applyNumberFormat="1" applyFont="1" applyBorder="1" applyAlignment="1">
      <alignment horizontal="center"/>
      <protection/>
    </xf>
    <xf numFmtId="164" fontId="100" fillId="0" borderId="40" xfId="172" applyNumberFormat="1" applyFont="1" applyBorder="1" applyAlignment="1">
      <alignment horizontal="center"/>
      <protection/>
    </xf>
    <xf numFmtId="164" fontId="100" fillId="0" borderId="43" xfId="172" applyNumberFormat="1" applyFont="1" applyBorder="1" applyAlignment="1">
      <alignment horizontal="center"/>
      <protection/>
    </xf>
    <xf numFmtId="0" fontId="12" fillId="0" borderId="0" xfId="160" applyFont="1" applyBorder="1" applyAlignment="1">
      <alignment horizontal="center" vertical="center"/>
      <protection/>
    </xf>
    <xf numFmtId="0" fontId="105" fillId="0" borderId="0" xfId="172" applyFont="1" applyBorder="1" applyAlignment="1">
      <alignment horizontal="center"/>
      <protection/>
    </xf>
    <xf numFmtId="0" fontId="104" fillId="0" borderId="0" xfId="172" applyFont="1" applyBorder="1" applyAlignment="1">
      <alignment horizontal="center"/>
      <protection/>
    </xf>
    <xf numFmtId="0" fontId="31" fillId="0" borderId="0" xfId="285" applyFont="1" applyAlignment="1">
      <alignment horizontal="center"/>
      <protection/>
    </xf>
    <xf numFmtId="0" fontId="96" fillId="33" borderId="13" xfId="172" applyFont="1" applyFill="1" applyBorder="1" applyAlignment="1">
      <alignment horizontal="center" vertical="center" wrapText="1"/>
      <protection/>
    </xf>
    <xf numFmtId="0" fontId="96" fillId="33" borderId="20" xfId="172" applyFont="1" applyFill="1" applyBorder="1" applyAlignment="1">
      <alignment horizontal="center" vertical="center" wrapText="1"/>
      <protection/>
    </xf>
    <xf numFmtId="0" fontId="96" fillId="33" borderId="10" xfId="0" applyFont="1" applyFill="1" applyBorder="1" applyAlignment="1">
      <alignment horizontal="center" wrapText="1"/>
    </xf>
    <xf numFmtId="0" fontId="96" fillId="33" borderId="33" xfId="172" applyFont="1" applyFill="1" applyBorder="1" applyAlignment="1">
      <alignment horizontal="center" vertical="center"/>
      <protection/>
    </xf>
    <xf numFmtId="0" fontId="96" fillId="33" borderId="40" xfId="172" applyFont="1" applyFill="1" applyBorder="1" applyAlignment="1">
      <alignment horizontal="center" vertical="center"/>
      <protection/>
    </xf>
    <xf numFmtId="0" fontId="96" fillId="33" borderId="43" xfId="172" applyFont="1" applyFill="1" applyBorder="1" applyAlignment="1">
      <alignment horizontal="center" vertical="center"/>
      <protection/>
    </xf>
    <xf numFmtId="180" fontId="12" fillId="0" borderId="0" xfId="284" applyNumberFormat="1" applyFont="1" applyAlignment="1">
      <alignment horizontal="center"/>
      <protection/>
    </xf>
    <xf numFmtId="180" fontId="8" fillId="0" borderId="0" xfId="284" applyNumberFormat="1" applyFont="1" applyAlignment="1" applyProtection="1">
      <alignment horizontal="center"/>
      <protection/>
    </xf>
    <xf numFmtId="180" fontId="12" fillId="0" borderId="0" xfId="284" applyNumberFormat="1" applyFont="1" applyAlignment="1" applyProtection="1">
      <alignment horizontal="center"/>
      <protection/>
    </xf>
    <xf numFmtId="180" fontId="12" fillId="0" borderId="0" xfId="284" applyNumberFormat="1" applyFont="1" applyBorder="1" applyAlignment="1" quotePrefix="1">
      <alignment horizontal="center"/>
      <protection/>
    </xf>
    <xf numFmtId="180" fontId="12" fillId="33" borderId="36" xfId="284" applyNumberFormat="1" applyFont="1" applyFill="1" applyBorder="1" applyAlignment="1" applyProtection="1">
      <alignment horizontal="center" vertical="center"/>
      <protection/>
    </xf>
    <xf numFmtId="180" fontId="12" fillId="33" borderId="22" xfId="284" applyNumberFormat="1" applyFont="1" applyFill="1" applyBorder="1" applyAlignment="1">
      <alignment horizontal="center" vertical="center"/>
      <protection/>
    </xf>
    <xf numFmtId="180" fontId="12" fillId="34" borderId="68" xfId="284" applyNumberFormat="1" applyFont="1" applyFill="1" applyBorder="1" applyAlignment="1" applyProtection="1">
      <alignment horizontal="center" vertical="center"/>
      <protection/>
    </xf>
    <xf numFmtId="180" fontId="12" fillId="34" borderId="64" xfId="284" applyNumberFormat="1" applyFont="1" applyFill="1" applyBorder="1" applyAlignment="1" applyProtection="1">
      <alignment horizontal="center" vertical="center"/>
      <protection/>
    </xf>
    <xf numFmtId="180" fontId="12" fillId="34" borderId="79" xfId="284" applyNumberFormat="1" applyFont="1" applyFill="1" applyBorder="1" applyAlignment="1" applyProtection="1">
      <alignment horizontal="center" vertical="center"/>
      <protection/>
    </xf>
    <xf numFmtId="180" fontId="12" fillId="34" borderId="80" xfId="284" applyNumberFormat="1" applyFont="1" applyFill="1" applyBorder="1" applyAlignment="1" applyProtection="1">
      <alignment horizontal="center" vertical="center"/>
      <protection/>
    </xf>
    <xf numFmtId="180" fontId="12" fillId="0" borderId="0" xfId="281" applyNumberFormat="1" applyFont="1" applyAlignment="1">
      <alignment horizontal="center"/>
      <protection/>
    </xf>
    <xf numFmtId="180" fontId="8" fillId="0" borderId="0" xfId="281" applyNumberFormat="1" applyFont="1" applyAlignment="1" applyProtection="1">
      <alignment horizontal="center"/>
      <protection/>
    </xf>
    <xf numFmtId="180" fontId="12" fillId="0" borderId="0" xfId="281" applyNumberFormat="1" applyFont="1" applyBorder="1" applyAlignment="1" quotePrefix="1">
      <alignment horizontal="center"/>
      <protection/>
    </xf>
    <xf numFmtId="180" fontId="12" fillId="34" borderId="10" xfId="281" applyNumberFormat="1" applyFont="1" applyFill="1" applyBorder="1" applyAlignment="1" applyProtection="1">
      <alignment horizontal="center" vertical="center"/>
      <protection/>
    </xf>
    <xf numFmtId="180" fontId="12" fillId="34" borderId="40" xfId="281" applyNumberFormat="1" applyFont="1" applyFill="1" applyBorder="1" applyAlignment="1" applyProtection="1" quotePrefix="1">
      <alignment horizontal="center" vertical="center"/>
      <protection/>
    </xf>
    <xf numFmtId="180" fontId="12" fillId="34" borderId="43" xfId="281" applyNumberFormat="1" applyFont="1" applyFill="1" applyBorder="1" applyAlignment="1" applyProtection="1" quotePrefix="1">
      <alignment horizontal="center" vertical="center"/>
      <protection/>
    </xf>
    <xf numFmtId="0" fontId="12" fillId="0" borderId="0" xfId="213" applyFont="1" applyBorder="1" applyAlignment="1">
      <alignment horizontal="center" vertical="center"/>
      <protection/>
    </xf>
    <xf numFmtId="0" fontId="8" fillId="0" borderId="0" xfId="285" applyFont="1" applyAlignment="1">
      <alignment horizontal="center"/>
      <protection/>
    </xf>
    <xf numFmtId="0" fontId="12" fillId="34" borderId="72" xfId="285" applyNumberFormat="1" applyFont="1" applyFill="1" applyBorder="1" applyAlignment="1">
      <alignment horizontal="center" vertical="center"/>
      <protection/>
    </xf>
    <xf numFmtId="0" fontId="12" fillId="34" borderId="56" xfId="285" applyFont="1" applyFill="1" applyBorder="1" applyAlignment="1">
      <alignment horizontal="center" vertical="center"/>
      <protection/>
    </xf>
    <xf numFmtId="0" fontId="12" fillId="34" borderId="55" xfId="285" applyFont="1" applyFill="1" applyBorder="1" applyAlignment="1">
      <alignment horizontal="center" vertical="center"/>
      <protection/>
    </xf>
    <xf numFmtId="0" fontId="12" fillId="34" borderId="20" xfId="285" applyFont="1" applyFill="1" applyBorder="1" applyAlignment="1">
      <alignment horizontal="center" vertical="center"/>
      <protection/>
    </xf>
    <xf numFmtId="0" fontId="12" fillId="34" borderId="64" xfId="213" applyFont="1" applyFill="1" applyBorder="1" applyAlignment="1" applyProtection="1" quotePrefix="1">
      <alignment horizontal="center" vertical="center"/>
      <protection/>
    </xf>
    <xf numFmtId="0" fontId="12" fillId="34" borderId="79" xfId="213" applyFont="1" applyFill="1" applyBorder="1" applyAlignment="1" applyProtection="1" quotePrefix="1">
      <alignment horizontal="center" vertical="center"/>
      <protection/>
    </xf>
    <xf numFmtId="0" fontId="12" fillId="34" borderId="81" xfId="213" applyFont="1" applyFill="1" applyBorder="1" applyAlignment="1" applyProtection="1" quotePrefix="1">
      <alignment horizontal="center" vertical="center"/>
      <protection/>
    </xf>
    <xf numFmtId="0" fontId="12" fillId="34" borderId="64" xfId="285" applyFont="1" applyFill="1" applyBorder="1" applyAlignment="1">
      <alignment horizontal="center" vertical="center"/>
      <protection/>
    </xf>
    <xf numFmtId="0" fontId="12" fillId="34" borderId="81" xfId="285" applyFont="1" applyFill="1" applyBorder="1" applyAlignment="1">
      <alignment horizontal="center" vertical="center"/>
      <protection/>
    </xf>
    <xf numFmtId="0" fontId="12" fillId="34" borderId="82" xfId="285" applyFont="1" applyFill="1" applyBorder="1" applyAlignment="1">
      <alignment horizontal="center" vertical="center"/>
      <protection/>
    </xf>
    <xf numFmtId="180" fontId="12" fillId="0" borderId="0" xfId="287" applyNumberFormat="1" applyFont="1" applyAlignment="1">
      <alignment horizontal="center"/>
      <protection/>
    </xf>
    <xf numFmtId="180" fontId="8" fillId="0" borderId="0" xfId="287" applyNumberFormat="1" applyFont="1" applyAlignment="1" applyProtection="1">
      <alignment horizontal="center"/>
      <protection/>
    </xf>
    <xf numFmtId="180" fontId="12" fillId="0" borderId="0" xfId="287" applyNumberFormat="1" applyFont="1" applyAlignment="1" applyProtection="1">
      <alignment horizontal="center"/>
      <protection/>
    </xf>
    <xf numFmtId="180" fontId="12" fillId="0" borderId="0" xfId="287" applyNumberFormat="1" applyFont="1" applyBorder="1" applyAlignment="1">
      <alignment horizontal="center"/>
      <protection/>
    </xf>
    <xf numFmtId="180" fontId="12" fillId="0" borderId="0" xfId="287" applyNumberFormat="1" applyFont="1" applyBorder="1" applyAlignment="1" quotePrefix="1">
      <alignment horizontal="center"/>
      <protection/>
    </xf>
    <xf numFmtId="180" fontId="31" fillId="34" borderId="36" xfId="284" applyNumberFormat="1" applyFont="1" applyFill="1" applyBorder="1" applyAlignment="1" applyProtection="1">
      <alignment horizontal="center" vertical="center"/>
      <protection/>
    </xf>
    <xf numFmtId="180" fontId="31" fillId="34" borderId="22" xfId="284" applyNumberFormat="1" applyFont="1" applyFill="1" applyBorder="1" applyAlignment="1">
      <alignment horizontal="center" vertical="center"/>
      <protection/>
    </xf>
    <xf numFmtId="180" fontId="31" fillId="34" borderId="68" xfId="284" applyNumberFormat="1" applyFont="1" applyFill="1" applyBorder="1" applyAlignment="1" applyProtection="1">
      <alignment horizontal="center" vertical="center"/>
      <protection/>
    </xf>
    <xf numFmtId="180" fontId="31" fillId="34" borderId="68" xfId="284" applyNumberFormat="1" applyFont="1" applyFill="1" applyBorder="1" applyAlignment="1" applyProtection="1" quotePrefix="1">
      <alignment horizontal="center" vertical="center"/>
      <protection/>
    </xf>
    <xf numFmtId="180" fontId="31" fillId="34" borderId="79" xfId="284" applyNumberFormat="1" applyFont="1" applyFill="1" applyBorder="1" applyAlignment="1" applyProtection="1" quotePrefix="1">
      <alignment horizontal="center" vertical="center"/>
      <protection/>
    </xf>
    <xf numFmtId="180" fontId="31" fillId="34" borderId="80" xfId="284" applyNumberFormat="1" applyFont="1" applyFill="1" applyBorder="1" applyAlignment="1" applyProtection="1">
      <alignment horizontal="center" vertical="center"/>
      <protection/>
    </xf>
    <xf numFmtId="0" fontId="12" fillId="0" borderId="0" xfId="285" applyFont="1" applyAlignment="1">
      <alignment horizontal="center"/>
      <protection/>
    </xf>
    <xf numFmtId="0" fontId="12" fillId="34" borderId="36" xfId="285" applyFont="1" applyFill="1" applyBorder="1" applyAlignment="1">
      <alignment horizontal="center" vertical="center"/>
      <protection/>
    </xf>
    <xf numFmtId="0" fontId="12" fillId="34" borderId="15" xfId="285" applyFont="1" applyFill="1" applyBorder="1" applyAlignment="1">
      <alignment horizontal="center" vertical="center"/>
      <protection/>
    </xf>
    <xf numFmtId="0" fontId="12" fillId="34" borderId="22" xfId="285" applyFont="1" applyFill="1" applyBorder="1" applyAlignment="1">
      <alignment horizontal="center" vertical="center"/>
      <protection/>
    </xf>
    <xf numFmtId="164" fontId="12" fillId="34" borderId="13" xfId="285" applyNumberFormat="1" applyFont="1" applyFill="1" applyBorder="1" applyAlignment="1">
      <alignment horizontal="center" vertical="center"/>
      <protection/>
    </xf>
    <xf numFmtId="164" fontId="12" fillId="34" borderId="14" xfId="285" applyNumberFormat="1" applyFont="1" applyFill="1" applyBorder="1" applyAlignment="1">
      <alignment horizontal="center" vertical="center"/>
      <protection/>
    </xf>
    <xf numFmtId="0" fontId="12" fillId="34" borderId="51" xfId="285" applyFont="1" applyFill="1" applyBorder="1" applyAlignment="1">
      <alignment horizontal="center" vertical="center"/>
      <protection/>
    </xf>
    <xf numFmtId="167" fontId="12" fillId="0" borderId="33" xfId="288" applyNumberFormat="1" applyFont="1" applyFill="1" applyBorder="1" applyAlignment="1" applyProtection="1" quotePrefix="1">
      <alignment horizontal="left"/>
      <protection/>
    </xf>
    <xf numFmtId="167" fontId="12" fillId="0" borderId="40" xfId="288" applyNumberFormat="1" applyFont="1" applyFill="1" applyBorder="1" applyAlignment="1" applyProtection="1" quotePrefix="1">
      <alignment horizontal="left"/>
      <protection/>
    </xf>
    <xf numFmtId="167" fontId="12" fillId="0" borderId="43" xfId="288" applyNumberFormat="1" applyFont="1" applyFill="1" applyBorder="1" applyAlignment="1" applyProtection="1" quotePrefix="1">
      <alignment horizontal="left"/>
      <protection/>
    </xf>
    <xf numFmtId="167" fontId="12" fillId="0" borderId="10" xfId="288" applyNumberFormat="1" applyFont="1" applyFill="1" applyBorder="1" applyAlignment="1" applyProtection="1" quotePrefix="1">
      <alignment horizontal="left"/>
      <protection/>
    </xf>
    <xf numFmtId="0" fontId="12" fillId="0" borderId="0" xfId="288" applyFont="1" applyFill="1" applyAlignment="1">
      <alignment horizontal="center"/>
      <protection/>
    </xf>
    <xf numFmtId="0" fontId="8" fillId="0" borderId="0" xfId="288" applyFont="1" applyFill="1" applyAlignment="1">
      <alignment horizontal="center"/>
      <protection/>
    </xf>
    <xf numFmtId="4" fontId="12" fillId="0" borderId="0" xfId="288" applyNumberFormat="1" applyFont="1" applyFill="1" applyAlignment="1">
      <alignment horizontal="center"/>
      <protection/>
    </xf>
    <xf numFmtId="0" fontId="9" fillId="34" borderId="70" xfId="288" applyFont="1" applyFill="1" applyBorder="1" applyAlignment="1">
      <alignment horizontal="center" vertical="center"/>
      <protection/>
    </xf>
    <xf numFmtId="0" fontId="9" fillId="34" borderId="45" xfId="288" applyFont="1" applyFill="1" applyBorder="1" applyAlignment="1">
      <alignment horizontal="center" vertical="center"/>
      <protection/>
    </xf>
    <xf numFmtId="49" fontId="12" fillId="34" borderId="68" xfId="290" applyNumberFormat="1" applyFont="1" applyFill="1" applyBorder="1" applyAlignment="1">
      <alignment horizontal="center"/>
      <protection/>
    </xf>
    <xf numFmtId="0" fontId="12" fillId="34" borderId="68" xfId="288" applyFont="1" applyFill="1" applyBorder="1" applyAlignment="1" applyProtection="1">
      <alignment horizontal="center" vertical="center"/>
      <protection/>
    </xf>
    <xf numFmtId="0" fontId="12" fillId="34" borderId="68" xfId="288" applyFont="1" applyFill="1" applyBorder="1" applyAlignment="1" applyProtection="1">
      <alignment horizontal="center"/>
      <protection/>
    </xf>
    <xf numFmtId="0" fontId="12" fillId="34" borderId="80" xfId="288" applyFont="1" applyFill="1" applyBorder="1" applyAlignment="1" applyProtection="1">
      <alignment horizontal="center"/>
      <protection/>
    </xf>
    <xf numFmtId="0" fontId="12" fillId="0" borderId="39" xfId="160" applyFont="1" applyBorder="1" applyAlignment="1">
      <alignment horizontal="center"/>
      <protection/>
    </xf>
    <xf numFmtId="0" fontId="9" fillId="0" borderId="16" xfId="160" applyFont="1" applyBorder="1" applyAlignment="1">
      <alignment horizontal="center"/>
      <protection/>
    </xf>
    <xf numFmtId="0" fontId="9" fillId="0" borderId="34" xfId="160" applyFont="1" applyBorder="1" applyAlignment="1">
      <alignment horizontal="center"/>
      <protection/>
    </xf>
    <xf numFmtId="167" fontId="8" fillId="0" borderId="39" xfId="291" applyNumberFormat="1" applyFont="1" applyBorder="1" applyAlignment="1" applyProtection="1">
      <alignment horizontal="center"/>
      <protection/>
    </xf>
    <xf numFmtId="167" fontId="8" fillId="0" borderId="16" xfId="291" applyNumberFormat="1" applyFont="1" applyBorder="1" applyAlignment="1" applyProtection="1">
      <alignment horizontal="center"/>
      <protection/>
    </xf>
    <xf numFmtId="167" fontId="8" fillId="0" borderId="34" xfId="291" applyNumberFormat="1" applyFont="1" applyBorder="1" applyAlignment="1" applyProtection="1">
      <alignment horizontal="center"/>
      <protection/>
    </xf>
    <xf numFmtId="167" fontId="18" fillId="0" borderId="48" xfId="291" applyNumberFormat="1" applyFont="1" applyBorder="1" applyAlignment="1" applyProtection="1">
      <alignment horizontal="right"/>
      <protection/>
    </xf>
    <xf numFmtId="167" fontId="18" fillId="0" borderId="19" xfId="291" applyNumberFormat="1" applyFont="1" applyBorder="1" applyAlignment="1" applyProtection="1">
      <alignment horizontal="right"/>
      <protection/>
    </xf>
    <xf numFmtId="167" fontId="18" fillId="0" borderId="49" xfId="291" applyNumberFormat="1" applyFont="1" applyBorder="1" applyAlignment="1" applyProtection="1">
      <alignment horizontal="right"/>
      <protection/>
    </xf>
    <xf numFmtId="167" fontId="31" fillId="34" borderId="68" xfId="300" applyNumberFormat="1" applyFont="1" applyFill="1" applyBorder="1" applyAlignment="1" applyProtection="1">
      <alignment horizontal="center" wrapText="1"/>
      <protection hidden="1"/>
    </xf>
    <xf numFmtId="167" fontId="12" fillId="34" borderId="64" xfId="300" applyNumberFormat="1" applyFont="1" applyFill="1" applyBorder="1" applyAlignment="1">
      <alignment horizontal="center"/>
      <protection/>
    </xf>
    <xf numFmtId="167" fontId="12" fillId="34" borderId="82" xfId="300" applyNumberFormat="1" applyFont="1" applyFill="1" applyBorder="1" applyAlignment="1">
      <alignment horizontal="center"/>
      <protection/>
    </xf>
    <xf numFmtId="167" fontId="8" fillId="0" borderId="39" xfId="292" applyNumberFormat="1" applyFont="1" applyBorder="1" applyAlignment="1" applyProtection="1">
      <alignment horizontal="center"/>
      <protection/>
    </xf>
    <xf numFmtId="167" fontId="8" fillId="0" borderId="16" xfId="292" applyNumberFormat="1" applyFont="1" applyBorder="1" applyAlignment="1" applyProtection="1">
      <alignment horizontal="center"/>
      <protection/>
    </xf>
    <xf numFmtId="167" fontId="8" fillId="0" borderId="34" xfId="292" applyNumberFormat="1" applyFont="1" applyBorder="1" applyAlignment="1" applyProtection="1">
      <alignment horizontal="center"/>
      <protection/>
    </xf>
    <xf numFmtId="167" fontId="18" fillId="0" borderId="48" xfId="292" applyNumberFormat="1" applyFont="1" applyBorder="1" applyAlignment="1" applyProtection="1">
      <alignment horizontal="right"/>
      <protection/>
    </xf>
    <xf numFmtId="167" fontId="18" fillId="0" borderId="19" xfId="292" applyNumberFormat="1" applyFont="1" applyBorder="1" applyAlignment="1" applyProtection="1">
      <alignment horizontal="right"/>
      <protection/>
    </xf>
    <xf numFmtId="167" fontId="18" fillId="0" borderId="49" xfId="292" applyNumberFormat="1" applyFont="1" applyBorder="1" applyAlignment="1" applyProtection="1">
      <alignment horizontal="right"/>
      <protection/>
    </xf>
    <xf numFmtId="167" fontId="31" fillId="34" borderId="68" xfId="301" applyNumberFormat="1" applyFont="1" applyFill="1" applyBorder="1" applyAlignment="1" applyProtection="1">
      <alignment horizontal="center" wrapText="1"/>
      <protection hidden="1"/>
    </xf>
    <xf numFmtId="167" fontId="12" fillId="34" borderId="64" xfId="301" applyNumberFormat="1" applyFont="1" applyFill="1" applyBorder="1" applyAlignment="1">
      <alignment horizontal="center"/>
      <protection/>
    </xf>
    <xf numFmtId="167" fontId="12" fillId="34" borderId="82" xfId="301" applyNumberFormat="1" applyFont="1" applyFill="1" applyBorder="1" applyAlignment="1">
      <alignment horizontal="center"/>
      <protection/>
    </xf>
    <xf numFmtId="0" fontId="12" fillId="0" borderId="0" xfId="160" applyFont="1" applyAlignment="1">
      <alignment horizontal="center"/>
      <protection/>
    </xf>
    <xf numFmtId="167" fontId="8" fillId="0" borderId="0" xfId="298" applyNumberFormat="1" applyFont="1" applyAlignment="1" applyProtection="1">
      <alignment horizontal="center"/>
      <protection/>
    </xf>
    <xf numFmtId="167" fontId="13" fillId="0" borderId="0" xfId="298" applyNumberFormat="1" applyFont="1" applyAlignment="1" applyProtection="1">
      <alignment horizontal="right"/>
      <protection/>
    </xf>
    <xf numFmtId="167" fontId="31" fillId="34" borderId="68" xfId="302" applyNumberFormat="1" applyFont="1" applyFill="1" applyBorder="1" applyAlignment="1" applyProtection="1">
      <alignment horizontal="center" wrapText="1"/>
      <protection hidden="1"/>
    </xf>
    <xf numFmtId="167" fontId="12" fillId="34" borderId="64" xfId="302" applyNumberFormat="1" applyFont="1" applyFill="1" applyBorder="1" applyAlignment="1">
      <alignment horizontal="center"/>
      <protection/>
    </xf>
    <xf numFmtId="167" fontId="12" fillId="34" borderId="82" xfId="302" applyNumberFormat="1" applyFont="1" applyFill="1" applyBorder="1" applyAlignment="1">
      <alignment horizontal="center"/>
      <protection/>
    </xf>
    <xf numFmtId="167" fontId="8" fillId="0" borderId="0" xfId="299" applyNumberFormat="1" applyFont="1" applyAlignment="1" applyProtection="1">
      <alignment horizontal="center"/>
      <protection/>
    </xf>
    <xf numFmtId="167" fontId="13" fillId="0" borderId="0" xfId="299" applyNumberFormat="1" applyFont="1" applyAlignment="1" applyProtection="1">
      <alignment horizontal="right"/>
      <protection/>
    </xf>
    <xf numFmtId="167" fontId="31" fillId="34" borderId="68" xfId="303" applyNumberFormat="1" applyFont="1" applyFill="1" applyBorder="1" applyAlignment="1" applyProtection="1">
      <alignment horizontal="center" wrapText="1"/>
      <protection hidden="1"/>
    </xf>
    <xf numFmtId="167" fontId="12" fillId="34" borderId="64" xfId="303" applyNumberFormat="1" applyFont="1" applyFill="1" applyBorder="1" applyAlignment="1">
      <alignment horizontal="center"/>
      <protection/>
    </xf>
    <xf numFmtId="167" fontId="12" fillId="34" borderId="82" xfId="303" applyNumberFormat="1" applyFont="1" applyFill="1" applyBorder="1" applyAlignment="1">
      <alignment horizontal="center"/>
      <protection/>
    </xf>
    <xf numFmtId="167" fontId="8" fillId="0" borderId="0" xfId="304" applyNumberFormat="1" applyFont="1" applyAlignment="1" applyProtection="1">
      <alignment horizontal="center"/>
      <protection/>
    </xf>
    <xf numFmtId="167" fontId="13" fillId="0" borderId="0" xfId="304" applyNumberFormat="1" applyFont="1" applyAlignment="1" applyProtection="1">
      <alignment horizontal="right"/>
      <protection/>
    </xf>
    <xf numFmtId="167" fontId="31" fillId="34" borderId="68" xfId="304" applyNumberFormat="1" applyFont="1" applyFill="1" applyBorder="1" applyAlignment="1" applyProtection="1">
      <alignment horizontal="center" wrapText="1"/>
      <protection hidden="1"/>
    </xf>
    <xf numFmtId="167" fontId="12" fillId="34" borderId="64" xfId="304" applyNumberFormat="1" applyFont="1" applyFill="1" applyBorder="1" applyAlignment="1">
      <alignment horizontal="center"/>
      <protection/>
    </xf>
    <xf numFmtId="167" fontId="12" fillId="34" borderId="82" xfId="304" applyNumberFormat="1" applyFont="1" applyFill="1" applyBorder="1" applyAlignment="1">
      <alignment horizontal="center"/>
      <protection/>
    </xf>
    <xf numFmtId="167" fontId="8" fillId="0" borderId="0" xfId="306" applyNumberFormat="1" applyFont="1" applyAlignment="1" applyProtection="1">
      <alignment horizontal="center"/>
      <protection/>
    </xf>
    <xf numFmtId="167" fontId="18" fillId="0" borderId="0" xfId="306" applyNumberFormat="1" applyFont="1" applyAlignment="1" applyProtection="1">
      <alignment horizontal="right"/>
      <protection/>
    </xf>
    <xf numFmtId="167" fontId="31" fillId="34" borderId="68" xfId="305" applyNumberFormat="1" applyFont="1" applyFill="1" applyBorder="1" applyAlignment="1" applyProtection="1">
      <alignment horizontal="center" wrapText="1"/>
      <protection hidden="1"/>
    </xf>
    <xf numFmtId="167" fontId="12" fillId="34" borderId="64" xfId="305" applyNumberFormat="1" applyFont="1" applyFill="1" applyBorder="1" applyAlignment="1">
      <alignment horizontal="center"/>
      <protection/>
    </xf>
    <xf numFmtId="167" fontId="12" fillId="34" borderId="82" xfId="305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right"/>
    </xf>
    <xf numFmtId="0" fontId="12" fillId="34" borderId="72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68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12" fillId="0" borderId="0" xfId="270" applyFont="1" applyAlignment="1">
      <alignment horizontal="center"/>
      <protection/>
    </xf>
    <xf numFmtId="0" fontId="8" fillId="0" borderId="0" xfId="270" applyFont="1" applyAlignment="1">
      <alignment horizontal="center"/>
      <protection/>
    </xf>
    <xf numFmtId="167" fontId="13" fillId="0" borderId="47" xfId="186" applyNumberFormat="1" applyFont="1" applyBorder="1" applyAlignment="1">
      <alignment horizontal="right"/>
      <protection/>
    </xf>
    <xf numFmtId="0" fontId="12" fillId="0" borderId="0" xfId="160" applyFont="1" applyFill="1" applyAlignment="1">
      <alignment horizontal="center"/>
      <protection/>
    </xf>
    <xf numFmtId="0" fontId="8" fillId="0" borderId="0" xfId="160" applyFont="1" applyFill="1" applyBorder="1" applyAlignment="1">
      <alignment horizontal="center"/>
      <protection/>
    </xf>
    <xf numFmtId="0" fontId="8" fillId="0" borderId="47" xfId="160" applyFont="1" applyFill="1" applyBorder="1" applyAlignment="1">
      <alignment horizontal="center"/>
      <protection/>
    </xf>
    <xf numFmtId="0" fontId="8" fillId="0" borderId="72" xfId="160" applyFont="1" applyFill="1" applyBorder="1" applyAlignment="1">
      <alignment horizontal="center"/>
      <protection/>
    </xf>
    <xf numFmtId="0" fontId="8" fillId="0" borderId="37" xfId="160" applyFont="1" applyFill="1" applyBorder="1" applyAlignment="1">
      <alignment horizontal="center"/>
      <protection/>
    </xf>
    <xf numFmtId="0" fontId="8" fillId="0" borderId="60" xfId="160" applyFont="1" applyFill="1" applyBorder="1" applyAlignment="1">
      <alignment horizontal="center"/>
      <protection/>
    </xf>
    <xf numFmtId="0" fontId="12" fillId="34" borderId="79" xfId="160" applyFont="1" applyFill="1" applyBorder="1" applyAlignment="1">
      <alignment horizontal="center"/>
      <protection/>
    </xf>
    <xf numFmtId="0" fontId="12" fillId="34" borderId="80" xfId="160" applyFont="1" applyFill="1" applyBorder="1" applyAlignment="1">
      <alignment horizontal="center"/>
      <protection/>
    </xf>
    <xf numFmtId="0" fontId="12" fillId="34" borderId="70" xfId="160" applyFont="1" applyFill="1" applyBorder="1" applyAlignment="1">
      <alignment horizontal="center"/>
      <protection/>
    </xf>
    <xf numFmtId="0" fontId="12" fillId="34" borderId="68" xfId="160" applyFont="1" applyFill="1" applyBorder="1" applyAlignment="1">
      <alignment horizontal="center"/>
      <protection/>
    </xf>
    <xf numFmtId="180" fontId="12" fillId="34" borderId="36" xfId="283" applyNumberFormat="1" applyFont="1" applyFill="1" applyBorder="1" applyAlignment="1" applyProtection="1">
      <alignment horizontal="center" vertical="center"/>
      <protection/>
    </xf>
    <xf numFmtId="180" fontId="12" fillId="34" borderId="22" xfId="283" applyNumberFormat="1" applyFont="1" applyFill="1" applyBorder="1" applyAlignment="1" applyProtection="1">
      <alignment horizontal="center" vertical="center"/>
      <protection/>
    </xf>
    <xf numFmtId="0" fontId="12" fillId="0" borderId="0" xfId="273" applyFont="1" applyFill="1" applyAlignment="1">
      <alignment horizontal="center" vertical="center"/>
      <protection/>
    </xf>
    <xf numFmtId="0" fontId="8" fillId="0" borderId="0" xfId="273" applyFont="1" applyFill="1" applyAlignment="1">
      <alignment horizontal="center" vertical="center"/>
      <protection/>
    </xf>
    <xf numFmtId="0" fontId="13" fillId="0" borderId="47" xfId="273" applyFont="1" applyFill="1" applyBorder="1" applyAlignment="1">
      <alignment horizontal="right"/>
      <protection/>
    </xf>
    <xf numFmtId="0" fontId="12" fillId="34" borderId="72" xfId="273" applyFont="1" applyFill="1" applyBorder="1" applyAlignment="1">
      <alignment horizontal="center" vertical="center"/>
      <protection/>
    </xf>
    <xf numFmtId="0" fontId="12" fillId="34" borderId="37" xfId="273" applyFont="1" applyFill="1" applyBorder="1" applyAlignment="1">
      <alignment horizontal="center" vertical="center"/>
      <protection/>
    </xf>
    <xf numFmtId="0" fontId="12" fillId="34" borderId="38" xfId="273" applyFont="1" applyFill="1" applyBorder="1" applyAlignment="1">
      <alignment horizontal="center" vertical="center"/>
      <protection/>
    </xf>
    <xf numFmtId="0" fontId="12" fillId="34" borderId="24" xfId="273" applyFont="1" applyFill="1" applyBorder="1" applyAlignment="1">
      <alignment horizontal="center" vertical="center"/>
      <protection/>
    </xf>
    <xf numFmtId="0" fontId="12" fillId="34" borderId="0" xfId="273" applyFont="1" applyFill="1" applyBorder="1" applyAlignment="1">
      <alignment horizontal="center" vertical="center"/>
      <protection/>
    </xf>
    <xf numFmtId="0" fontId="12" fillId="34" borderId="39" xfId="273" applyFont="1" applyFill="1" applyBorder="1" applyAlignment="1">
      <alignment horizontal="center" vertical="center"/>
      <protection/>
    </xf>
    <xf numFmtId="0" fontId="12" fillId="34" borderId="56" xfId="273" applyFont="1" applyFill="1" applyBorder="1" applyAlignment="1">
      <alignment horizontal="center" vertical="center"/>
      <protection/>
    </xf>
    <xf numFmtId="0" fontId="12" fillId="33" borderId="41" xfId="273" applyFont="1" applyFill="1" applyBorder="1" applyAlignment="1">
      <alignment horizontal="center" vertical="center"/>
      <protection/>
    </xf>
    <xf numFmtId="0" fontId="12" fillId="33" borderId="42" xfId="273" applyFont="1" applyFill="1" applyBorder="1" applyAlignment="1">
      <alignment horizontal="center" vertical="center"/>
      <protection/>
    </xf>
    <xf numFmtId="0" fontId="12" fillId="34" borderId="37" xfId="273" applyFont="1" applyFill="1" applyBorder="1" applyAlignment="1" quotePrefix="1">
      <alignment horizontal="center" vertical="center"/>
      <protection/>
    </xf>
    <xf numFmtId="0" fontId="12" fillId="34" borderId="55" xfId="273" applyFont="1" applyFill="1" applyBorder="1" applyAlignment="1">
      <alignment horizontal="center" vertical="center"/>
      <protection/>
    </xf>
    <xf numFmtId="0" fontId="12" fillId="34" borderId="20" xfId="273" applyFont="1" applyFill="1" applyBorder="1" applyAlignment="1">
      <alignment horizontal="center" vertical="center"/>
      <protection/>
    </xf>
    <xf numFmtId="0" fontId="12" fillId="34" borderId="69" xfId="273" applyFont="1" applyFill="1" applyBorder="1" applyAlignment="1">
      <alignment horizontal="center" vertical="center"/>
      <protection/>
    </xf>
    <xf numFmtId="0" fontId="12" fillId="34" borderId="60" xfId="273" applyFont="1" applyFill="1" applyBorder="1" applyAlignment="1">
      <alignment horizontal="center" vertical="center"/>
      <protection/>
    </xf>
    <xf numFmtId="0" fontId="12" fillId="35" borderId="35" xfId="273" applyFont="1" applyFill="1" applyBorder="1" applyAlignment="1">
      <alignment horizontal="center" vertical="center"/>
      <protection/>
    </xf>
    <xf numFmtId="0" fontId="12" fillId="35" borderId="44" xfId="273" applyFont="1" applyFill="1" applyBorder="1" applyAlignment="1">
      <alignment horizontal="center" vertical="center"/>
      <protection/>
    </xf>
    <xf numFmtId="167" fontId="12" fillId="0" borderId="24" xfId="0" applyNumberFormat="1" applyFont="1" applyFill="1" applyBorder="1" applyAlignment="1">
      <alignment horizontal="left"/>
    </xf>
    <xf numFmtId="167" fontId="41" fillId="0" borderId="39" xfId="0" applyNumberFormat="1" applyFont="1" applyFill="1" applyBorder="1" applyAlignment="1">
      <alignment horizontal="left"/>
    </xf>
    <xf numFmtId="167" fontId="12" fillId="0" borderId="15" xfId="0" applyNumberFormat="1" applyFont="1" applyFill="1" applyBorder="1" applyAlignment="1">
      <alignment horizontal="left"/>
    </xf>
    <xf numFmtId="167" fontId="41" fillId="0" borderId="16" xfId="0" applyNumberFormat="1" applyFont="1" applyFill="1" applyBorder="1" applyAlignment="1">
      <alignment horizontal="left"/>
    </xf>
    <xf numFmtId="167" fontId="8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12" fillId="33" borderId="35" xfId="0" applyNumberFormat="1" applyFont="1" applyFill="1" applyBorder="1" applyAlignment="1" quotePrefix="1">
      <alignment horizontal="center"/>
    </xf>
    <xf numFmtId="167" fontId="12" fillId="33" borderId="44" xfId="0" applyNumberFormat="1" applyFont="1" applyFill="1" applyBorder="1" applyAlignment="1" quotePrefix="1">
      <alignment horizontal="center"/>
    </xf>
    <xf numFmtId="167" fontId="12" fillId="0" borderId="39" xfId="0" applyNumberFormat="1" applyFont="1" applyFill="1" applyBorder="1" applyAlignment="1">
      <alignment horizontal="left"/>
    </xf>
    <xf numFmtId="167" fontId="9" fillId="0" borderId="47" xfId="0" applyNumberFormat="1" applyFont="1" applyFill="1" applyBorder="1" applyAlignment="1">
      <alignment horizontal="center"/>
    </xf>
    <xf numFmtId="167" fontId="41" fillId="0" borderId="16" xfId="0" applyNumberFormat="1" applyFont="1" applyBorder="1" applyAlignment="1">
      <alignment horizontal="left"/>
    </xf>
    <xf numFmtId="167" fontId="8" fillId="0" borderId="0" xfId="160" applyNumberFormat="1" applyFont="1" applyAlignment="1" applyProtection="1">
      <alignment horizontal="center" wrapText="1"/>
      <protection/>
    </xf>
    <xf numFmtId="167" fontId="8" fillId="0" borderId="0" xfId="160" applyNumberFormat="1" applyFont="1" applyAlignment="1" applyProtection="1">
      <alignment horizontal="center"/>
      <protection/>
    </xf>
    <xf numFmtId="0" fontId="12" fillId="33" borderId="72" xfId="160" applyFont="1" applyFill="1" applyBorder="1" applyAlignment="1">
      <alignment horizontal="center" vertical="center"/>
      <protection/>
    </xf>
    <xf numFmtId="0" fontId="12" fillId="33" borderId="83" xfId="160" applyFont="1" applyFill="1" applyBorder="1" applyAlignment="1">
      <alignment horizontal="center" vertical="center"/>
      <protection/>
    </xf>
    <xf numFmtId="0" fontId="12" fillId="33" borderId="55" xfId="160" applyFont="1" applyFill="1" applyBorder="1" applyAlignment="1">
      <alignment horizontal="center" vertical="center"/>
      <protection/>
    </xf>
    <xf numFmtId="0" fontId="12" fillId="33" borderId="74" xfId="160" applyFont="1" applyFill="1" applyBorder="1" applyAlignment="1">
      <alignment horizontal="center" vertical="center"/>
      <protection/>
    </xf>
    <xf numFmtId="0" fontId="12" fillId="33" borderId="68" xfId="160" applyFont="1" applyFill="1" applyBorder="1" applyAlignment="1">
      <alignment horizontal="center" vertical="center"/>
      <protection/>
    </xf>
    <xf numFmtId="0" fontId="12" fillId="33" borderId="79" xfId="160" applyFont="1" applyFill="1" applyBorder="1" applyAlignment="1">
      <alignment horizontal="center" vertical="center"/>
      <protection/>
    </xf>
    <xf numFmtId="0" fontId="12" fillId="33" borderId="80" xfId="160" applyFont="1" applyFill="1" applyBorder="1" applyAlignment="1">
      <alignment horizontal="center" vertical="center"/>
      <protection/>
    </xf>
    <xf numFmtId="0" fontId="9" fillId="34" borderId="70" xfId="160" applyFont="1" applyFill="1" applyBorder="1" applyAlignment="1">
      <alignment horizontal="center"/>
      <protection/>
    </xf>
    <xf numFmtId="0" fontId="9" fillId="34" borderId="45" xfId="160" applyFont="1" applyFill="1" applyBorder="1" applyAlignment="1">
      <alignment horizontal="center"/>
      <protection/>
    </xf>
    <xf numFmtId="0" fontId="12" fillId="35" borderId="69" xfId="160" applyFont="1" applyFill="1" applyBorder="1" applyAlignment="1">
      <alignment horizontal="center" vertical="center"/>
      <protection/>
    </xf>
    <xf numFmtId="0" fontId="12" fillId="35" borderId="37" xfId="160" applyFont="1" applyFill="1" applyBorder="1" applyAlignment="1">
      <alignment horizontal="center" vertical="center"/>
      <protection/>
    </xf>
    <xf numFmtId="0" fontId="12" fillId="35" borderId="38" xfId="160" applyFont="1" applyFill="1" applyBorder="1" applyAlignment="1">
      <alignment horizontal="center" vertical="center"/>
      <protection/>
    </xf>
    <xf numFmtId="0" fontId="12" fillId="35" borderId="35" xfId="160" applyFont="1" applyFill="1" applyBorder="1" applyAlignment="1">
      <alignment horizontal="center" vertical="center"/>
      <protection/>
    </xf>
    <xf numFmtId="0" fontId="12" fillId="35" borderId="41" xfId="160" applyFont="1" applyFill="1" applyBorder="1" applyAlignment="1">
      <alignment horizontal="center" vertical="center"/>
      <protection/>
    </xf>
    <xf numFmtId="0" fontId="12" fillId="35" borderId="42" xfId="160" applyFont="1" applyFill="1" applyBorder="1" applyAlignment="1">
      <alignment horizontal="center" vertical="center"/>
      <protection/>
    </xf>
    <xf numFmtId="0" fontId="12" fillId="34" borderId="64" xfId="160" applyFont="1" applyFill="1" applyBorder="1" applyAlignment="1">
      <alignment horizontal="center" vertical="center"/>
      <protection/>
    </xf>
    <xf numFmtId="0" fontId="12" fillId="34" borderId="81" xfId="160" applyFont="1" applyFill="1" applyBorder="1" applyAlignment="1">
      <alignment horizontal="center" vertical="center"/>
      <protection/>
    </xf>
    <xf numFmtId="0" fontId="12" fillId="34" borderId="82" xfId="160" applyFont="1" applyFill="1" applyBorder="1" applyAlignment="1">
      <alignment horizontal="center" vertical="center"/>
      <protection/>
    </xf>
    <xf numFmtId="0" fontId="12" fillId="35" borderId="33" xfId="160" applyFont="1" applyFill="1" applyBorder="1" applyAlignment="1">
      <alignment horizontal="center" vertical="center"/>
      <protection/>
    </xf>
    <xf numFmtId="0" fontId="12" fillId="35" borderId="43" xfId="160" applyFont="1" applyFill="1" applyBorder="1" applyAlignment="1">
      <alignment horizontal="center" vertical="center"/>
      <protection/>
    </xf>
    <xf numFmtId="0" fontId="12" fillId="35" borderId="33" xfId="160" applyFont="1" applyFill="1" applyBorder="1" applyAlignment="1" quotePrefix="1">
      <alignment horizontal="center" vertical="center"/>
      <protection/>
    </xf>
    <xf numFmtId="0" fontId="12" fillId="35" borderId="23" xfId="160" applyFont="1" applyFill="1" applyBorder="1" applyAlignment="1">
      <alignment horizontal="center" vertical="center"/>
      <protection/>
    </xf>
    <xf numFmtId="0" fontId="8" fillId="0" borderId="0" xfId="172" applyFont="1" applyAlignment="1" applyProtection="1">
      <alignment horizontal="center" vertical="center"/>
      <protection/>
    </xf>
    <xf numFmtId="0" fontId="18" fillId="0" borderId="0" xfId="172" applyFont="1" applyAlignment="1">
      <alignment horizontal="center" vertical="center"/>
      <protection/>
    </xf>
    <xf numFmtId="0" fontId="3" fillId="0" borderId="0" xfId="172" applyFont="1" applyBorder="1" applyAlignment="1">
      <alignment horizontal="center" vertical="center"/>
      <protection/>
    </xf>
    <xf numFmtId="0" fontId="13" fillId="0" borderId="47" xfId="172" applyFont="1" applyBorder="1" applyAlignment="1">
      <alignment horizontal="right" vertical="center"/>
      <protection/>
    </xf>
    <xf numFmtId="0" fontId="5" fillId="0" borderId="0" xfId="172" applyFont="1" applyBorder="1" applyAlignment="1" quotePrefix="1">
      <alignment horizontal="justify" vertical="center"/>
      <protection/>
    </xf>
    <xf numFmtId="0" fontId="5" fillId="0" borderId="0" xfId="172" applyFont="1" applyBorder="1" applyAlignment="1">
      <alignment horizontal="justify" vertical="center"/>
      <protection/>
    </xf>
    <xf numFmtId="0" fontId="5" fillId="0" borderId="0" xfId="172" applyFont="1" applyAlignment="1" applyProtection="1">
      <alignment horizontal="justify" vertical="center"/>
      <protection/>
    </xf>
    <xf numFmtId="0" fontId="5" fillId="0" borderId="0" xfId="172" applyFont="1" applyAlignment="1">
      <alignment horizontal="justify" vertical="center"/>
      <protection/>
    </xf>
    <xf numFmtId="49" fontId="12" fillId="34" borderId="33" xfId="172" applyNumberFormat="1" applyFont="1" applyFill="1" applyBorder="1" applyAlignment="1">
      <alignment horizontal="center" vertical="center"/>
      <protection/>
    </xf>
    <xf numFmtId="49" fontId="12" fillId="34" borderId="43" xfId="172" applyNumberFormat="1" applyFont="1" applyFill="1" applyBorder="1" applyAlignment="1">
      <alignment horizontal="center" vertical="center"/>
      <protection/>
    </xf>
    <xf numFmtId="0" fontId="5" fillId="0" borderId="0" xfId="172" applyFont="1" applyBorder="1" applyAlignment="1" applyProtection="1">
      <alignment horizontal="justify" vertical="center" wrapText="1"/>
      <protection/>
    </xf>
    <xf numFmtId="0" fontId="12" fillId="34" borderId="36" xfId="172" applyFont="1" applyFill="1" applyBorder="1" applyAlignment="1" applyProtection="1">
      <alignment horizontal="center" vertical="center"/>
      <protection/>
    </xf>
    <xf numFmtId="0" fontId="12" fillId="34" borderId="15" xfId="172" applyFont="1" applyFill="1" applyBorder="1" applyAlignment="1" applyProtection="1">
      <alignment horizontal="center" vertical="center"/>
      <protection/>
    </xf>
    <xf numFmtId="164" fontId="12" fillId="34" borderId="79" xfId="172" applyNumberFormat="1" applyFont="1" applyFill="1" applyBorder="1" applyAlignment="1">
      <alignment horizontal="center" vertical="center"/>
      <protection/>
    </xf>
    <xf numFmtId="164" fontId="12" fillId="34" borderId="68" xfId="172" applyNumberFormat="1" applyFont="1" applyFill="1" applyBorder="1" applyAlignment="1">
      <alignment horizontal="center" vertical="center"/>
      <protection/>
    </xf>
    <xf numFmtId="0" fontId="12" fillId="34" borderId="69" xfId="160" applyFont="1" applyFill="1" applyBorder="1" applyAlignment="1">
      <alignment horizontal="center" wrapText="1"/>
      <protection/>
    </xf>
    <xf numFmtId="0" fontId="92" fillId="0" borderId="60" xfId="172" applyFont="1" applyBorder="1" applyAlignment="1">
      <alignment wrapText="1"/>
      <protection/>
    </xf>
    <xf numFmtId="0" fontId="92" fillId="0" borderId="35" xfId="172" applyFont="1" applyBorder="1" applyAlignment="1">
      <alignment wrapText="1"/>
      <protection/>
    </xf>
    <xf numFmtId="0" fontId="92" fillId="0" borderId="44" xfId="172" applyFont="1" applyBorder="1" applyAlignment="1">
      <alignment wrapText="1"/>
      <protection/>
    </xf>
    <xf numFmtId="0" fontId="12" fillId="35" borderId="33" xfId="160" applyFont="1" applyFill="1" applyBorder="1" applyAlignment="1">
      <alignment horizontal="center"/>
      <protection/>
    </xf>
    <xf numFmtId="0" fontId="2" fillId="0" borderId="43" xfId="160" applyFont="1" applyBorder="1" applyAlignment="1">
      <alignment horizontal="center"/>
      <protection/>
    </xf>
    <xf numFmtId="0" fontId="12" fillId="35" borderId="43" xfId="160" applyFont="1" applyFill="1" applyBorder="1" applyAlignment="1">
      <alignment horizontal="center"/>
      <protection/>
    </xf>
    <xf numFmtId="0" fontId="8" fillId="0" borderId="0" xfId="160" applyFont="1" applyAlignment="1">
      <alignment horizontal="center"/>
      <protection/>
    </xf>
    <xf numFmtId="0" fontId="12" fillId="0" borderId="0" xfId="160" applyFont="1" applyBorder="1" applyAlignment="1">
      <alignment horizontal="center"/>
      <protection/>
    </xf>
    <xf numFmtId="0" fontId="9" fillId="0" borderId="0" xfId="160" applyFont="1" applyBorder="1" applyAlignment="1">
      <alignment horizontal="justify" wrapText="1"/>
      <protection/>
    </xf>
    <xf numFmtId="0" fontId="6" fillId="35" borderId="36" xfId="160" applyFont="1" applyFill="1" applyBorder="1" applyAlignment="1">
      <alignment/>
      <protection/>
    </xf>
    <xf numFmtId="0" fontId="2" fillId="35" borderId="84" xfId="160" applyFont="1" applyFill="1" applyBorder="1" applyAlignment="1">
      <alignment/>
      <protection/>
    </xf>
    <xf numFmtId="0" fontId="2" fillId="35" borderId="45" xfId="160" applyFont="1" applyFill="1" applyBorder="1" applyAlignment="1">
      <alignment/>
      <protection/>
    </xf>
    <xf numFmtId="0" fontId="11" fillId="35" borderId="69" xfId="160" applyFont="1" applyFill="1" applyBorder="1" applyAlignment="1">
      <alignment horizontal="center"/>
      <protection/>
    </xf>
    <xf numFmtId="0" fontId="11" fillId="35" borderId="37" xfId="160" applyFont="1" applyFill="1" applyBorder="1" applyAlignment="1">
      <alignment horizontal="center"/>
      <protection/>
    </xf>
    <xf numFmtId="0" fontId="11" fillId="35" borderId="38" xfId="160" applyFont="1" applyFill="1" applyBorder="1" applyAlignment="1">
      <alignment horizontal="center"/>
      <protection/>
    </xf>
    <xf numFmtId="0" fontId="11" fillId="35" borderId="69" xfId="160" applyFont="1" applyFill="1" applyBorder="1" applyAlignment="1">
      <alignment horizontal="center" wrapText="1"/>
      <protection/>
    </xf>
    <xf numFmtId="0" fontId="11" fillId="35" borderId="37" xfId="160" applyFont="1" applyFill="1" applyBorder="1" applyAlignment="1">
      <alignment horizontal="center" wrapText="1"/>
      <protection/>
    </xf>
    <xf numFmtId="0" fontId="11" fillId="35" borderId="38" xfId="160" applyFont="1" applyFill="1" applyBorder="1" applyAlignment="1">
      <alignment horizontal="center" wrapText="1"/>
      <protection/>
    </xf>
    <xf numFmtId="0" fontId="2" fillId="0" borderId="85" xfId="160" applyFont="1" applyBorder="1" applyAlignment="1">
      <alignment horizontal="center" wrapText="1"/>
      <protection/>
    </xf>
    <xf numFmtId="0" fontId="2" fillId="0" borderId="86" xfId="160" applyFont="1" applyBorder="1" applyAlignment="1">
      <alignment horizontal="center" wrapText="1"/>
      <protection/>
    </xf>
    <xf numFmtId="0" fontId="2" fillId="0" borderId="87" xfId="160" applyFont="1" applyBorder="1" applyAlignment="1">
      <alignment horizontal="center" wrapText="1"/>
      <protection/>
    </xf>
    <xf numFmtId="0" fontId="2" fillId="0" borderId="0" xfId="160" applyFont="1" applyBorder="1" applyAlignment="1">
      <alignment horizontal="center" wrapText="1"/>
      <protection/>
    </xf>
    <xf numFmtId="0" fontId="11" fillId="35" borderId="60" xfId="160" applyFont="1" applyFill="1" applyBorder="1" applyAlignment="1">
      <alignment horizontal="center" wrapText="1"/>
      <protection/>
    </xf>
    <xf numFmtId="0" fontId="2" fillId="0" borderId="35" xfId="160" applyBorder="1" applyAlignment="1">
      <alignment horizontal="center" wrapText="1"/>
      <protection/>
    </xf>
    <xf numFmtId="0" fontId="2" fillId="0" borderId="44" xfId="160" applyBorder="1" applyAlignment="1">
      <alignment horizontal="center" wrapText="1"/>
      <protection/>
    </xf>
    <xf numFmtId="0" fontId="11" fillId="35" borderId="85" xfId="160" applyFont="1" applyFill="1" applyBorder="1" applyAlignment="1">
      <alignment horizontal="center"/>
      <protection/>
    </xf>
    <xf numFmtId="0" fontId="2" fillId="0" borderId="87" xfId="160" applyFont="1" applyBorder="1" applyAlignment="1">
      <alignment horizontal="center"/>
      <protection/>
    </xf>
    <xf numFmtId="0" fontId="18" fillId="0" borderId="47" xfId="160" applyFont="1" applyBorder="1" applyAlignment="1">
      <alignment horizontal="right"/>
      <protection/>
    </xf>
    <xf numFmtId="1" fontId="12" fillId="33" borderId="36" xfId="160" applyNumberFormat="1" applyFont="1" applyFill="1" applyBorder="1" applyAlignment="1" applyProtection="1">
      <alignment horizontal="center" vertical="center" wrapText="1"/>
      <protection locked="0"/>
    </xf>
    <xf numFmtId="1" fontId="12" fillId="33" borderId="22" xfId="160" applyNumberFormat="1" applyFont="1" applyFill="1" applyBorder="1" applyAlignment="1" applyProtection="1">
      <alignment horizontal="center" vertical="center" wrapText="1"/>
      <protection locked="0"/>
    </xf>
    <xf numFmtId="0" fontId="12" fillId="33" borderId="55" xfId="160" applyFont="1" applyFill="1" applyBorder="1" applyAlignment="1" applyProtection="1">
      <alignment horizontal="center" vertical="center" wrapText="1"/>
      <protection locked="0"/>
    </xf>
    <xf numFmtId="0" fontId="12" fillId="33" borderId="20" xfId="160" applyFont="1" applyFill="1" applyBorder="1" applyAlignment="1" applyProtection="1">
      <alignment horizontal="center" vertical="center" wrapText="1"/>
      <protection locked="0"/>
    </xf>
    <xf numFmtId="0" fontId="12" fillId="33" borderId="64" xfId="160" applyFont="1" applyFill="1" applyBorder="1" applyAlignment="1">
      <alignment horizontal="center" vertical="center" wrapText="1"/>
      <protection/>
    </xf>
    <xf numFmtId="0" fontId="12" fillId="33" borderId="82" xfId="160" applyFont="1" applyFill="1" applyBorder="1" applyAlignment="1">
      <alignment horizontal="center" vertical="center" wrapText="1"/>
      <protection/>
    </xf>
    <xf numFmtId="0" fontId="12" fillId="0" borderId="0" xfId="233" applyFont="1" applyFill="1" applyAlignment="1">
      <alignment horizontal="center" vertical="center"/>
      <protection/>
    </xf>
    <xf numFmtId="14" fontId="8" fillId="0" borderId="0" xfId="233" applyNumberFormat="1" applyFont="1" applyFill="1" applyBorder="1" applyAlignment="1">
      <alignment horizontal="center"/>
      <protection/>
    </xf>
    <xf numFmtId="0" fontId="13" fillId="0" borderId="47" xfId="233" applyFont="1" applyFill="1" applyBorder="1" applyAlignment="1">
      <alignment horizontal="right"/>
      <protection/>
    </xf>
    <xf numFmtId="0" fontId="12" fillId="0" borderId="64" xfId="233" applyFont="1" applyFill="1" applyBorder="1" applyAlignment="1" applyProtection="1">
      <alignment horizontal="center"/>
      <protection/>
    </xf>
    <xf numFmtId="0" fontId="12" fillId="0" borderId="81" xfId="233" applyFont="1" applyFill="1" applyBorder="1" applyAlignment="1" applyProtection="1">
      <alignment horizontal="center"/>
      <protection/>
    </xf>
    <xf numFmtId="0" fontId="12" fillId="0" borderId="82" xfId="233" applyFont="1" applyFill="1" applyBorder="1" applyAlignment="1" applyProtection="1">
      <alignment horizontal="center"/>
      <protection/>
    </xf>
    <xf numFmtId="168" fontId="12" fillId="0" borderId="33" xfId="233" applyNumberFormat="1" applyFont="1" applyFill="1" applyBorder="1" applyAlignment="1" applyProtection="1" quotePrefix="1">
      <alignment horizontal="center"/>
      <protection/>
    </xf>
    <xf numFmtId="168" fontId="12" fillId="0" borderId="40" xfId="233" applyNumberFormat="1" applyFont="1" applyFill="1" applyBorder="1" applyAlignment="1" applyProtection="1" quotePrefix="1">
      <alignment horizontal="center"/>
      <protection/>
    </xf>
    <xf numFmtId="168" fontId="12" fillId="0" borderId="43" xfId="233" applyNumberFormat="1" applyFont="1" applyFill="1" applyBorder="1" applyAlignment="1" applyProtection="1" quotePrefix="1">
      <alignment horizontal="center"/>
      <protection/>
    </xf>
    <xf numFmtId="168" fontId="12" fillId="0" borderId="23" xfId="233" applyNumberFormat="1" applyFont="1" applyFill="1" applyBorder="1" applyAlignment="1" applyProtection="1" quotePrefix="1">
      <alignment horizontal="center"/>
      <protection/>
    </xf>
    <xf numFmtId="0" fontId="13" fillId="0" borderId="0" xfId="233" applyFont="1" applyFill="1" applyBorder="1" applyAlignment="1">
      <alignment horizontal="right"/>
      <protection/>
    </xf>
    <xf numFmtId="168" fontId="12" fillId="0" borderId="40" xfId="233" applyNumberFormat="1" applyFont="1" applyFill="1" applyBorder="1" applyAlignment="1" applyProtection="1">
      <alignment horizontal="center"/>
      <protection/>
    </xf>
    <xf numFmtId="168" fontId="12" fillId="0" borderId="23" xfId="233" applyNumberFormat="1" applyFont="1" applyFill="1" applyBorder="1" applyAlignment="1" applyProtection="1">
      <alignment horizontal="center"/>
      <protection/>
    </xf>
    <xf numFmtId="164" fontId="12" fillId="0" borderId="0" xfId="233" applyNumberFormat="1" applyFont="1" applyFill="1" applyAlignment="1">
      <alignment horizontal="center"/>
      <protection/>
    </xf>
    <xf numFmtId="164" fontId="8" fillId="0" borderId="0" xfId="233" applyNumberFormat="1" applyFont="1" applyFill="1" applyAlignment="1">
      <alignment horizontal="center"/>
      <protection/>
    </xf>
    <xf numFmtId="164" fontId="13" fillId="0" borderId="0" xfId="233" applyNumberFormat="1" applyFont="1" applyFill="1" applyBorder="1" applyAlignment="1">
      <alignment horizontal="right"/>
      <protection/>
    </xf>
    <xf numFmtId="164" fontId="9" fillId="0" borderId="0" xfId="233" applyNumberFormat="1" applyFont="1" applyFill="1" applyBorder="1" applyAlignment="1">
      <alignment horizontal="right"/>
      <protection/>
    </xf>
    <xf numFmtId="164" fontId="12" fillId="0" borderId="64" xfId="44" applyNumberFormat="1" applyFont="1" applyFill="1" applyBorder="1" applyAlignment="1">
      <alignment horizontal="center" wrapText="1"/>
    </xf>
    <xf numFmtId="164" fontId="12" fillId="0" borderId="81" xfId="44" applyNumberFormat="1" applyFont="1" applyFill="1" applyBorder="1" applyAlignment="1">
      <alignment horizontal="center" wrapText="1"/>
    </xf>
    <xf numFmtId="164" fontId="12" fillId="0" borderId="82" xfId="44" applyNumberFormat="1" applyFont="1" applyFill="1" applyBorder="1" applyAlignment="1">
      <alignment horizontal="center" wrapText="1"/>
    </xf>
    <xf numFmtId="164" fontId="12" fillId="0" borderId="33" xfId="44" applyNumberFormat="1" applyFont="1" applyFill="1" applyBorder="1" applyAlignment="1" quotePrefix="1">
      <alignment horizontal="center"/>
    </xf>
    <xf numFmtId="164" fontId="12" fillId="0" borderId="43" xfId="44" applyNumberFormat="1" applyFont="1" applyFill="1" applyBorder="1" applyAlignment="1" quotePrefix="1">
      <alignment horizontal="center"/>
    </xf>
    <xf numFmtId="164" fontId="12" fillId="0" borderId="23" xfId="44" applyNumberFormat="1" applyFont="1" applyFill="1" applyBorder="1" applyAlignment="1" quotePrefix="1">
      <alignment horizontal="center"/>
    </xf>
    <xf numFmtId="0" fontId="12" fillId="0" borderId="0" xfId="233" applyFont="1" applyFill="1" applyAlignment="1">
      <alignment horizontal="center"/>
      <protection/>
    </xf>
    <xf numFmtId="0" fontId="8" fillId="0" borderId="0" xfId="233" applyFont="1" applyFill="1" applyAlignment="1">
      <alignment horizontal="center"/>
      <protection/>
    </xf>
    <xf numFmtId="0" fontId="13" fillId="0" borderId="47" xfId="233" applyFont="1" applyFill="1" applyBorder="1" applyAlignment="1">
      <alignment horizontal="center"/>
      <protection/>
    </xf>
    <xf numFmtId="164" fontId="12" fillId="0" borderId="0" xfId="233" applyNumberFormat="1" applyFont="1" applyFill="1" applyBorder="1" applyAlignment="1">
      <alignment horizontal="center"/>
      <protection/>
    </xf>
    <xf numFmtId="164" fontId="8" fillId="0" borderId="0" xfId="233" applyNumberFormat="1" applyFont="1" applyFill="1" applyBorder="1" applyAlignment="1" applyProtection="1">
      <alignment horizontal="center"/>
      <protection/>
    </xf>
    <xf numFmtId="0" fontId="12" fillId="33" borderId="15" xfId="273" applyFont="1" applyFill="1" applyBorder="1" applyAlignment="1">
      <alignment horizontal="center" vertical="center"/>
      <protection/>
    </xf>
    <xf numFmtId="0" fontId="12" fillId="33" borderId="22" xfId="273" applyFont="1" applyFill="1" applyBorder="1" applyAlignment="1">
      <alignment horizontal="center" vertical="center"/>
      <protection/>
    </xf>
    <xf numFmtId="0" fontId="12" fillId="33" borderId="35" xfId="273" applyFont="1" applyFill="1" applyBorder="1" applyAlignment="1">
      <alignment horizontal="center"/>
      <protection/>
    </xf>
    <xf numFmtId="0" fontId="12" fillId="33" borderId="41" xfId="273" applyFont="1" applyFill="1" applyBorder="1" applyAlignment="1">
      <alignment horizontal="center"/>
      <protection/>
    </xf>
    <xf numFmtId="0" fontId="12" fillId="33" borderId="33" xfId="273" applyFont="1" applyFill="1" applyBorder="1" applyAlignment="1" quotePrefix="1">
      <alignment horizontal="center"/>
      <protection/>
    </xf>
    <xf numFmtId="0" fontId="12" fillId="33" borderId="40" xfId="273" applyFont="1" applyFill="1" applyBorder="1" applyAlignment="1">
      <alignment horizontal="center"/>
      <protection/>
    </xf>
    <xf numFmtId="39" fontId="12" fillId="33" borderId="36" xfId="274" applyNumberFormat="1" applyFont="1" applyFill="1" applyBorder="1" applyAlignment="1">
      <alignment horizontal="center" vertical="center"/>
      <protection/>
    </xf>
    <xf numFmtId="39" fontId="12" fillId="33" borderId="15" xfId="274" applyNumberFormat="1" applyFont="1" applyFill="1" applyBorder="1" applyAlignment="1">
      <alignment horizontal="center" vertical="center"/>
      <protection/>
    </xf>
    <xf numFmtId="39" fontId="12" fillId="33" borderId="22" xfId="274" applyNumberFormat="1" applyFont="1" applyFill="1" applyBorder="1" applyAlignment="1">
      <alignment horizontal="center" vertical="center"/>
      <protection/>
    </xf>
    <xf numFmtId="185" fontId="12" fillId="36" borderId="64" xfId="205" applyNumberFormat="1" applyFont="1" applyFill="1" applyBorder="1" applyAlignment="1">
      <alignment horizontal="center" vertical="center"/>
      <protection/>
    </xf>
    <xf numFmtId="185" fontId="12" fillId="36" borderId="81" xfId="205" applyNumberFormat="1" applyFont="1" applyFill="1" applyBorder="1" applyAlignment="1">
      <alignment horizontal="center" vertical="center"/>
      <protection/>
    </xf>
    <xf numFmtId="185" fontId="12" fillId="36" borderId="82" xfId="205" applyNumberFormat="1" applyFont="1" applyFill="1" applyBorder="1" applyAlignment="1">
      <alignment horizontal="center" vertical="center"/>
      <protection/>
    </xf>
    <xf numFmtId="0" fontId="12" fillId="33" borderId="33" xfId="274" applyNumberFormat="1" applyFont="1" applyFill="1" applyBorder="1" applyAlignment="1">
      <alignment horizontal="center"/>
      <protection/>
    </xf>
    <xf numFmtId="0" fontId="12" fillId="33" borderId="43" xfId="274" applyNumberFormat="1" applyFont="1" applyFill="1" applyBorder="1" applyAlignment="1" quotePrefix="1">
      <alignment horizontal="center"/>
      <protection/>
    </xf>
    <xf numFmtId="0" fontId="12" fillId="33" borderId="23" xfId="274" applyNumberFormat="1" applyFont="1" applyFill="1" applyBorder="1" applyAlignment="1" quotePrefix="1">
      <alignment horizontal="center"/>
      <protection/>
    </xf>
    <xf numFmtId="39" fontId="12" fillId="0" borderId="0" xfId="274" applyNumberFormat="1" applyFont="1" applyFill="1" applyBorder="1" applyAlignment="1" quotePrefix="1">
      <alignment horizontal="center"/>
      <protection/>
    </xf>
    <xf numFmtId="0" fontId="12" fillId="33" borderId="33" xfId="274" applyFont="1" applyFill="1" applyBorder="1" applyAlignment="1">
      <alignment horizontal="center" vertical="center" wrapText="1"/>
      <protection/>
    </xf>
    <xf numFmtId="0" fontId="12" fillId="33" borderId="43" xfId="274" applyFont="1" applyFill="1" applyBorder="1" applyAlignment="1">
      <alignment horizontal="center" vertical="center" wrapText="1"/>
      <protection/>
    </xf>
    <xf numFmtId="39" fontId="12" fillId="33" borderId="72" xfId="274" applyNumberFormat="1" applyFont="1" applyFill="1" applyBorder="1" applyAlignment="1">
      <alignment horizontal="center" vertical="center"/>
      <protection/>
    </xf>
    <xf numFmtId="39" fontId="12" fillId="33" borderId="24" xfId="274" applyNumberFormat="1" applyFont="1" applyFill="1" applyBorder="1" applyAlignment="1" quotePrefix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12" fillId="33" borderId="81" xfId="273" applyFont="1" applyFill="1" applyBorder="1" applyAlignment="1">
      <alignment horizontal="center" vertical="center"/>
      <protection/>
    </xf>
    <xf numFmtId="0" fontId="12" fillId="36" borderId="88" xfId="273" applyFont="1" applyFill="1" applyBorder="1" applyAlignment="1">
      <alignment horizontal="center" vertical="center"/>
      <protection/>
    </xf>
    <xf numFmtId="0" fontId="12" fillId="36" borderId="81" xfId="273" applyFont="1" applyFill="1" applyBorder="1" applyAlignment="1">
      <alignment horizontal="center" vertical="center"/>
      <protection/>
    </xf>
    <xf numFmtId="0" fontId="12" fillId="36" borderId="82" xfId="273" applyFont="1" applyFill="1" applyBorder="1" applyAlignment="1">
      <alignment horizontal="center" vertical="center"/>
      <protection/>
    </xf>
    <xf numFmtId="185" fontId="31" fillId="36" borderId="69" xfId="201" applyNumberFormat="1" applyFont="1" applyFill="1" applyBorder="1" applyAlignment="1">
      <alignment horizontal="center" vertical="center"/>
      <protection/>
    </xf>
    <xf numFmtId="185" fontId="31" fillId="36" borderId="37" xfId="201" applyNumberFormat="1" applyFont="1" applyFill="1" applyBorder="1" applyAlignment="1">
      <alignment horizontal="center" vertical="center"/>
      <protection/>
    </xf>
    <xf numFmtId="185" fontId="31" fillId="36" borderId="60" xfId="201" applyNumberFormat="1" applyFont="1" applyFill="1" applyBorder="1" applyAlignment="1">
      <alignment horizontal="center" vertical="center"/>
      <protection/>
    </xf>
    <xf numFmtId="0" fontId="12" fillId="33" borderId="33" xfId="273" applyFont="1" applyFill="1" applyBorder="1" applyAlignment="1">
      <alignment horizontal="center"/>
      <protection/>
    </xf>
    <xf numFmtId="0" fontId="12" fillId="33" borderId="43" xfId="273" applyFont="1" applyFill="1" applyBorder="1" applyAlignment="1">
      <alignment horizontal="center"/>
      <protection/>
    </xf>
    <xf numFmtId="0" fontId="12" fillId="33" borderId="10" xfId="273" applyFont="1" applyFill="1" applyBorder="1" applyAlignment="1">
      <alignment horizontal="center"/>
      <protection/>
    </xf>
    <xf numFmtId="0" fontId="12" fillId="33" borderId="10" xfId="273" applyFont="1" applyFill="1" applyBorder="1" applyAlignment="1" quotePrefix="1">
      <alignment horizontal="center"/>
      <protection/>
    </xf>
    <xf numFmtId="0" fontId="12" fillId="33" borderId="11" xfId="273" applyFont="1" applyFill="1" applyBorder="1" applyAlignment="1">
      <alignment horizontal="center"/>
      <protection/>
    </xf>
    <xf numFmtId="0" fontId="12" fillId="0" borderId="0" xfId="273" applyFont="1" applyFill="1" applyBorder="1" applyAlignment="1">
      <alignment horizontal="center" wrapText="1"/>
      <protection/>
    </xf>
    <xf numFmtId="39" fontId="12" fillId="33" borderId="33" xfId="274" applyNumberFormat="1" applyFont="1" applyFill="1" applyBorder="1" applyAlignment="1" quotePrefix="1">
      <alignment horizontal="center"/>
      <protection/>
    </xf>
    <xf numFmtId="39" fontId="12" fillId="33" borderId="40" xfId="274" applyNumberFormat="1" applyFont="1" applyFill="1" applyBorder="1" applyAlignment="1" quotePrefix="1">
      <alignment horizontal="center"/>
      <protection/>
    </xf>
    <xf numFmtId="39" fontId="12" fillId="33" borderId="23" xfId="274" applyNumberFormat="1" applyFont="1" applyFill="1" applyBorder="1" applyAlignment="1" quotePrefix="1">
      <alignment horizontal="center"/>
      <protection/>
    </xf>
    <xf numFmtId="39" fontId="12" fillId="37" borderId="33" xfId="0" applyNumberFormat="1" applyFont="1" applyFill="1" applyBorder="1" applyAlignment="1" applyProtection="1">
      <alignment horizontal="center" vertical="center"/>
      <protection/>
    </xf>
    <xf numFmtId="39" fontId="12" fillId="37" borderId="43" xfId="0" applyNumberFormat="1" applyFont="1" applyFill="1" applyBorder="1" applyAlignment="1" applyProtection="1">
      <alignment horizontal="center" vertical="center"/>
      <protection/>
    </xf>
    <xf numFmtId="39" fontId="12" fillId="37" borderId="40" xfId="0" applyNumberFormat="1" applyFont="1" applyFill="1" applyBorder="1" applyAlignment="1" applyProtection="1">
      <alignment horizontal="center" vertical="center" wrapText="1"/>
      <protection/>
    </xf>
    <xf numFmtId="179" fontId="12" fillId="37" borderId="88" xfId="0" applyNumberFormat="1" applyFont="1" applyFill="1" applyBorder="1" applyAlignment="1">
      <alignment horizontal="center" vertical="center"/>
    </xf>
    <xf numFmtId="179" fontId="12" fillId="37" borderId="61" xfId="0" applyNumberFormat="1" applyFont="1" applyFill="1" applyBorder="1" applyAlignment="1">
      <alignment horizontal="center" vertical="center"/>
    </xf>
    <xf numFmtId="0" fontId="12" fillId="37" borderId="64" xfId="0" applyFont="1" applyFill="1" applyBorder="1" applyAlignment="1">
      <alignment horizontal="center"/>
    </xf>
    <xf numFmtId="0" fontId="12" fillId="37" borderId="81" xfId="0" applyFont="1" applyFill="1" applyBorder="1" applyAlignment="1">
      <alignment horizontal="center"/>
    </xf>
    <xf numFmtId="0" fontId="12" fillId="37" borderId="82" xfId="0" applyFont="1" applyFill="1" applyBorder="1" applyAlignment="1">
      <alignment horizontal="center"/>
    </xf>
    <xf numFmtId="0" fontId="12" fillId="37" borderId="88" xfId="0" applyFont="1" applyFill="1" applyBorder="1" applyAlignment="1">
      <alignment horizontal="center"/>
    </xf>
    <xf numFmtId="39" fontId="12" fillId="37" borderId="33" xfId="0" applyNumberFormat="1" applyFont="1" applyFill="1" applyBorder="1" applyAlignment="1" applyProtection="1" quotePrefix="1">
      <alignment horizontal="center"/>
      <protection/>
    </xf>
    <xf numFmtId="39" fontId="12" fillId="37" borderId="40" xfId="0" applyNumberFormat="1" applyFont="1" applyFill="1" applyBorder="1" applyAlignment="1" applyProtection="1" quotePrefix="1">
      <alignment horizontal="center"/>
      <protection/>
    </xf>
    <xf numFmtId="39" fontId="12" fillId="37" borderId="73" xfId="0" applyNumberFormat="1" applyFont="1" applyFill="1" applyBorder="1" applyAlignment="1" applyProtection="1" quotePrefix="1">
      <alignment horizontal="center" vertical="center"/>
      <protection/>
    </xf>
    <xf numFmtId="39" fontId="12" fillId="37" borderId="32" xfId="0" applyNumberFormat="1" applyFont="1" applyFill="1" applyBorder="1" applyAlignment="1" applyProtection="1" quotePrefix="1">
      <alignment horizontal="center" vertical="center"/>
      <protection/>
    </xf>
    <xf numFmtId="39" fontId="12" fillId="37" borderId="56" xfId="0" applyNumberFormat="1" applyFont="1" applyFill="1" applyBorder="1" applyAlignment="1" applyProtection="1" quotePrefix="1">
      <alignment horizontal="center" vertical="center"/>
      <protection/>
    </xf>
    <xf numFmtId="39" fontId="12" fillId="37" borderId="42" xfId="0" applyNumberFormat="1" applyFont="1" applyFill="1" applyBorder="1" applyAlignment="1" applyProtection="1" quotePrefix="1">
      <alignment horizontal="center" vertical="center"/>
      <protection/>
    </xf>
    <xf numFmtId="39" fontId="12" fillId="37" borderId="30" xfId="0" applyNumberFormat="1" applyFont="1" applyFill="1" applyBorder="1" applyAlignment="1" applyProtection="1" quotePrefix="1">
      <alignment horizontal="center" vertical="center"/>
      <protection/>
    </xf>
    <xf numFmtId="39" fontId="12" fillId="37" borderId="66" xfId="0" applyNumberFormat="1" applyFont="1" applyFill="1" applyBorder="1" applyAlignment="1" applyProtection="1" quotePrefix="1">
      <alignment horizontal="center" vertical="center"/>
      <protection/>
    </xf>
    <xf numFmtId="39" fontId="12" fillId="37" borderId="35" xfId="0" applyNumberFormat="1" applyFont="1" applyFill="1" applyBorder="1" applyAlignment="1" applyProtection="1" quotePrefix="1">
      <alignment horizontal="center" vertical="center"/>
      <protection/>
    </xf>
    <xf numFmtId="39" fontId="12" fillId="37" borderId="44" xfId="0" applyNumberFormat="1" applyFont="1" applyFill="1" applyBorder="1" applyAlignment="1" applyProtection="1" quotePrefix="1">
      <alignment horizontal="center" vertical="center"/>
      <protection/>
    </xf>
    <xf numFmtId="0" fontId="12" fillId="33" borderId="40" xfId="160" applyFont="1" applyFill="1" applyBorder="1" applyAlignment="1">
      <alignment horizontal="center"/>
      <protection/>
    </xf>
    <xf numFmtId="0" fontId="12" fillId="33" borderId="33" xfId="160" applyFont="1" applyFill="1" applyBorder="1" applyAlignment="1" quotePrefix="1">
      <alignment horizontal="center"/>
      <protection/>
    </xf>
    <xf numFmtId="0" fontId="12" fillId="33" borderId="23" xfId="160" applyFont="1" applyFill="1" applyBorder="1" applyAlignment="1">
      <alignment horizontal="center"/>
      <protection/>
    </xf>
    <xf numFmtId="0" fontId="13" fillId="0" borderId="47" xfId="160" applyFont="1" applyBorder="1" applyAlignment="1">
      <alignment horizontal="right"/>
      <protection/>
    </xf>
    <xf numFmtId="0" fontId="12" fillId="33" borderId="36" xfId="273" applyFont="1" applyFill="1" applyBorder="1" applyAlignment="1">
      <alignment horizontal="center" vertical="center"/>
      <protection/>
    </xf>
    <xf numFmtId="0" fontId="12" fillId="33" borderId="64" xfId="273" applyFont="1" applyFill="1" applyBorder="1" applyAlignment="1">
      <alignment horizontal="center"/>
      <protection/>
    </xf>
    <xf numFmtId="0" fontId="12" fillId="33" borderId="81" xfId="273" applyFont="1" applyFill="1" applyBorder="1" applyAlignment="1">
      <alignment horizontal="center"/>
      <protection/>
    </xf>
    <xf numFmtId="0" fontId="12" fillId="33" borderId="79" xfId="273" applyFont="1" applyFill="1" applyBorder="1" applyAlignment="1">
      <alignment horizontal="center"/>
      <protection/>
    </xf>
    <xf numFmtId="0" fontId="12" fillId="33" borderId="82" xfId="273" applyFont="1" applyFill="1" applyBorder="1" applyAlignment="1">
      <alignment horizontal="center"/>
      <protection/>
    </xf>
    <xf numFmtId="0" fontId="9" fillId="0" borderId="0" xfId="160" applyFont="1" applyFill="1" applyBorder="1" applyAlignment="1">
      <alignment horizontal="left"/>
      <protection/>
    </xf>
    <xf numFmtId="0" fontId="8" fillId="0" borderId="0" xfId="160" applyFont="1" applyFill="1" applyAlignment="1">
      <alignment horizontal="center"/>
      <protection/>
    </xf>
    <xf numFmtId="0" fontId="13" fillId="0" borderId="47" xfId="160" applyFont="1" applyFill="1" applyBorder="1" applyAlignment="1">
      <alignment horizontal="right"/>
      <protection/>
    </xf>
    <xf numFmtId="0" fontId="12" fillId="33" borderId="72" xfId="160" applyFont="1" applyFill="1" applyBorder="1" applyAlignment="1">
      <alignment horizontal="center"/>
      <protection/>
    </xf>
    <xf numFmtId="0" fontId="12" fillId="33" borderId="37" xfId="160" applyFont="1" applyFill="1" applyBorder="1" applyAlignment="1">
      <alignment horizontal="center"/>
      <protection/>
    </xf>
    <xf numFmtId="0" fontId="12" fillId="33" borderId="56" xfId="160" applyFont="1" applyFill="1" applyBorder="1" applyAlignment="1">
      <alignment horizontal="center"/>
      <protection/>
    </xf>
    <xf numFmtId="0" fontId="12" fillId="33" borderId="41" xfId="160" applyFont="1" applyFill="1" applyBorder="1" applyAlignment="1">
      <alignment horizontal="center"/>
      <protection/>
    </xf>
    <xf numFmtId="0" fontId="12" fillId="0" borderId="0" xfId="160" applyFont="1" applyAlignment="1">
      <alignment horizontal="center" vertical="center"/>
      <protection/>
    </xf>
    <xf numFmtId="0" fontId="8" fillId="0" borderId="0" xfId="160" applyFont="1" applyAlignment="1">
      <alignment horizontal="center" vertical="center"/>
      <protection/>
    </xf>
    <xf numFmtId="0" fontId="12" fillId="33" borderId="36" xfId="273" applyFont="1" applyFill="1" applyBorder="1" applyAlignment="1" applyProtection="1">
      <alignment horizontal="center" vertical="center"/>
      <protection/>
    </xf>
    <xf numFmtId="0" fontId="12" fillId="33" borderId="22" xfId="273" applyFont="1" applyFill="1" applyBorder="1" applyAlignment="1" applyProtection="1">
      <alignment horizontal="center" vertical="center"/>
      <protection/>
    </xf>
    <xf numFmtId="0" fontId="12" fillId="33" borderId="81" xfId="273" applyFont="1" applyFill="1" applyBorder="1" applyAlignment="1" applyProtection="1">
      <alignment horizontal="center" vertical="center"/>
      <protection/>
    </xf>
    <xf numFmtId="0" fontId="12" fillId="33" borderId="82" xfId="273" applyFont="1" applyFill="1" applyBorder="1" applyAlignment="1" applyProtection="1">
      <alignment horizontal="center" vertical="center"/>
      <protection/>
    </xf>
    <xf numFmtId="0" fontId="12" fillId="33" borderId="72" xfId="273" applyFont="1" applyFill="1" applyBorder="1" applyAlignment="1" applyProtection="1">
      <alignment horizontal="center" vertical="center"/>
      <protection/>
    </xf>
    <xf numFmtId="0" fontId="12" fillId="33" borderId="37" xfId="273" applyFont="1" applyFill="1" applyBorder="1" applyAlignment="1" applyProtection="1">
      <alignment horizontal="center" vertical="center"/>
      <protection/>
    </xf>
    <xf numFmtId="0" fontId="12" fillId="33" borderId="60" xfId="273" applyFont="1" applyFill="1" applyBorder="1" applyAlignment="1" applyProtection="1">
      <alignment horizontal="center" vertical="center"/>
      <protection/>
    </xf>
  </cellXfs>
  <cellStyles count="3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7 2" xfId="53"/>
    <cellStyle name="Comma 18" xfId="54"/>
    <cellStyle name="Comma 18 2" xfId="55"/>
    <cellStyle name="Comma 19" xfId="56"/>
    <cellStyle name="Comma 19 2" xfId="57"/>
    <cellStyle name="Comma 2" xfId="58"/>
    <cellStyle name="Comma 2 10" xfId="59"/>
    <cellStyle name="Comma 2 11" xfId="60"/>
    <cellStyle name="Comma 2 12" xfId="61"/>
    <cellStyle name="Comma 2 13" xfId="62"/>
    <cellStyle name="Comma 2 14" xfId="63"/>
    <cellStyle name="Comma 2 15" xfId="64"/>
    <cellStyle name="Comma 2 16" xfId="65"/>
    <cellStyle name="Comma 2 17" xfId="66"/>
    <cellStyle name="Comma 2 18" xfId="67"/>
    <cellStyle name="Comma 2 19" xfId="68"/>
    <cellStyle name="Comma 2 2" xfId="69"/>
    <cellStyle name="Comma 2 2 2" xfId="70"/>
    <cellStyle name="Comma 2 2 2 2" xfId="71"/>
    <cellStyle name="Comma 2 2 2 2 2" xfId="72"/>
    <cellStyle name="Comma 2 2 2 2 3" xfId="73"/>
    <cellStyle name="Comma 2 2 2 2 3 2" xfId="74"/>
    <cellStyle name="Comma 2 2 2 2 3 2 2" xfId="75"/>
    <cellStyle name="Comma 2 2 2 2 3 3" xfId="76"/>
    <cellStyle name="Comma 2 2 2 2 3 3 2" xfId="77"/>
    <cellStyle name="Comma 2 2 2 2 3 4" xfId="78"/>
    <cellStyle name="Comma 2 2 2 2 3 4 2" xfId="79"/>
    <cellStyle name="Comma 2 2 2 2 3 4 2 2" xfId="80"/>
    <cellStyle name="Comma 2 2 2 2 3 4 3" xfId="81"/>
    <cellStyle name="Comma 2 2 2 2 3 4 4" xfId="82"/>
    <cellStyle name="Comma 2 2 2 2 3 5" xfId="83"/>
    <cellStyle name="Comma 2 2 2 2 4" xfId="84"/>
    <cellStyle name="Comma 2 2 2 2 4 2" xfId="85"/>
    <cellStyle name="Comma 2 2 2 2 4 2 2" xfId="86"/>
    <cellStyle name="Comma 2 2 2 2 4 2 3" xfId="87"/>
    <cellStyle name="Comma 2 2 2 2 4 3" xfId="88"/>
    <cellStyle name="Comma 2 2 2 2 5" xfId="89"/>
    <cellStyle name="Comma 2 2 2 3" xfId="90"/>
    <cellStyle name="Comma 2 2 3" xfId="91"/>
    <cellStyle name="Comma 2 2 3 2" xfId="92"/>
    <cellStyle name="Comma 2 2 3 2 2" xfId="93"/>
    <cellStyle name="Comma 2 2 3 3" xfId="94"/>
    <cellStyle name="Comma 2 20" xfId="95"/>
    <cellStyle name="Comma 2 21" xfId="96"/>
    <cellStyle name="Comma 2 22" xfId="97"/>
    <cellStyle name="Comma 2 23" xfId="98"/>
    <cellStyle name="Comma 2 24" xfId="99"/>
    <cellStyle name="Comma 2 25" xfId="100"/>
    <cellStyle name="Comma 2 26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omma 2 9" xfId="108"/>
    <cellStyle name="Comma 20" xfId="109"/>
    <cellStyle name="Comma 20 2" xfId="110"/>
    <cellStyle name="Comma 27" xfId="111"/>
    <cellStyle name="Comma 27 2" xfId="112"/>
    <cellStyle name="Comma 29" xfId="113"/>
    <cellStyle name="Comma 29 2" xfId="114"/>
    <cellStyle name="Comma 3" xfId="115"/>
    <cellStyle name="Comma 3 2" xfId="116"/>
    <cellStyle name="Comma 3 3" xfId="117"/>
    <cellStyle name="Comma 3 39" xfId="118"/>
    <cellStyle name="Comma 3 4" xfId="119"/>
    <cellStyle name="Comma 3 4 2" xfId="120"/>
    <cellStyle name="Comma 3 4 2 2" xfId="121"/>
    <cellStyle name="Comma 3 4 2 3" xfId="122"/>
    <cellStyle name="Comma 3 4 3" xfId="123"/>
    <cellStyle name="Comma 30" xfId="124"/>
    <cellStyle name="Comma 30 2" xfId="125"/>
    <cellStyle name="Comma 4" xfId="126"/>
    <cellStyle name="Comma 4 2" xfId="127"/>
    <cellStyle name="Comma 4 2 2" xfId="128"/>
    <cellStyle name="Comma 4 3" xfId="129"/>
    <cellStyle name="Comma 4 3 2" xfId="130"/>
    <cellStyle name="Comma 4 4" xfId="131"/>
    <cellStyle name="Comma 5" xfId="132"/>
    <cellStyle name="Comma 5 2" xfId="133"/>
    <cellStyle name="Comma 6" xfId="134"/>
    <cellStyle name="Comma 67 2" xfId="135"/>
    <cellStyle name="Comma 7" xfId="136"/>
    <cellStyle name="Comma 70" xfId="137"/>
    <cellStyle name="Comma 8" xfId="138"/>
    <cellStyle name="Comma 9" xfId="139"/>
    <cellStyle name="Currency" xfId="140"/>
    <cellStyle name="Currency [0]" xfId="141"/>
    <cellStyle name="Excel Built-in Comma 2" xfId="142"/>
    <cellStyle name="Excel Built-in Normal" xfId="143"/>
    <cellStyle name="Excel Built-in Normal 2" xfId="144"/>
    <cellStyle name="Excel Built-in Normal 2 2" xfId="145"/>
    <cellStyle name="Excel Built-in Normal 3" xfId="146"/>
    <cellStyle name="Excel Built-in Normal_50. Bishwo" xfId="147"/>
    <cellStyle name="Explanatory Text" xfId="148"/>
    <cellStyle name="Followed Hyperlink" xfId="149"/>
    <cellStyle name="Good" xfId="150"/>
    <cellStyle name="Heading 1" xfId="151"/>
    <cellStyle name="Heading 2" xfId="152"/>
    <cellStyle name="Heading 3" xfId="153"/>
    <cellStyle name="Heading 4" xfId="154"/>
    <cellStyle name="Hyperlink" xfId="155"/>
    <cellStyle name="Hyperlink 2" xfId="156"/>
    <cellStyle name="Input" xfId="157"/>
    <cellStyle name="Linked Cell" xfId="158"/>
    <cellStyle name="Neutral" xfId="159"/>
    <cellStyle name="Normal 10" xfId="160"/>
    <cellStyle name="Normal 10 2" xfId="161"/>
    <cellStyle name="Normal 11" xfId="162"/>
    <cellStyle name="Normal 12" xfId="163"/>
    <cellStyle name="Normal 13" xfId="164"/>
    <cellStyle name="Normal 14" xfId="165"/>
    <cellStyle name="Normal 15" xfId="166"/>
    <cellStyle name="Normal 16" xfId="167"/>
    <cellStyle name="Normal 17" xfId="168"/>
    <cellStyle name="Normal 18" xfId="169"/>
    <cellStyle name="Normal 19" xfId="170"/>
    <cellStyle name="Normal 2" xfId="171"/>
    <cellStyle name="Normal 2 10" xfId="172"/>
    <cellStyle name="Normal 2 11" xfId="173"/>
    <cellStyle name="Normal 2 12" xfId="174"/>
    <cellStyle name="Normal 2 13" xfId="175"/>
    <cellStyle name="Normal 2 14" xfId="176"/>
    <cellStyle name="Normal 2 2" xfId="177"/>
    <cellStyle name="Normal 2 2 2" xfId="178"/>
    <cellStyle name="Normal 2 2 2 2 4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_50. Bishwo" xfId="185"/>
    <cellStyle name="Normal 2 3" xfId="186"/>
    <cellStyle name="Normal 2 3 2" xfId="187"/>
    <cellStyle name="Normal 2 4" xfId="188"/>
    <cellStyle name="Normal 2 5" xfId="189"/>
    <cellStyle name="Normal 2 6" xfId="190"/>
    <cellStyle name="Normal 2 7" xfId="191"/>
    <cellStyle name="Normal 2 8" xfId="192"/>
    <cellStyle name="Normal 2 9" xfId="193"/>
    <cellStyle name="Normal 20" xfId="194"/>
    <cellStyle name="Normal 20 2" xfId="195"/>
    <cellStyle name="Normal 21" xfId="196"/>
    <cellStyle name="Normal 21 2" xfId="197"/>
    <cellStyle name="Normal 22" xfId="198"/>
    <cellStyle name="Normal 22 2" xfId="199"/>
    <cellStyle name="Normal 23" xfId="200"/>
    <cellStyle name="Normal 24" xfId="201"/>
    <cellStyle name="Normal 24 2" xfId="202"/>
    <cellStyle name="Normal 25" xfId="203"/>
    <cellStyle name="Normal 25 2" xfId="204"/>
    <cellStyle name="Normal 26" xfId="205"/>
    <cellStyle name="Normal 26 2" xfId="206"/>
    <cellStyle name="Normal 27" xfId="207"/>
    <cellStyle name="Normal 27 2" xfId="208"/>
    <cellStyle name="Normal 28" xfId="209"/>
    <cellStyle name="Normal 28 2" xfId="210"/>
    <cellStyle name="Normal 29" xfId="211"/>
    <cellStyle name="Normal 3" xfId="212"/>
    <cellStyle name="Normal 3 2" xfId="213"/>
    <cellStyle name="Normal 3 3" xfId="214"/>
    <cellStyle name="Normal 3 4" xfId="215"/>
    <cellStyle name="Normal 3 5" xfId="216"/>
    <cellStyle name="Normal 3 6" xfId="217"/>
    <cellStyle name="Normal 3 7" xfId="218"/>
    <cellStyle name="Normal 3_9.1 &amp; 9.2" xfId="219"/>
    <cellStyle name="Normal 30" xfId="220"/>
    <cellStyle name="Normal 30 2" xfId="221"/>
    <cellStyle name="Normal 31" xfId="222"/>
    <cellStyle name="Normal 32" xfId="223"/>
    <cellStyle name="Normal 32 2" xfId="224"/>
    <cellStyle name="Normal 33" xfId="225"/>
    <cellStyle name="Normal 33 2" xfId="226"/>
    <cellStyle name="Normal 34" xfId="227"/>
    <cellStyle name="Normal 34 2" xfId="228"/>
    <cellStyle name="Normal 34 3" xfId="229"/>
    <cellStyle name="Normal 34 4" xfId="230"/>
    <cellStyle name="Normal 35" xfId="231"/>
    <cellStyle name="Normal 36" xfId="232"/>
    <cellStyle name="Normal 37" xfId="233"/>
    <cellStyle name="Normal 38" xfId="234"/>
    <cellStyle name="Normal 39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3" xfId="255"/>
    <cellStyle name="Normal 4 4" xfId="256"/>
    <cellStyle name="Normal 4 5" xfId="257"/>
    <cellStyle name="Normal 4 6" xfId="258"/>
    <cellStyle name="Normal 4 7" xfId="259"/>
    <cellStyle name="Normal 4 8" xfId="260"/>
    <cellStyle name="Normal 4 9" xfId="261"/>
    <cellStyle name="Normal 4_50. Bishwo" xfId="262"/>
    <cellStyle name="Normal 40" xfId="263"/>
    <cellStyle name="Normal 41" xfId="264"/>
    <cellStyle name="Normal 42" xfId="265"/>
    <cellStyle name="Normal 43" xfId="266"/>
    <cellStyle name="Normal 44" xfId="267"/>
    <cellStyle name="Normal 45" xfId="268"/>
    <cellStyle name="Normal 49" xfId="269"/>
    <cellStyle name="Normal 5" xfId="270"/>
    <cellStyle name="Normal 5 2" xfId="271"/>
    <cellStyle name="Normal 52" xfId="272"/>
    <cellStyle name="Normal 6" xfId="273"/>
    <cellStyle name="Normal 6 2" xfId="274"/>
    <cellStyle name="Normal 6 3" xfId="275"/>
    <cellStyle name="Normal 67" xfId="276"/>
    <cellStyle name="Normal 7" xfId="277"/>
    <cellStyle name="Normal 8" xfId="278"/>
    <cellStyle name="Normal 8 2" xfId="279"/>
    <cellStyle name="Normal 9" xfId="280"/>
    <cellStyle name="Normal_bartaman point 2" xfId="281"/>
    <cellStyle name="Normal_bartaman point 2 2" xfId="282"/>
    <cellStyle name="Normal_bartaman point 2 2 2 2" xfId="283"/>
    <cellStyle name="Normal_bartaman point 3" xfId="284"/>
    <cellStyle name="Normal_Bartamane_Book1" xfId="285"/>
    <cellStyle name="Normal_Comm_wt" xfId="286"/>
    <cellStyle name="Normal_CPI" xfId="287"/>
    <cellStyle name="Normal_Direction of Trade_BartamanFormat 2063-64" xfId="288"/>
    <cellStyle name="Normal_Direction of Trade_BartamanFormat 2063-64 2" xfId="289"/>
    <cellStyle name="Normal_Sheet1" xfId="290"/>
    <cellStyle name="Normal_Sheet1 2" xfId="291"/>
    <cellStyle name="Normal_Sheet1 2 2" xfId="292"/>
    <cellStyle name="Normal_Sheet1 2 3" xfId="293"/>
    <cellStyle name="Normal_Sheet1 2 4" xfId="294"/>
    <cellStyle name="Normal_Sheet1 2 5" xfId="295"/>
    <cellStyle name="Normal_Sheet1 2 6" xfId="296"/>
    <cellStyle name="Normal_Sheet1 2 7" xfId="297"/>
    <cellStyle name="Normal_Sheet1 3" xfId="298"/>
    <cellStyle name="Normal_Sheet1 4" xfId="299"/>
    <cellStyle name="Normal_Sheet1 5" xfId="300"/>
    <cellStyle name="Normal_Sheet1 5 2" xfId="301"/>
    <cellStyle name="Normal_Sheet1 5 3" xfId="302"/>
    <cellStyle name="Normal_Sheet1 5 4" xfId="303"/>
    <cellStyle name="Normal_Sheet1 5 5" xfId="304"/>
    <cellStyle name="Normal_Sheet1 5 6" xfId="305"/>
    <cellStyle name="Normal_Sheet1 6" xfId="306"/>
    <cellStyle name="Note" xfId="307"/>
    <cellStyle name="Output" xfId="308"/>
    <cellStyle name="Percent" xfId="309"/>
    <cellStyle name="Percent 2" xfId="310"/>
    <cellStyle name="Percent 2 2" xfId="311"/>
    <cellStyle name="Percent 2 2 2" xfId="312"/>
    <cellStyle name="Percent 2 2 2 2" xfId="313"/>
    <cellStyle name="Percent 2 2 3" xfId="314"/>
    <cellStyle name="Percent 2 3" xfId="315"/>
    <cellStyle name="Percent 2 3 2" xfId="316"/>
    <cellStyle name="Percent 2 4" xfId="317"/>
    <cellStyle name="Percent 2 4 2" xfId="318"/>
    <cellStyle name="Percent 2 5" xfId="319"/>
    <cellStyle name="Percent 3" xfId="320"/>
    <cellStyle name="Percent 3 2" xfId="321"/>
    <cellStyle name="Percent 4" xfId="322"/>
    <cellStyle name="Percent 67 2" xfId="323"/>
    <cellStyle name="SHEET" xfId="324"/>
    <cellStyle name="Title" xfId="325"/>
    <cellStyle name="Total" xfId="326"/>
    <cellStyle name="Warning Text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\GOVERNMENT%20FINANCE%20DIVISION\3_Government%20Debt%20(Domestic%20&amp;%20External)\Domestic%20Debt%20(ODD)\2073.74\ODD%2015-16%20_%20upto%20Saun%2020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nrb\Desktop\CME%205%20months\Source\Gov_Fin\CME_%20Tables_47_Five%20_Months_2072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b\Desktop\CME%205%20months\Source\Gov_Fin\CME_%20Tables_47_Five%20_Months_2072-7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New\CME%209%20months\Final\CME_%20Tables_50_Nine_Months_2015-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00326\Desktop\CME%202nd%20Months\source\BoP%20and%20Trade\Trade_CME_External%20Sectors_Two-months_2073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ME Reasons"/>
      <sheetName val="For Graph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0.421875" style="133" customWidth="1"/>
    <col min="2" max="4" width="9.140625" style="133" customWidth="1"/>
    <col min="5" max="5" width="31.140625" style="133" customWidth="1"/>
    <col min="6" max="16384" width="9.140625" style="133" customWidth="1"/>
  </cols>
  <sheetData>
    <row r="1" spans="1:9" ht="20.25">
      <c r="A1" s="1428" t="s">
        <v>93</v>
      </c>
      <c r="B1" s="1428"/>
      <c r="C1" s="1428"/>
      <c r="D1" s="1428"/>
      <c r="E1" s="1429"/>
      <c r="F1" s="132"/>
      <c r="G1" s="132"/>
      <c r="H1" s="132"/>
      <c r="I1" s="132"/>
    </row>
    <row r="2" spans="1:9" s="135" customFormat="1" ht="15.75">
      <c r="A2" s="1430" t="s">
        <v>1103</v>
      </c>
      <c r="B2" s="1430"/>
      <c r="C2" s="1430"/>
      <c r="D2" s="1430"/>
      <c r="E2" s="1431"/>
      <c r="F2" s="134"/>
      <c r="G2" s="134"/>
      <c r="H2" s="134"/>
      <c r="I2" s="134"/>
    </row>
    <row r="3" spans="3:4" ht="11.25" customHeight="1">
      <c r="C3" s="136"/>
      <c r="D3" s="137"/>
    </row>
    <row r="4" spans="1:4" ht="15.75">
      <c r="A4" s="138" t="s">
        <v>94</v>
      </c>
      <c r="B4" s="138" t="s">
        <v>95</v>
      </c>
      <c r="C4" s="136"/>
      <c r="D4" s="137"/>
    </row>
    <row r="5" spans="4:10" ht="7.5" customHeight="1">
      <c r="D5" s="136"/>
      <c r="E5" s="136"/>
      <c r="J5" s="136"/>
    </row>
    <row r="6" spans="1:13" ht="15.75" customHeight="1">
      <c r="A6" s="137">
        <v>1</v>
      </c>
      <c r="B6" s="133" t="s">
        <v>90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5" ht="15.75">
      <c r="A7" s="137">
        <f>A6+1</f>
        <v>2</v>
      </c>
      <c r="B7" s="133" t="s">
        <v>91</v>
      </c>
      <c r="C7" s="136"/>
      <c r="D7" s="136"/>
      <c r="E7" s="136"/>
    </row>
    <row r="8" spans="1:5" ht="15.75">
      <c r="A8" s="137">
        <f>A7+1</f>
        <v>3</v>
      </c>
      <c r="B8" s="140" t="s">
        <v>92</v>
      </c>
      <c r="C8" s="136"/>
      <c r="D8" s="136"/>
      <c r="E8" s="136"/>
    </row>
    <row r="9" spans="1:5" ht="15.75">
      <c r="A9" s="137">
        <f>A8+1</f>
        <v>4</v>
      </c>
      <c r="B9" s="136" t="s">
        <v>96</v>
      </c>
      <c r="C9" s="136"/>
      <c r="D9" s="136"/>
      <c r="E9" s="136"/>
    </row>
    <row r="10" spans="1:19" ht="15.75">
      <c r="A10" s="137">
        <f>A9+1</f>
        <v>5</v>
      </c>
      <c r="B10" s="136" t="s">
        <v>97</v>
      </c>
      <c r="C10" s="136"/>
      <c r="D10" s="136"/>
      <c r="E10" s="136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5" ht="15.75">
      <c r="A11" s="137">
        <f>A10+1</f>
        <v>6</v>
      </c>
      <c r="B11" s="136" t="s">
        <v>98</v>
      </c>
      <c r="C11" s="136"/>
      <c r="D11" s="136"/>
      <c r="E11" s="136"/>
    </row>
    <row r="12" spans="1:10" s="138" customFormat="1" ht="15.75">
      <c r="A12" s="137"/>
      <c r="B12" s="138" t="s">
        <v>99</v>
      </c>
      <c r="C12" s="142"/>
      <c r="D12" s="142"/>
      <c r="E12" s="142"/>
      <c r="J12" s="133"/>
    </row>
    <row r="13" spans="1:11" ht="15.75">
      <c r="A13" s="137">
        <f>A11+1</f>
        <v>7</v>
      </c>
      <c r="B13" s="133" t="s">
        <v>100</v>
      </c>
      <c r="C13" s="136"/>
      <c r="D13" s="136"/>
      <c r="E13" s="136"/>
      <c r="G13" s="137"/>
      <c r="I13" s="136"/>
      <c r="J13" s="136"/>
      <c r="K13" s="136"/>
    </row>
    <row r="14" spans="1:11" ht="15.75">
      <c r="A14" s="137">
        <f>A13+1</f>
        <v>8</v>
      </c>
      <c r="B14" s="136" t="s">
        <v>101</v>
      </c>
      <c r="C14" s="136"/>
      <c r="D14" s="136"/>
      <c r="E14" s="136"/>
      <c r="G14" s="137"/>
      <c r="H14" s="136"/>
      <c r="I14" s="136"/>
      <c r="J14" s="136"/>
      <c r="K14" s="136"/>
    </row>
    <row r="15" spans="1:11" ht="15.75">
      <c r="A15" s="137">
        <f aca="true" t="shared" si="0" ref="A15:A27">A14+1</f>
        <v>9</v>
      </c>
      <c r="B15" s="136" t="s">
        <v>102</v>
      </c>
      <c r="C15" s="136"/>
      <c r="D15" s="136"/>
      <c r="E15" s="136"/>
      <c r="G15" s="137"/>
      <c r="H15" s="136"/>
      <c r="I15" s="136"/>
      <c r="J15" s="136"/>
      <c r="K15" s="136"/>
    </row>
    <row r="16" spans="1:11" ht="15.75">
      <c r="A16" s="137">
        <f t="shared" si="0"/>
        <v>10</v>
      </c>
      <c r="B16" s="136" t="s">
        <v>103</v>
      </c>
      <c r="C16" s="136"/>
      <c r="D16" s="136"/>
      <c r="E16" s="136"/>
      <c r="G16" s="137"/>
      <c r="H16" s="136"/>
      <c r="I16" s="136"/>
      <c r="J16" s="136"/>
      <c r="K16" s="136"/>
    </row>
    <row r="17" spans="1:11" ht="15.75">
      <c r="A17" s="137">
        <f t="shared" si="0"/>
        <v>11</v>
      </c>
      <c r="B17" s="136" t="s">
        <v>104</v>
      </c>
      <c r="C17" s="136"/>
      <c r="D17" s="136"/>
      <c r="E17" s="136"/>
      <c r="G17" s="137"/>
      <c r="H17" s="136"/>
      <c r="I17" s="136"/>
      <c r="J17" s="136"/>
      <c r="K17" s="136"/>
    </row>
    <row r="18" spans="1:11" ht="15.75">
      <c r="A18" s="137">
        <f t="shared" si="0"/>
        <v>12</v>
      </c>
      <c r="B18" s="136" t="s">
        <v>105</v>
      </c>
      <c r="C18" s="136"/>
      <c r="D18" s="136"/>
      <c r="E18" s="136"/>
      <c r="G18" s="137"/>
      <c r="H18" s="136"/>
      <c r="I18" s="136"/>
      <c r="J18" s="136"/>
      <c r="K18" s="136"/>
    </row>
    <row r="19" spans="1:11" ht="15.75">
      <c r="A19" s="137">
        <f t="shared" si="0"/>
        <v>13</v>
      </c>
      <c r="B19" s="136" t="s">
        <v>106</v>
      </c>
      <c r="C19" s="136"/>
      <c r="D19" s="136"/>
      <c r="E19" s="136"/>
      <c r="G19" s="137"/>
      <c r="H19" s="136"/>
      <c r="I19" s="136"/>
      <c r="J19" s="136"/>
      <c r="K19" s="136"/>
    </row>
    <row r="20" spans="1:11" ht="15.75">
      <c r="A20" s="137">
        <f t="shared" si="0"/>
        <v>14</v>
      </c>
      <c r="B20" s="143" t="s">
        <v>107</v>
      </c>
      <c r="C20" s="136"/>
      <c r="D20" s="136"/>
      <c r="E20" s="136"/>
      <c r="G20" s="137"/>
      <c r="H20" s="143"/>
      <c r="I20" s="136"/>
      <c r="J20" s="136"/>
      <c r="K20" s="136"/>
    </row>
    <row r="21" spans="1:11" ht="15.75">
      <c r="A21" s="137">
        <f t="shared" si="0"/>
        <v>15</v>
      </c>
      <c r="B21" s="136" t="s">
        <v>108</v>
      </c>
      <c r="C21" s="136"/>
      <c r="D21" s="136"/>
      <c r="E21" s="136"/>
      <c r="G21" s="137"/>
      <c r="H21" s="136"/>
      <c r="I21" s="136"/>
      <c r="J21" s="136"/>
      <c r="K21" s="136"/>
    </row>
    <row r="22" spans="1:11" ht="15.75">
      <c r="A22" s="137">
        <f t="shared" si="0"/>
        <v>16</v>
      </c>
      <c r="B22" s="136" t="s">
        <v>109</v>
      </c>
      <c r="C22" s="136"/>
      <c r="D22" s="136"/>
      <c r="E22" s="136"/>
      <c r="G22" s="137"/>
      <c r="H22" s="136"/>
      <c r="I22" s="136"/>
      <c r="J22" s="136"/>
      <c r="K22" s="136"/>
    </row>
    <row r="23" spans="1:11" ht="15.75">
      <c r="A23" s="137">
        <f t="shared" si="0"/>
        <v>17</v>
      </c>
      <c r="B23" s="136" t="s">
        <v>110</v>
      </c>
      <c r="C23" s="136"/>
      <c r="D23" s="136"/>
      <c r="E23" s="136"/>
      <c r="G23" s="137"/>
      <c r="H23" s="136"/>
      <c r="I23" s="136"/>
      <c r="J23" s="136"/>
      <c r="K23" s="136"/>
    </row>
    <row r="24" spans="1:11" ht="15.75">
      <c r="A24" s="137">
        <f t="shared" si="0"/>
        <v>18</v>
      </c>
      <c r="B24" s="136" t="s">
        <v>111</v>
      </c>
      <c r="C24" s="136"/>
      <c r="D24" s="136"/>
      <c r="E24" s="136"/>
      <c r="G24" s="137"/>
      <c r="H24" s="136"/>
      <c r="I24" s="136"/>
      <c r="J24" s="136"/>
      <c r="K24" s="136"/>
    </row>
    <row r="25" spans="1:11" ht="15.75">
      <c r="A25" s="137">
        <f t="shared" si="0"/>
        <v>19</v>
      </c>
      <c r="B25" s="136" t="s">
        <v>112</v>
      </c>
      <c r="C25" s="136"/>
      <c r="D25" s="136"/>
      <c r="E25" s="136"/>
      <c r="G25" s="137"/>
      <c r="H25" s="136"/>
      <c r="I25" s="136"/>
      <c r="J25" s="136"/>
      <c r="K25" s="136"/>
    </row>
    <row r="26" spans="1:11" ht="15.75">
      <c r="A26" s="137">
        <f t="shared" si="0"/>
        <v>20</v>
      </c>
      <c r="B26" s="143" t="s">
        <v>113</v>
      </c>
      <c r="C26" s="136"/>
      <c r="D26" s="136"/>
      <c r="E26" s="136"/>
      <c r="G26" s="137"/>
      <c r="H26" s="143"/>
      <c r="I26" s="136"/>
      <c r="J26" s="136"/>
      <c r="K26" s="136"/>
    </row>
    <row r="27" spans="1:11" ht="15.75">
      <c r="A27" s="137">
        <f t="shared" si="0"/>
        <v>21</v>
      </c>
      <c r="B27" s="143" t="s">
        <v>114</v>
      </c>
      <c r="C27" s="136"/>
      <c r="D27" s="136"/>
      <c r="E27" s="136"/>
      <c r="G27" s="137"/>
      <c r="H27" s="143"/>
      <c r="I27" s="136"/>
      <c r="J27" s="136"/>
      <c r="K27" s="136"/>
    </row>
    <row r="28" spans="1:11" ht="15.75">
      <c r="A28" s="137"/>
      <c r="B28" s="142" t="s">
        <v>115</v>
      </c>
      <c r="C28" s="136"/>
      <c r="D28" s="136"/>
      <c r="E28" s="136"/>
      <c r="G28" s="137"/>
      <c r="H28" s="143"/>
      <c r="I28" s="136"/>
      <c r="J28" s="136"/>
      <c r="K28" s="136"/>
    </row>
    <row r="29" spans="1:10" ht="15.75">
      <c r="A29" s="137">
        <f>A27+1</f>
        <v>22</v>
      </c>
      <c r="B29" s="136" t="s">
        <v>116</v>
      </c>
      <c r="C29" s="136"/>
      <c r="D29" s="136"/>
      <c r="E29" s="136"/>
      <c r="J29" s="138"/>
    </row>
    <row r="30" spans="1:11" ht="15.75">
      <c r="A30" s="137">
        <f>A29+1</f>
        <v>23</v>
      </c>
      <c r="B30" s="133" t="s">
        <v>18</v>
      </c>
      <c r="C30" s="136"/>
      <c r="D30" s="136"/>
      <c r="E30" s="136"/>
      <c r="H30" s="136"/>
      <c r="I30" s="136"/>
      <c r="J30" s="136"/>
      <c r="K30" s="136"/>
    </row>
    <row r="31" spans="1:11" ht="15.75">
      <c r="A31" s="137">
        <f>A30+1</f>
        <v>24</v>
      </c>
      <c r="B31" s="136" t="s">
        <v>53</v>
      </c>
      <c r="C31" s="136"/>
      <c r="D31" s="136"/>
      <c r="E31" s="136"/>
      <c r="H31" s="136"/>
      <c r="I31" s="136"/>
      <c r="J31" s="136"/>
      <c r="K31" s="136"/>
    </row>
    <row r="32" spans="1:10" ht="15.75">
      <c r="A32" s="137"/>
      <c r="B32" s="144" t="s">
        <v>117</v>
      </c>
      <c r="C32" s="136"/>
      <c r="D32" s="136"/>
      <c r="E32" s="136"/>
      <c r="J32" s="136"/>
    </row>
    <row r="33" spans="1:10" ht="15.75">
      <c r="A33" s="137">
        <f>A31+1</f>
        <v>25</v>
      </c>
      <c r="B33" s="136" t="s">
        <v>118</v>
      </c>
      <c r="J33" s="136"/>
    </row>
    <row r="34" spans="1:10" ht="15.75">
      <c r="A34" s="137">
        <f>A33+1</f>
        <v>26</v>
      </c>
      <c r="B34" s="136" t="s">
        <v>119</v>
      </c>
      <c r="C34" s="136"/>
      <c r="D34" s="136"/>
      <c r="E34" s="136"/>
      <c r="J34" s="136"/>
    </row>
    <row r="35" spans="1:10" ht="15.75">
      <c r="A35" s="137">
        <f aca="true" t="shared" si="1" ref="A35:A42">A34+1</f>
        <v>27</v>
      </c>
      <c r="B35" s="133" t="s">
        <v>120</v>
      </c>
      <c r="C35" s="136"/>
      <c r="D35" s="136"/>
      <c r="E35" s="136"/>
      <c r="J35" s="142"/>
    </row>
    <row r="36" spans="1:10" ht="15.75">
      <c r="A36" s="137">
        <f t="shared" si="1"/>
        <v>28</v>
      </c>
      <c r="B36" s="133" t="s">
        <v>121</v>
      </c>
      <c r="C36" s="136"/>
      <c r="D36" s="136"/>
      <c r="E36" s="136"/>
      <c r="J36" s="136"/>
    </row>
    <row r="37" spans="1:10" ht="15.75">
      <c r="A37" s="137">
        <f t="shared" si="1"/>
        <v>29</v>
      </c>
      <c r="B37" s="133" t="s">
        <v>122</v>
      </c>
      <c r="C37" s="136"/>
      <c r="D37" s="136"/>
      <c r="E37" s="136"/>
      <c r="J37" s="136"/>
    </row>
    <row r="38" spans="1:10" ht="15.75">
      <c r="A38" s="137">
        <f t="shared" si="1"/>
        <v>30</v>
      </c>
      <c r="B38" s="133" t="s">
        <v>123</v>
      </c>
      <c r="C38" s="136"/>
      <c r="D38" s="136"/>
      <c r="E38" s="136"/>
      <c r="F38" s="133" t="s">
        <v>124</v>
      </c>
      <c r="J38" s="136"/>
    </row>
    <row r="39" spans="1:10" ht="15.75">
      <c r="A39" s="137">
        <f t="shared" si="1"/>
        <v>31</v>
      </c>
      <c r="B39" s="133" t="s">
        <v>125</v>
      </c>
      <c r="C39" s="136"/>
      <c r="D39" s="136"/>
      <c r="E39" s="136"/>
      <c r="J39" s="142"/>
    </row>
    <row r="40" spans="1:10" ht="15.75">
      <c r="A40" s="137">
        <f t="shared" si="1"/>
        <v>32</v>
      </c>
      <c r="B40" s="133" t="s">
        <v>126</v>
      </c>
      <c r="C40" s="136"/>
      <c r="D40" s="136"/>
      <c r="E40" s="136"/>
      <c r="J40" s="142"/>
    </row>
    <row r="41" spans="1:10" ht="15.75">
      <c r="A41" s="137">
        <f t="shared" si="1"/>
        <v>33</v>
      </c>
      <c r="B41" s="133" t="s">
        <v>127</v>
      </c>
      <c r="C41" s="136"/>
      <c r="D41" s="136"/>
      <c r="E41" s="136"/>
      <c r="J41" s="142"/>
    </row>
    <row r="42" spans="1:10" ht="15.75">
      <c r="A42" s="137">
        <f t="shared" si="1"/>
        <v>34</v>
      </c>
      <c r="B42" s="133" t="s">
        <v>128</v>
      </c>
      <c r="C42" s="136"/>
      <c r="D42" s="136"/>
      <c r="E42" s="136"/>
      <c r="J42" s="142"/>
    </row>
    <row r="43" spans="1:10" ht="15.75">
      <c r="A43" s="137"/>
      <c r="B43" s="138" t="s">
        <v>129</v>
      </c>
      <c r="C43" s="136"/>
      <c r="D43" s="136"/>
      <c r="E43" s="136"/>
      <c r="J43" s="136"/>
    </row>
    <row r="44" spans="1:10" ht="15.75">
      <c r="A44" s="137">
        <f>A42+1</f>
        <v>35</v>
      </c>
      <c r="B44" s="133" t="s">
        <v>129</v>
      </c>
      <c r="C44" s="136"/>
      <c r="D44" s="136"/>
      <c r="E44" s="136"/>
      <c r="J44" s="136"/>
    </row>
    <row r="45" spans="1:5" ht="15.75">
      <c r="A45" s="137">
        <f>A44+1</f>
        <v>36</v>
      </c>
      <c r="B45" s="133" t="s">
        <v>130</v>
      </c>
      <c r="C45" s="136"/>
      <c r="D45" s="136"/>
      <c r="E45" s="136"/>
    </row>
    <row r="46" spans="1:10" ht="15.75">
      <c r="A46" s="137"/>
      <c r="B46" s="138" t="s">
        <v>131</v>
      </c>
      <c r="J46" s="143"/>
    </row>
    <row r="47" spans="1:10" ht="15.75">
      <c r="A47" s="137">
        <f>A45+1</f>
        <v>37</v>
      </c>
      <c r="B47" s="133" t="s">
        <v>132</v>
      </c>
      <c r="C47" s="136"/>
      <c r="D47" s="136"/>
      <c r="E47" s="136"/>
      <c r="J47" s="143"/>
    </row>
    <row r="48" spans="1:2" ht="15.75">
      <c r="A48" s="137">
        <f>A47+1</f>
        <v>38</v>
      </c>
      <c r="B48" s="133" t="s">
        <v>133</v>
      </c>
    </row>
    <row r="49" spans="1:2" ht="15.75">
      <c r="A49" s="137">
        <f>A48+1</f>
        <v>39</v>
      </c>
      <c r="B49" s="133" t="s">
        <v>134</v>
      </c>
    </row>
    <row r="50" spans="1:5" ht="15.75">
      <c r="A50" s="136"/>
      <c r="B50" s="136"/>
      <c r="C50" s="136"/>
      <c r="D50" s="136"/>
      <c r="E50" s="136"/>
    </row>
    <row r="51" spans="1:5" ht="15.75">
      <c r="A51" s="136"/>
      <c r="B51" s="136"/>
      <c r="C51" s="136"/>
      <c r="D51" s="136"/>
      <c r="E51" s="136"/>
    </row>
    <row r="52" spans="1:5" ht="15.75">
      <c r="A52" s="136"/>
      <c r="B52" s="136"/>
      <c r="C52" s="136"/>
      <c r="D52" s="136"/>
      <c r="E52" s="136"/>
    </row>
    <row r="53" spans="1:5" ht="15.75">
      <c r="A53" s="136"/>
      <c r="B53" s="136"/>
      <c r="C53" s="136"/>
      <c r="D53" s="136"/>
      <c r="E53" s="136"/>
    </row>
    <row r="54" spans="1:7" ht="15.75">
      <c r="A54" s="136"/>
      <c r="B54" s="136"/>
      <c r="C54" s="136"/>
      <c r="D54" s="136"/>
      <c r="E54" s="136"/>
      <c r="G54" s="133" t="s">
        <v>135</v>
      </c>
    </row>
    <row r="55" spans="1:5" ht="15.75">
      <c r="A55" s="136"/>
      <c r="B55" s="136"/>
      <c r="C55" s="136"/>
      <c r="D55" s="136"/>
      <c r="E55" s="136"/>
    </row>
    <row r="56" spans="1:5" ht="15.75">
      <c r="A56" s="136"/>
      <c r="B56" s="136"/>
      <c r="C56" s="136"/>
      <c r="D56" s="136"/>
      <c r="E56" s="136"/>
    </row>
    <row r="57" spans="1:5" ht="15.75">
      <c r="A57" s="136"/>
      <c r="B57" s="136"/>
      <c r="C57" s="136"/>
      <c r="D57" s="136"/>
      <c r="E57" s="136"/>
    </row>
    <row r="58" spans="1:5" ht="15.75">
      <c r="A58" s="136"/>
      <c r="B58" s="136"/>
      <c r="C58" s="136"/>
      <c r="D58" s="136"/>
      <c r="E58" s="136"/>
    </row>
    <row r="59" spans="1:5" ht="15.75">
      <c r="A59" s="136"/>
      <c r="B59" s="136"/>
      <c r="C59" s="136"/>
      <c r="D59" s="136"/>
      <c r="E59" s="136"/>
    </row>
    <row r="60" spans="1:5" ht="15.75">
      <c r="A60" s="136"/>
      <c r="B60" s="136"/>
      <c r="C60" s="136"/>
      <c r="D60" s="136"/>
      <c r="E60" s="136"/>
    </row>
    <row r="61" spans="1:5" ht="15.75">
      <c r="A61" s="136"/>
      <c r="B61" s="136"/>
      <c r="C61" s="136"/>
      <c r="D61" s="136"/>
      <c r="E61" s="136"/>
    </row>
    <row r="62" spans="1:5" ht="15.75">
      <c r="A62" s="136"/>
      <c r="B62" s="136"/>
      <c r="C62" s="136"/>
      <c r="D62" s="136"/>
      <c r="E62" s="136"/>
    </row>
    <row r="63" spans="1:5" ht="15.75">
      <c r="A63" s="136"/>
      <c r="B63" s="136"/>
      <c r="C63" s="136"/>
      <c r="D63" s="136"/>
      <c r="E63" s="136"/>
    </row>
    <row r="64" spans="1:5" ht="15.75">
      <c r="A64" s="136"/>
      <c r="B64" s="136"/>
      <c r="C64" s="136"/>
      <c r="D64" s="136"/>
      <c r="E64" s="136"/>
    </row>
    <row r="65" spans="1:5" ht="15.75">
      <c r="A65" s="136"/>
      <c r="B65" s="136"/>
      <c r="C65" s="136"/>
      <c r="D65" s="136"/>
      <c r="E65" s="136"/>
    </row>
    <row r="66" spans="1:5" ht="15.75">
      <c r="A66" s="136"/>
      <c r="B66" s="136"/>
      <c r="C66" s="136"/>
      <c r="D66" s="136"/>
      <c r="E66" s="136"/>
    </row>
    <row r="67" spans="1:5" ht="15.75">
      <c r="A67" s="136"/>
      <c r="B67" s="136"/>
      <c r="C67" s="136"/>
      <c r="D67" s="136"/>
      <c r="E67" s="136"/>
    </row>
    <row r="68" spans="1:5" ht="15.75">
      <c r="A68" s="136"/>
      <c r="B68" s="136"/>
      <c r="C68" s="136"/>
      <c r="D68" s="136"/>
      <c r="E68" s="136"/>
    </row>
    <row r="69" spans="1:5" ht="15.75">
      <c r="A69" s="136"/>
      <c r="B69" s="136"/>
      <c r="C69" s="136"/>
      <c r="D69" s="136"/>
      <c r="E69" s="136"/>
    </row>
    <row r="70" spans="1:5" ht="15.75">
      <c r="A70" s="136"/>
      <c r="B70" s="136"/>
      <c r="C70" s="136"/>
      <c r="D70" s="136"/>
      <c r="E70" s="136"/>
    </row>
    <row r="71" spans="1:5" ht="15.75">
      <c r="A71" s="136"/>
      <c r="B71" s="136"/>
      <c r="C71" s="136"/>
      <c r="D71" s="136"/>
      <c r="E71" s="136"/>
    </row>
    <row r="72" spans="1:5" ht="15.75">
      <c r="A72" s="136"/>
      <c r="B72" s="136"/>
      <c r="C72" s="136"/>
      <c r="D72" s="136"/>
      <c r="E72" s="136"/>
    </row>
    <row r="73" spans="1:5" ht="15.75">
      <c r="A73" s="136"/>
      <c r="B73" s="136"/>
      <c r="C73" s="136"/>
      <c r="D73" s="136"/>
      <c r="E73" s="136"/>
    </row>
    <row r="74" spans="1:5" ht="15.75">
      <c r="A74" s="136"/>
      <c r="B74" s="136"/>
      <c r="C74" s="136"/>
      <c r="D74" s="136"/>
      <c r="E74" s="136"/>
    </row>
    <row r="75" spans="1:5" ht="15.75">
      <c r="A75" s="136"/>
      <c r="B75" s="136"/>
      <c r="C75" s="136"/>
      <c r="D75" s="136"/>
      <c r="E75" s="136"/>
    </row>
    <row r="76" spans="1:5" ht="15.75">
      <c r="A76" s="136"/>
      <c r="B76" s="136"/>
      <c r="C76" s="136"/>
      <c r="D76" s="136"/>
      <c r="E76" s="136"/>
    </row>
    <row r="77" spans="1:5" ht="15.75">
      <c r="A77" s="136"/>
      <c r="B77" s="136"/>
      <c r="C77" s="136"/>
      <c r="D77" s="136"/>
      <c r="E77" s="136"/>
    </row>
    <row r="78" spans="1:5" ht="15.75">
      <c r="A78" s="136"/>
      <c r="B78" s="136"/>
      <c r="C78" s="136"/>
      <c r="D78" s="136"/>
      <c r="E78" s="136"/>
    </row>
    <row r="79" spans="1:5" ht="15.75">
      <c r="A79" s="136"/>
      <c r="B79" s="136"/>
      <c r="C79" s="136"/>
      <c r="D79" s="136"/>
      <c r="E79" s="136"/>
    </row>
    <row r="80" spans="1:5" ht="15.75">
      <c r="A80" s="136"/>
      <c r="B80" s="136"/>
      <c r="C80" s="136"/>
      <c r="D80" s="136"/>
      <c r="E80" s="136"/>
    </row>
    <row r="81" spans="1:5" ht="15.75">
      <c r="A81" s="136"/>
      <c r="B81" s="136"/>
      <c r="C81" s="136"/>
      <c r="D81" s="136"/>
      <c r="E81" s="136"/>
    </row>
    <row r="82" spans="1:5" ht="15.75">
      <c r="A82" s="136"/>
      <c r="B82" s="136"/>
      <c r="C82" s="136"/>
      <c r="D82" s="136"/>
      <c r="E82" s="136"/>
    </row>
    <row r="83" spans="1:5" ht="15.75">
      <c r="A83" s="136"/>
      <c r="B83" s="136"/>
      <c r="C83" s="136"/>
      <c r="D83" s="136"/>
      <c r="E83" s="136"/>
    </row>
    <row r="84" spans="1:5" ht="15.75">
      <c r="A84" s="136"/>
      <c r="B84" s="136"/>
      <c r="C84" s="136"/>
      <c r="D84" s="136"/>
      <c r="E84" s="136"/>
    </row>
    <row r="85" spans="1:5" ht="15.75">
      <c r="A85" s="136"/>
      <c r="B85" s="136"/>
      <c r="C85" s="136"/>
      <c r="D85" s="136"/>
      <c r="E85" s="136"/>
    </row>
    <row r="86" spans="1:5" ht="15.75">
      <c r="A86" s="136"/>
      <c r="B86" s="136"/>
      <c r="C86" s="136"/>
      <c r="D86" s="136"/>
      <c r="E86" s="136"/>
    </row>
    <row r="87" spans="1:5" ht="15.75">
      <c r="A87" s="136"/>
      <c r="B87" s="136"/>
      <c r="C87" s="136"/>
      <c r="D87" s="136"/>
      <c r="E87" s="136"/>
    </row>
    <row r="88" spans="1:5" ht="15.75">
      <c r="A88" s="136"/>
      <c r="B88" s="136"/>
      <c r="C88" s="136"/>
      <c r="D88" s="136"/>
      <c r="E88" s="136"/>
    </row>
    <row r="89" spans="1:5" ht="15.75">
      <c r="A89" s="136"/>
      <c r="B89" s="136"/>
      <c r="C89" s="136"/>
      <c r="D89" s="136"/>
      <c r="E89" s="136"/>
    </row>
    <row r="90" spans="1:5" ht="15.75">
      <c r="A90" s="136"/>
      <c r="B90" s="136"/>
      <c r="C90" s="136"/>
      <c r="D90" s="136"/>
      <c r="E90" s="136"/>
    </row>
    <row r="91" spans="1:5" ht="15.75">
      <c r="A91" s="136"/>
      <c r="B91" s="136"/>
      <c r="C91" s="136"/>
      <c r="D91" s="136"/>
      <c r="E91" s="136"/>
    </row>
    <row r="92" spans="1:5" ht="15.75">
      <c r="A92" s="136"/>
      <c r="B92" s="136"/>
      <c r="C92" s="136"/>
      <c r="D92" s="136"/>
      <c r="E92" s="136"/>
    </row>
    <row r="93" spans="1:5" ht="15.75">
      <c r="A93" s="136"/>
      <c r="B93" s="136"/>
      <c r="C93" s="136"/>
      <c r="D93" s="136"/>
      <c r="E93" s="136"/>
    </row>
    <row r="94" spans="1:5" ht="15.75">
      <c r="A94" s="136"/>
      <c r="B94" s="136"/>
      <c r="C94" s="136"/>
      <c r="D94" s="136"/>
      <c r="E94" s="136"/>
    </row>
    <row r="95" spans="1:5" ht="15.75">
      <c r="A95" s="136"/>
      <c r="B95" s="136"/>
      <c r="C95" s="136"/>
      <c r="D95" s="136"/>
      <c r="E95" s="136"/>
    </row>
    <row r="96" spans="1:5" ht="15.75">
      <c r="A96" s="136"/>
      <c r="B96" s="136"/>
      <c r="C96" s="136"/>
      <c r="D96" s="136"/>
      <c r="E96" s="136"/>
    </row>
    <row r="97" spans="1:5" ht="15.75">
      <c r="A97" s="136"/>
      <c r="B97" s="136"/>
      <c r="C97" s="136"/>
      <c r="D97" s="136"/>
      <c r="E97" s="136"/>
    </row>
    <row r="98" spans="1:5" ht="15.75">
      <c r="A98" s="136"/>
      <c r="B98" s="136"/>
      <c r="C98" s="136"/>
      <c r="D98" s="136"/>
      <c r="E98" s="136"/>
    </row>
    <row r="99" spans="1:5" ht="15.75">
      <c r="A99" s="136"/>
      <c r="B99" s="136"/>
      <c r="C99" s="136"/>
      <c r="D99" s="136"/>
      <c r="E99" s="136"/>
    </row>
    <row r="100" spans="1:5" ht="15.75">
      <c r="A100" s="136"/>
      <c r="B100" s="136"/>
      <c r="C100" s="136"/>
      <c r="D100" s="136"/>
      <c r="E100" s="136"/>
    </row>
    <row r="101" spans="1:5" ht="15.75">
      <c r="A101" s="136"/>
      <c r="B101" s="136"/>
      <c r="C101" s="136"/>
      <c r="D101" s="136"/>
      <c r="E101" s="136"/>
    </row>
    <row r="102" spans="1:5" ht="15.75">
      <c r="A102" s="136"/>
      <c r="B102" s="136"/>
      <c r="C102" s="136"/>
      <c r="D102" s="136"/>
      <c r="E102" s="136"/>
    </row>
    <row r="103" spans="1:5" ht="15.75">
      <c r="A103" s="136"/>
      <c r="B103" s="136"/>
      <c r="C103" s="136"/>
      <c r="D103" s="136"/>
      <c r="E103" s="136"/>
    </row>
    <row r="104" spans="1:5" ht="15.75">
      <c r="A104" s="136"/>
      <c r="B104" s="136"/>
      <c r="C104" s="136"/>
      <c r="D104" s="136"/>
      <c r="E104" s="136"/>
    </row>
    <row r="105" spans="1:5" ht="15.75">
      <c r="A105" s="136"/>
      <c r="B105" s="136"/>
      <c r="C105" s="136"/>
      <c r="D105" s="136"/>
      <c r="E105" s="136"/>
    </row>
    <row r="106" spans="1:5" ht="15.75">
      <c r="A106" s="136"/>
      <c r="B106" s="136"/>
      <c r="C106" s="136"/>
      <c r="D106" s="136"/>
      <c r="E106" s="136"/>
    </row>
    <row r="107" spans="1:5" ht="15.75">
      <c r="A107" s="136"/>
      <c r="B107" s="136"/>
      <c r="C107" s="136"/>
      <c r="D107" s="136"/>
      <c r="E107" s="136"/>
    </row>
    <row r="108" spans="1:5" ht="15.75">
      <c r="A108" s="136"/>
      <c r="B108" s="136"/>
      <c r="C108" s="136"/>
      <c r="D108" s="136"/>
      <c r="E108" s="136"/>
    </row>
    <row r="109" spans="1:5" ht="15.75">
      <c r="A109" s="136"/>
      <c r="B109" s="136"/>
      <c r="C109" s="136"/>
      <c r="D109" s="136"/>
      <c r="E109" s="136"/>
    </row>
    <row r="110" spans="1:5" ht="15.75">
      <c r="A110" s="136"/>
      <c r="B110" s="136"/>
      <c r="C110" s="136"/>
      <c r="D110" s="136"/>
      <c r="E110" s="136"/>
    </row>
    <row r="111" spans="1:5" ht="15.75">
      <c r="A111" s="136"/>
      <c r="B111" s="136"/>
      <c r="C111" s="136"/>
      <c r="D111" s="136"/>
      <c r="E111" s="136"/>
    </row>
    <row r="112" spans="1:5" ht="15.75">
      <c r="A112" s="136"/>
      <c r="B112" s="136"/>
      <c r="C112" s="136"/>
      <c r="D112" s="136"/>
      <c r="E112" s="136"/>
    </row>
    <row r="113" spans="1:5" ht="15.75">
      <c r="A113" s="136"/>
      <c r="B113" s="136"/>
      <c r="C113" s="136"/>
      <c r="D113" s="136"/>
      <c r="E113" s="136"/>
    </row>
    <row r="114" spans="1:5" ht="15.75">
      <c r="A114" s="136"/>
      <c r="B114" s="136"/>
      <c r="C114" s="136"/>
      <c r="D114" s="136"/>
      <c r="E114" s="136"/>
    </row>
    <row r="115" spans="1:5" ht="15.75">
      <c r="A115" s="136"/>
      <c r="B115" s="136"/>
      <c r="C115" s="136"/>
      <c r="D115" s="136"/>
      <c r="E115" s="136"/>
    </row>
    <row r="116" spans="1:5" ht="15.75">
      <c r="A116" s="136"/>
      <c r="B116" s="136"/>
      <c r="C116" s="136"/>
      <c r="D116" s="136"/>
      <c r="E116" s="136"/>
    </row>
    <row r="117" spans="1:5" ht="15.75">
      <c r="A117" s="136"/>
      <c r="B117" s="136"/>
      <c r="C117" s="136"/>
      <c r="D117" s="136"/>
      <c r="E117" s="136"/>
    </row>
    <row r="118" spans="1:5" ht="15.75">
      <c r="A118" s="136"/>
      <c r="B118" s="136"/>
      <c r="C118" s="136"/>
      <c r="D118" s="136"/>
      <c r="E118" s="136"/>
    </row>
    <row r="119" spans="1:5" ht="15.75">
      <c r="A119" s="136"/>
      <c r="B119" s="136"/>
      <c r="C119" s="136"/>
      <c r="D119" s="136"/>
      <c r="E119" s="136"/>
    </row>
    <row r="120" spans="1:5" ht="15.75">
      <c r="A120" s="136"/>
      <c r="B120" s="136"/>
      <c r="C120" s="136"/>
      <c r="D120" s="136"/>
      <c r="E120" s="136"/>
    </row>
    <row r="121" spans="1:5" ht="15.75">
      <c r="A121" s="136"/>
      <c r="B121" s="136"/>
      <c r="C121" s="136"/>
      <c r="D121" s="136"/>
      <c r="E121" s="136"/>
    </row>
    <row r="122" spans="1:5" ht="15.75">
      <c r="A122" s="136"/>
      <c r="B122" s="136"/>
      <c r="C122" s="136"/>
      <c r="D122" s="136"/>
      <c r="E122" s="136"/>
    </row>
    <row r="123" spans="1:5" ht="15.75">
      <c r="A123" s="136"/>
      <c r="B123" s="136"/>
      <c r="C123" s="136"/>
      <c r="D123" s="136"/>
      <c r="E123" s="136"/>
    </row>
    <row r="124" spans="1:5" ht="15.75">
      <c r="A124" s="136"/>
      <c r="B124" s="136"/>
      <c r="C124" s="136"/>
      <c r="D124" s="136"/>
      <c r="E124" s="136"/>
    </row>
    <row r="125" spans="1:5" ht="15.75">
      <c r="A125" s="136"/>
      <c r="B125" s="136"/>
      <c r="C125" s="136"/>
      <c r="D125" s="136"/>
      <c r="E125" s="136"/>
    </row>
    <row r="126" spans="1:5" ht="15.75">
      <c r="A126" s="136"/>
      <c r="B126" s="136"/>
      <c r="C126" s="136"/>
      <c r="D126" s="136"/>
      <c r="E126" s="136"/>
    </row>
    <row r="127" spans="1:5" ht="15.75">
      <c r="A127" s="136"/>
      <c r="B127" s="136"/>
      <c r="C127" s="136"/>
      <c r="D127" s="136"/>
      <c r="E127" s="136"/>
    </row>
    <row r="128" spans="1:5" ht="15.75">
      <c r="A128" s="136"/>
      <c r="B128" s="136"/>
      <c r="C128" s="136"/>
      <c r="D128" s="136"/>
      <c r="E128" s="136"/>
    </row>
    <row r="129" spans="1:5" ht="15.75">
      <c r="A129" s="136"/>
      <c r="B129" s="136"/>
      <c r="C129" s="136"/>
      <c r="D129" s="136"/>
      <c r="E129" s="136"/>
    </row>
    <row r="130" spans="1:5" ht="15.75">
      <c r="A130" s="136"/>
      <c r="B130" s="136"/>
      <c r="C130" s="136"/>
      <c r="D130" s="136"/>
      <c r="E130" s="136"/>
    </row>
    <row r="131" spans="1:5" ht="15.75">
      <c r="A131" s="136"/>
      <c r="B131" s="136"/>
      <c r="C131" s="136"/>
      <c r="D131" s="136"/>
      <c r="E131" s="136"/>
    </row>
    <row r="132" spans="1:5" ht="15.75">
      <c r="A132" s="136"/>
      <c r="B132" s="136"/>
      <c r="C132" s="136"/>
      <c r="D132" s="136"/>
      <c r="E132" s="136"/>
    </row>
    <row r="133" spans="1:5" ht="15.75">
      <c r="A133" s="136"/>
      <c r="B133" s="136"/>
      <c r="C133" s="136"/>
      <c r="D133" s="136"/>
      <c r="E133" s="136"/>
    </row>
    <row r="134" spans="1:5" ht="15.75">
      <c r="A134" s="136"/>
      <c r="B134" s="136"/>
      <c r="C134" s="136"/>
      <c r="D134" s="136"/>
      <c r="E134" s="136"/>
    </row>
    <row r="135" spans="1:5" ht="15.75">
      <c r="A135" s="136"/>
      <c r="B135" s="136"/>
      <c r="C135" s="136"/>
      <c r="D135" s="136"/>
      <c r="E135" s="136"/>
    </row>
    <row r="136" spans="1:5" ht="15.75">
      <c r="A136" s="136"/>
      <c r="B136" s="136"/>
      <c r="C136" s="136"/>
      <c r="D136" s="136"/>
      <c r="E136" s="136"/>
    </row>
    <row r="137" spans="1:5" ht="15.75">
      <c r="A137" s="136"/>
      <c r="B137" s="136"/>
      <c r="C137" s="136"/>
      <c r="D137" s="136"/>
      <c r="E137" s="136"/>
    </row>
    <row r="138" spans="1:5" ht="15.75">
      <c r="A138" s="136"/>
      <c r="B138" s="136"/>
      <c r="C138" s="136"/>
      <c r="D138" s="136"/>
      <c r="E138" s="136"/>
    </row>
    <row r="139" spans="1:5" ht="15.75">
      <c r="A139" s="136"/>
      <c r="B139" s="136"/>
      <c r="C139" s="136"/>
      <c r="D139" s="136"/>
      <c r="E139" s="136"/>
    </row>
    <row r="140" spans="1:5" ht="15.75">
      <c r="A140" s="136"/>
      <c r="B140" s="136"/>
      <c r="C140" s="136"/>
      <c r="D140" s="136"/>
      <c r="E140" s="136"/>
    </row>
    <row r="141" spans="1:5" ht="15.75">
      <c r="A141" s="136"/>
      <c r="B141" s="136"/>
      <c r="C141" s="136"/>
      <c r="D141" s="136"/>
      <c r="E141" s="136"/>
    </row>
    <row r="142" spans="1:5" ht="15.75">
      <c r="A142" s="136"/>
      <c r="B142" s="136"/>
      <c r="C142" s="136"/>
      <c r="D142" s="136"/>
      <c r="E142" s="136"/>
    </row>
    <row r="143" spans="1:5" ht="15.75">
      <c r="A143" s="136"/>
      <c r="B143" s="136"/>
      <c r="C143" s="136"/>
      <c r="D143" s="136"/>
      <c r="E143" s="136"/>
    </row>
    <row r="144" spans="1:5" ht="15.75">
      <c r="A144" s="136"/>
      <c r="B144" s="136"/>
      <c r="C144" s="136"/>
      <c r="D144" s="136"/>
      <c r="E144" s="136"/>
    </row>
    <row r="145" spans="1:5" ht="15.75">
      <c r="A145" s="136"/>
      <c r="B145" s="136"/>
      <c r="C145" s="136"/>
      <c r="D145" s="136"/>
      <c r="E145" s="136"/>
    </row>
    <row r="146" spans="1:5" ht="15.75">
      <c r="A146" s="136"/>
      <c r="B146" s="136"/>
      <c r="C146" s="136"/>
      <c r="D146" s="136"/>
      <c r="E146" s="136"/>
    </row>
    <row r="147" spans="1:5" ht="15.75">
      <c r="A147" s="136"/>
      <c r="B147" s="136"/>
      <c r="C147" s="136"/>
      <c r="D147" s="136"/>
      <c r="E147" s="136"/>
    </row>
    <row r="148" spans="1:5" ht="15.75">
      <c r="A148" s="136"/>
      <c r="B148" s="136"/>
      <c r="C148" s="136"/>
      <c r="D148" s="136"/>
      <c r="E148" s="136"/>
    </row>
    <row r="149" spans="1:5" ht="15.75">
      <c r="A149" s="136"/>
      <c r="B149" s="136"/>
      <c r="C149" s="136"/>
      <c r="D149" s="136"/>
      <c r="E149" s="136"/>
    </row>
    <row r="150" spans="1:5" ht="15.75">
      <c r="A150" s="136"/>
      <c r="B150" s="136"/>
      <c r="C150" s="136"/>
      <c r="D150" s="136"/>
      <c r="E150" s="136"/>
    </row>
    <row r="151" spans="1:5" ht="15.75">
      <c r="A151" s="136"/>
      <c r="B151" s="136"/>
      <c r="C151" s="136"/>
      <c r="D151" s="136"/>
      <c r="E151" s="136"/>
    </row>
    <row r="152" spans="1:5" ht="15.75">
      <c r="A152" s="136"/>
      <c r="B152" s="136"/>
      <c r="C152" s="136"/>
      <c r="D152" s="136"/>
      <c r="E152" s="136"/>
    </row>
    <row r="153" spans="1:5" ht="15.75">
      <c r="A153" s="136"/>
      <c r="B153" s="136"/>
      <c r="C153" s="136"/>
      <c r="D153" s="136"/>
      <c r="E153" s="136"/>
    </row>
    <row r="154" spans="1:5" ht="15.75">
      <c r="A154" s="136"/>
      <c r="B154" s="136"/>
      <c r="C154" s="136"/>
      <c r="D154" s="136"/>
      <c r="E154" s="136"/>
    </row>
    <row r="155" spans="1:5" ht="15.75">
      <c r="A155" s="136"/>
      <c r="B155" s="136"/>
      <c r="C155" s="136"/>
      <c r="D155" s="136"/>
      <c r="E155" s="136"/>
    </row>
    <row r="156" spans="1:5" ht="15.75">
      <c r="A156" s="136"/>
      <c r="B156" s="136"/>
      <c r="C156" s="136"/>
      <c r="D156" s="136"/>
      <c r="E156" s="136"/>
    </row>
    <row r="157" spans="1:5" ht="15.75">
      <c r="A157" s="136"/>
      <c r="B157" s="136"/>
      <c r="C157" s="136"/>
      <c r="D157" s="136"/>
      <c r="E157" s="136"/>
    </row>
    <row r="158" spans="1:5" ht="15.75">
      <c r="A158" s="136"/>
      <c r="B158" s="136"/>
      <c r="C158" s="136"/>
      <c r="D158" s="136"/>
      <c r="E158" s="136"/>
    </row>
    <row r="159" spans="1:5" ht="15.75">
      <c r="A159" s="136"/>
      <c r="B159" s="136"/>
      <c r="C159" s="136"/>
      <c r="D159" s="136"/>
      <c r="E159" s="136"/>
    </row>
    <row r="160" spans="1:5" ht="15.75">
      <c r="A160" s="136"/>
      <c r="B160" s="136"/>
      <c r="C160" s="136"/>
      <c r="D160" s="136"/>
      <c r="E160" s="136"/>
    </row>
    <row r="161" spans="1:5" ht="15.75">
      <c r="A161" s="136"/>
      <c r="B161" s="136"/>
      <c r="C161" s="136"/>
      <c r="D161" s="136"/>
      <c r="E161" s="136"/>
    </row>
    <row r="162" spans="1:5" ht="15.75">
      <c r="A162" s="136"/>
      <c r="B162" s="136"/>
      <c r="C162" s="136"/>
      <c r="D162" s="136"/>
      <c r="E162" s="136"/>
    </row>
    <row r="163" spans="1:5" ht="15.75">
      <c r="A163" s="136"/>
      <c r="B163" s="136"/>
      <c r="C163" s="136"/>
      <c r="D163" s="136"/>
      <c r="E163" s="136"/>
    </row>
    <row r="164" spans="1:5" ht="15.75">
      <c r="A164" s="136"/>
      <c r="B164" s="136"/>
      <c r="C164" s="136"/>
      <c r="D164" s="136"/>
      <c r="E164" s="136"/>
    </row>
    <row r="165" spans="1:5" ht="15.75">
      <c r="A165" s="136"/>
      <c r="B165" s="136"/>
      <c r="C165" s="136"/>
      <c r="D165" s="136"/>
      <c r="E165" s="136"/>
    </row>
    <row r="166" spans="1:5" ht="15.75">
      <c r="A166" s="136"/>
      <c r="B166" s="136"/>
      <c r="C166" s="136"/>
      <c r="D166" s="136"/>
      <c r="E166" s="136"/>
    </row>
    <row r="167" spans="1:5" ht="15.75">
      <c r="A167" s="136"/>
      <c r="B167" s="136"/>
      <c r="C167" s="136"/>
      <c r="D167" s="136"/>
      <c r="E167" s="136"/>
    </row>
    <row r="168" spans="1:5" ht="15.75">
      <c r="A168" s="136"/>
      <c r="B168" s="136"/>
      <c r="C168" s="136"/>
      <c r="D168" s="136"/>
      <c r="E168" s="136"/>
    </row>
    <row r="169" spans="1:5" ht="15.75">
      <c r="A169" s="136"/>
      <c r="B169" s="136"/>
      <c r="C169" s="136"/>
      <c r="D169" s="136"/>
      <c r="E169" s="136"/>
    </row>
    <row r="170" spans="1:5" ht="15.75">
      <c r="A170" s="136"/>
      <c r="B170" s="136"/>
      <c r="C170" s="136"/>
      <c r="D170" s="136"/>
      <c r="E170" s="136"/>
    </row>
    <row r="171" spans="1:5" ht="15.75">
      <c r="A171" s="136"/>
      <c r="B171" s="136"/>
      <c r="C171" s="136"/>
      <c r="D171" s="136"/>
      <c r="E171" s="136"/>
    </row>
    <row r="172" spans="1:5" ht="15.75">
      <c r="A172" s="136"/>
      <c r="B172" s="136"/>
      <c r="C172" s="136"/>
      <c r="D172" s="136"/>
      <c r="E172" s="136"/>
    </row>
    <row r="173" spans="1:5" ht="15.75">
      <c r="A173" s="136"/>
      <c r="B173" s="136"/>
      <c r="C173" s="136"/>
      <c r="D173" s="136"/>
      <c r="E173" s="136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0">
      <selection activeCell="K5" sqref="K5"/>
    </sheetView>
  </sheetViews>
  <sheetFormatPr defaultColWidth="9.140625" defaultRowHeight="15"/>
  <cols>
    <col min="1" max="1" width="9.140625" style="126" customWidth="1"/>
    <col min="2" max="2" width="5.00390625" style="126" customWidth="1"/>
    <col min="3" max="3" width="31.28125" style="126" bestFit="1" customWidth="1"/>
    <col min="4" max="4" width="10.421875" style="126" customWidth="1"/>
    <col min="5" max="5" width="11.421875" style="126" customWidth="1"/>
    <col min="6" max="6" width="11.140625" style="126" customWidth="1"/>
    <col min="7" max="7" width="9.7109375" style="126" customWidth="1"/>
    <col min="8" max="8" width="9.57421875" style="126" customWidth="1"/>
    <col min="9" max="9" width="9.140625" style="126" customWidth="1"/>
    <col min="10" max="10" width="7.28125" style="126" customWidth="1"/>
    <col min="11" max="16384" width="9.140625" style="126" customWidth="1"/>
  </cols>
  <sheetData>
    <row r="1" spans="2:8" ht="15" customHeight="1">
      <c r="B1" s="1510" t="s">
        <v>401</v>
      </c>
      <c r="C1" s="1511"/>
      <c r="D1" s="1511"/>
      <c r="E1" s="1511"/>
      <c r="F1" s="1511"/>
      <c r="G1" s="1512"/>
      <c r="H1" s="1512"/>
    </row>
    <row r="2" spans="2:8" ht="15" customHeight="1">
      <c r="B2" s="1522" t="s">
        <v>771</v>
      </c>
      <c r="C2" s="1523"/>
      <c r="D2" s="1523"/>
      <c r="E2" s="1523"/>
      <c r="F2" s="1523"/>
      <c r="G2" s="1524"/>
      <c r="H2" s="1524"/>
    </row>
    <row r="3" spans="2:8" ht="15" customHeight="1" thickBot="1">
      <c r="B3" s="1525" t="s">
        <v>40</v>
      </c>
      <c r="C3" s="1526"/>
      <c r="D3" s="1526"/>
      <c r="E3" s="1526"/>
      <c r="F3" s="1526"/>
      <c r="G3" s="1527"/>
      <c r="H3" s="1527"/>
    </row>
    <row r="4" spans="2:8" ht="15" customHeight="1" thickTop="1">
      <c r="B4" s="935"/>
      <c r="C4" s="936"/>
      <c r="D4" s="1528" t="s">
        <v>136</v>
      </c>
      <c r="E4" s="1528"/>
      <c r="F4" s="1528"/>
      <c r="G4" s="1529" t="s">
        <v>606</v>
      </c>
      <c r="H4" s="1530"/>
    </row>
    <row r="5" spans="2:8" ht="15" customHeight="1">
      <c r="B5" s="937"/>
      <c r="C5" s="938"/>
      <c r="D5" s="939" t="s">
        <v>17</v>
      </c>
      <c r="E5" s="940" t="s">
        <v>713</v>
      </c>
      <c r="F5" s="940" t="s">
        <v>714</v>
      </c>
      <c r="G5" s="940" t="s">
        <v>713</v>
      </c>
      <c r="H5" s="915" t="s">
        <v>714</v>
      </c>
    </row>
    <row r="6" spans="2:8" ht="15" customHeight="1">
      <c r="B6" s="916"/>
      <c r="C6" s="917" t="s">
        <v>772</v>
      </c>
      <c r="D6" s="917">
        <v>162.97330899999997</v>
      </c>
      <c r="E6" s="917">
        <v>146.814094</v>
      </c>
      <c r="F6" s="917">
        <v>132.03592499999996</v>
      </c>
      <c r="G6" s="917">
        <v>-9.915252441735703</v>
      </c>
      <c r="H6" s="918">
        <v>-10.065906206525412</v>
      </c>
    </row>
    <row r="7" spans="2:8" ht="15" customHeight="1">
      <c r="B7" s="919">
        <v>1</v>
      </c>
      <c r="C7" s="920" t="s">
        <v>773</v>
      </c>
      <c r="D7" s="921">
        <v>0.854329</v>
      </c>
      <c r="E7" s="921">
        <v>0.072338</v>
      </c>
      <c r="F7" s="921">
        <v>0.262994</v>
      </c>
      <c r="G7" s="921">
        <v>-91.53277016231452</v>
      </c>
      <c r="H7" s="1317">
        <v>263.56271945588765</v>
      </c>
    </row>
    <row r="8" spans="2:8" ht="15" customHeight="1">
      <c r="B8" s="919">
        <v>2</v>
      </c>
      <c r="C8" s="920" t="s">
        <v>774</v>
      </c>
      <c r="D8" s="921">
        <v>0</v>
      </c>
      <c r="E8" s="921">
        <v>0</v>
      </c>
      <c r="F8" s="921">
        <v>0</v>
      </c>
      <c r="G8" s="921" t="s">
        <v>3</v>
      </c>
      <c r="H8" s="941" t="s">
        <v>3</v>
      </c>
    </row>
    <row r="9" spans="2:8" ht="15" customHeight="1">
      <c r="B9" s="919">
        <v>3</v>
      </c>
      <c r="C9" s="920" t="s">
        <v>775</v>
      </c>
      <c r="D9" s="921">
        <v>26.948814</v>
      </c>
      <c r="E9" s="921">
        <v>65.533534</v>
      </c>
      <c r="F9" s="921">
        <v>60.464048999999996</v>
      </c>
      <c r="G9" s="921">
        <v>143.1778036688368</v>
      </c>
      <c r="H9" s="922">
        <v>-7.735711307740573</v>
      </c>
    </row>
    <row r="10" spans="2:8" ht="15" customHeight="1">
      <c r="B10" s="919">
        <v>4</v>
      </c>
      <c r="C10" s="920" t="s">
        <v>732</v>
      </c>
      <c r="D10" s="921">
        <v>0</v>
      </c>
      <c r="E10" s="921">
        <v>0</v>
      </c>
      <c r="F10" s="921">
        <v>0</v>
      </c>
      <c r="G10" s="921" t="s">
        <v>3</v>
      </c>
      <c r="H10" s="922" t="s">
        <v>3</v>
      </c>
    </row>
    <row r="11" spans="2:8" ht="15" customHeight="1">
      <c r="B11" s="919">
        <v>5</v>
      </c>
      <c r="C11" s="920" t="s">
        <v>776</v>
      </c>
      <c r="D11" s="921">
        <v>3.270795</v>
      </c>
      <c r="E11" s="921">
        <v>2.962631</v>
      </c>
      <c r="F11" s="921">
        <v>0</v>
      </c>
      <c r="G11" s="921">
        <v>-9.421684942040088</v>
      </c>
      <c r="H11" s="922">
        <v>-100</v>
      </c>
    </row>
    <row r="12" spans="2:8" ht="15" customHeight="1">
      <c r="B12" s="919">
        <v>6</v>
      </c>
      <c r="C12" s="920" t="s">
        <v>777</v>
      </c>
      <c r="D12" s="921">
        <v>0.074141</v>
      </c>
      <c r="E12" s="921">
        <v>0</v>
      </c>
      <c r="F12" s="921">
        <v>0</v>
      </c>
      <c r="G12" s="921" t="s">
        <v>3</v>
      </c>
      <c r="H12" s="922" t="s">
        <v>3</v>
      </c>
    </row>
    <row r="13" spans="2:8" ht="15" customHeight="1">
      <c r="B13" s="919">
        <v>7</v>
      </c>
      <c r="C13" s="920" t="s">
        <v>778</v>
      </c>
      <c r="D13" s="921">
        <v>0</v>
      </c>
      <c r="E13" s="921">
        <v>0</v>
      </c>
      <c r="F13" s="921">
        <v>0</v>
      </c>
      <c r="G13" s="921" t="s">
        <v>3</v>
      </c>
      <c r="H13" s="922" t="s">
        <v>3</v>
      </c>
    </row>
    <row r="14" spans="2:8" ht="15" customHeight="1">
      <c r="B14" s="919">
        <v>8</v>
      </c>
      <c r="C14" s="920" t="s">
        <v>743</v>
      </c>
      <c r="D14" s="921">
        <v>0</v>
      </c>
      <c r="E14" s="921">
        <v>0</v>
      </c>
      <c r="F14" s="921">
        <v>0.746336</v>
      </c>
      <c r="G14" s="921" t="s">
        <v>3</v>
      </c>
      <c r="H14" s="922" t="s">
        <v>3</v>
      </c>
    </row>
    <row r="15" spans="2:8" ht="15" customHeight="1">
      <c r="B15" s="919">
        <v>9</v>
      </c>
      <c r="C15" s="920" t="s">
        <v>779</v>
      </c>
      <c r="D15" s="921">
        <v>7.062336999999999</v>
      </c>
      <c r="E15" s="921">
        <v>11.85659</v>
      </c>
      <c r="F15" s="921">
        <v>8.253292</v>
      </c>
      <c r="G15" s="921" t="s">
        <v>3</v>
      </c>
      <c r="H15" s="922" t="s">
        <v>3</v>
      </c>
    </row>
    <row r="16" spans="2:8" ht="15" customHeight="1">
      <c r="B16" s="919">
        <v>10</v>
      </c>
      <c r="C16" s="920" t="s">
        <v>747</v>
      </c>
      <c r="D16" s="921">
        <v>1.340709</v>
      </c>
      <c r="E16" s="921">
        <v>4.763097</v>
      </c>
      <c r="F16" s="921">
        <v>7.418821</v>
      </c>
      <c r="G16" s="921">
        <v>255.2670266254646</v>
      </c>
      <c r="H16" s="922">
        <v>55.75624430911233</v>
      </c>
    </row>
    <row r="17" spans="2:8" ht="15" customHeight="1">
      <c r="B17" s="919">
        <v>11</v>
      </c>
      <c r="C17" s="920" t="s">
        <v>780</v>
      </c>
      <c r="D17" s="921">
        <v>22.698424</v>
      </c>
      <c r="E17" s="921">
        <v>2.211401</v>
      </c>
      <c r="F17" s="921">
        <v>5.4837240000000005</v>
      </c>
      <c r="G17" s="921" t="s">
        <v>3</v>
      </c>
      <c r="H17" s="922" t="s">
        <v>3</v>
      </c>
    </row>
    <row r="18" spans="2:8" ht="15" customHeight="1">
      <c r="B18" s="919">
        <v>12</v>
      </c>
      <c r="C18" s="920" t="s">
        <v>781</v>
      </c>
      <c r="D18" s="921">
        <v>0</v>
      </c>
      <c r="E18" s="921">
        <v>0</v>
      </c>
      <c r="F18" s="921">
        <v>0.7668769999999999</v>
      </c>
      <c r="G18" s="921" t="s">
        <v>3</v>
      </c>
      <c r="H18" s="922" t="s">
        <v>3</v>
      </c>
    </row>
    <row r="19" spans="2:8" ht="15" customHeight="1">
      <c r="B19" s="919">
        <v>13</v>
      </c>
      <c r="C19" s="920" t="s">
        <v>782</v>
      </c>
      <c r="D19" s="921">
        <v>10.122132</v>
      </c>
      <c r="E19" s="921">
        <v>0</v>
      </c>
      <c r="F19" s="921">
        <v>0</v>
      </c>
      <c r="G19" s="921" t="s">
        <v>3</v>
      </c>
      <c r="H19" s="922" t="s">
        <v>3</v>
      </c>
    </row>
    <row r="20" spans="2:8" ht="15" customHeight="1">
      <c r="B20" s="919">
        <v>14</v>
      </c>
      <c r="C20" s="920" t="s">
        <v>783</v>
      </c>
      <c r="D20" s="921">
        <v>0</v>
      </c>
      <c r="E20" s="921">
        <v>0</v>
      </c>
      <c r="F20" s="921">
        <v>0.307727</v>
      </c>
      <c r="G20" s="921" t="s">
        <v>3</v>
      </c>
      <c r="H20" s="922" t="s">
        <v>3</v>
      </c>
    </row>
    <row r="21" spans="2:8" ht="15" customHeight="1">
      <c r="B21" s="919">
        <v>15</v>
      </c>
      <c r="C21" s="920" t="s">
        <v>784</v>
      </c>
      <c r="D21" s="921">
        <v>72.606893</v>
      </c>
      <c r="E21" s="921">
        <v>16.459144</v>
      </c>
      <c r="F21" s="921">
        <v>14.704654999999999</v>
      </c>
      <c r="G21" s="921">
        <v>-77.33115504611939</v>
      </c>
      <c r="H21" s="922">
        <v>-10.659661280076293</v>
      </c>
    </row>
    <row r="22" spans="2:8" ht="15" customHeight="1">
      <c r="B22" s="919">
        <v>16</v>
      </c>
      <c r="C22" s="920" t="s">
        <v>785</v>
      </c>
      <c r="D22" s="921">
        <v>0.799344</v>
      </c>
      <c r="E22" s="921">
        <v>2.247482</v>
      </c>
      <c r="F22" s="921">
        <v>0.14216</v>
      </c>
      <c r="G22" s="921">
        <v>181.1658059608879</v>
      </c>
      <c r="H22" s="922">
        <v>-93.6746990632183</v>
      </c>
    </row>
    <row r="23" spans="2:8" ht="15" customHeight="1">
      <c r="B23" s="919">
        <v>17</v>
      </c>
      <c r="C23" s="920" t="s">
        <v>786</v>
      </c>
      <c r="D23" s="921">
        <v>0</v>
      </c>
      <c r="E23" s="921">
        <v>0</v>
      </c>
      <c r="F23" s="921">
        <v>0</v>
      </c>
      <c r="G23" s="921" t="s">
        <v>3</v>
      </c>
      <c r="H23" s="922" t="s">
        <v>3</v>
      </c>
    </row>
    <row r="24" spans="2:8" ht="15" customHeight="1">
      <c r="B24" s="919">
        <v>18</v>
      </c>
      <c r="C24" s="920" t="s">
        <v>787</v>
      </c>
      <c r="D24" s="921">
        <v>0</v>
      </c>
      <c r="E24" s="921">
        <v>0</v>
      </c>
      <c r="F24" s="921">
        <v>0.7224</v>
      </c>
      <c r="G24" s="921" t="s">
        <v>3</v>
      </c>
      <c r="H24" s="922" t="s">
        <v>3</v>
      </c>
    </row>
    <row r="25" spans="2:8" ht="15" customHeight="1">
      <c r="B25" s="919">
        <v>19</v>
      </c>
      <c r="C25" s="920" t="s">
        <v>788</v>
      </c>
      <c r="D25" s="921">
        <v>17.195391</v>
      </c>
      <c r="E25" s="921">
        <v>40.707876999999996</v>
      </c>
      <c r="F25" s="921">
        <v>32.76289</v>
      </c>
      <c r="G25" s="921">
        <v>136.73714078382977</v>
      </c>
      <c r="H25" s="922">
        <v>-19.51707528250614</v>
      </c>
    </row>
    <row r="26" spans="2:8" ht="15" customHeight="1">
      <c r="B26" s="942"/>
      <c r="C26" s="917" t="s">
        <v>789</v>
      </c>
      <c r="D26" s="943">
        <v>36.983141</v>
      </c>
      <c r="E26" s="943">
        <v>28.457821000000024</v>
      </c>
      <c r="F26" s="943">
        <v>86.15544200000001</v>
      </c>
      <c r="G26" s="944">
        <v>-23.0519089765793</v>
      </c>
      <c r="H26" s="922">
        <v>202.74785269047806</v>
      </c>
    </row>
    <row r="27" spans="2:8" ht="15" customHeight="1" thickBot="1">
      <c r="B27" s="945"/>
      <c r="C27" s="946" t="s">
        <v>790</v>
      </c>
      <c r="D27" s="927">
        <v>199.95645000000002</v>
      </c>
      <c r="E27" s="927">
        <v>175.271915</v>
      </c>
      <c r="F27" s="927">
        <v>218.19136699999999</v>
      </c>
      <c r="G27" s="917">
        <v>-12.344955614084967</v>
      </c>
      <c r="H27" s="928">
        <v>24.487352694240826</v>
      </c>
    </row>
    <row r="28" spans="2:8" ht="15" customHeight="1" thickTop="1">
      <c r="B28" s="947" t="s">
        <v>770</v>
      </c>
      <c r="C28" s="948"/>
      <c r="D28" s="948"/>
      <c r="E28" s="948"/>
      <c r="F28" s="948"/>
      <c r="G28" s="948"/>
      <c r="H28" s="948"/>
    </row>
    <row r="29" spans="2:8" ht="15" customHeight="1">
      <c r="B29" s="934"/>
      <c r="C29" s="934"/>
      <c r="D29" s="934"/>
      <c r="E29" s="934"/>
      <c r="F29" s="934"/>
      <c r="G29" s="934"/>
      <c r="H29" s="934"/>
    </row>
    <row r="30" spans="4:7" ht="12.75">
      <c r="D30" s="949"/>
      <c r="E30" s="949"/>
      <c r="F30" s="949"/>
      <c r="G30" s="94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4.00390625" style="126" customWidth="1"/>
    <col min="2" max="2" width="6.00390625" style="126" customWidth="1"/>
    <col min="3" max="3" width="26.28125" style="126" customWidth="1"/>
    <col min="4" max="8" width="10.7109375" style="126" customWidth="1"/>
    <col min="9" max="16384" width="9.140625" style="126" customWidth="1"/>
  </cols>
  <sheetData>
    <row r="1" spans="2:8" ht="15" customHeight="1">
      <c r="B1" s="1531" t="s">
        <v>791</v>
      </c>
      <c r="C1" s="1531"/>
      <c r="D1" s="1531"/>
      <c r="E1" s="1531"/>
      <c r="F1" s="1531"/>
      <c r="G1" s="1531"/>
      <c r="H1" s="1531"/>
    </row>
    <row r="2" spans="2:8" ht="15" customHeight="1">
      <c r="B2" s="1532" t="s">
        <v>792</v>
      </c>
      <c r="C2" s="1532"/>
      <c r="D2" s="1532"/>
      <c r="E2" s="1532"/>
      <c r="F2" s="1532"/>
      <c r="G2" s="1532"/>
      <c r="H2" s="1532"/>
    </row>
    <row r="3" spans="2:8" ht="15" customHeight="1" thickBot="1">
      <c r="B3" s="1533" t="s">
        <v>40</v>
      </c>
      <c r="C3" s="1533"/>
      <c r="D3" s="1533"/>
      <c r="E3" s="1533"/>
      <c r="F3" s="1533"/>
      <c r="G3" s="1533"/>
      <c r="H3" s="1533"/>
    </row>
    <row r="4" spans="2:8" ht="15" customHeight="1" thickTop="1">
      <c r="B4" s="950"/>
      <c r="C4" s="951"/>
      <c r="D4" s="1534" t="s">
        <v>136</v>
      </c>
      <c r="E4" s="1534"/>
      <c r="F4" s="1534"/>
      <c r="G4" s="1535" t="s">
        <v>606</v>
      </c>
      <c r="H4" s="1536"/>
    </row>
    <row r="5" spans="2:8" ht="15" customHeight="1">
      <c r="B5" s="952"/>
      <c r="C5" s="953"/>
      <c r="D5" s="954" t="s">
        <v>17</v>
      </c>
      <c r="E5" s="955" t="s">
        <v>713</v>
      </c>
      <c r="F5" s="955" t="s">
        <v>714</v>
      </c>
      <c r="G5" s="955" t="s">
        <v>713</v>
      </c>
      <c r="H5" s="915" t="s">
        <v>714</v>
      </c>
    </row>
    <row r="6" spans="2:8" ht="15" customHeight="1">
      <c r="B6" s="956"/>
      <c r="C6" s="957" t="s">
        <v>715</v>
      </c>
      <c r="D6" s="958">
        <v>3075.02167</v>
      </c>
      <c r="E6" s="958">
        <v>3281.6335470000004</v>
      </c>
      <c r="F6" s="958">
        <v>3089.7926230000003</v>
      </c>
      <c r="G6" s="958">
        <v>6.719038080795059</v>
      </c>
      <c r="H6" s="959">
        <v>-5.845897211020926</v>
      </c>
    </row>
    <row r="7" spans="2:10" ht="15" customHeight="1">
      <c r="B7" s="960">
        <v>1</v>
      </c>
      <c r="C7" s="961" t="s">
        <v>793</v>
      </c>
      <c r="D7" s="962">
        <v>20.228245</v>
      </c>
      <c r="E7" s="962">
        <v>17.024567</v>
      </c>
      <c r="F7" s="962">
        <v>19.377214000000002</v>
      </c>
      <c r="G7" s="963">
        <v>-15.837646815133994</v>
      </c>
      <c r="H7" s="964">
        <v>13.819129731757656</v>
      </c>
      <c r="J7" s="126" t="s">
        <v>124</v>
      </c>
    </row>
    <row r="8" spans="2:8" ht="15" customHeight="1">
      <c r="B8" s="960">
        <v>2</v>
      </c>
      <c r="C8" s="961" t="s">
        <v>732</v>
      </c>
      <c r="D8" s="962">
        <v>0.950276</v>
      </c>
      <c r="E8" s="962">
        <v>41.238865000000004</v>
      </c>
      <c r="F8" s="962">
        <v>48.191933000000006</v>
      </c>
      <c r="G8" s="963" t="s">
        <v>3</v>
      </c>
      <c r="H8" s="964">
        <v>16.8604737303027</v>
      </c>
    </row>
    <row r="9" spans="2:8" ht="15" customHeight="1">
      <c r="B9" s="960">
        <v>3</v>
      </c>
      <c r="C9" s="961" t="s">
        <v>778</v>
      </c>
      <c r="D9" s="962">
        <v>49.150548</v>
      </c>
      <c r="E9" s="962">
        <v>46.95699</v>
      </c>
      <c r="F9" s="962">
        <v>50.573454000000005</v>
      </c>
      <c r="G9" s="963">
        <v>-4.462937015473372</v>
      </c>
      <c r="H9" s="964">
        <v>7.701652086302829</v>
      </c>
    </row>
    <row r="10" spans="2:8" ht="15" customHeight="1">
      <c r="B10" s="960">
        <v>4</v>
      </c>
      <c r="C10" s="961" t="s">
        <v>794</v>
      </c>
      <c r="D10" s="962">
        <v>0</v>
      </c>
      <c r="E10" s="962">
        <v>0</v>
      </c>
      <c r="F10" s="962">
        <v>0</v>
      </c>
      <c r="G10" s="963" t="s">
        <v>3</v>
      </c>
      <c r="H10" s="964" t="s">
        <v>3</v>
      </c>
    </row>
    <row r="11" spans="2:8" ht="15" customHeight="1">
      <c r="B11" s="960">
        <v>5</v>
      </c>
      <c r="C11" s="961" t="s">
        <v>747</v>
      </c>
      <c r="D11" s="962">
        <v>406.063524</v>
      </c>
      <c r="E11" s="962">
        <v>517.772154</v>
      </c>
      <c r="F11" s="962">
        <v>479.569551</v>
      </c>
      <c r="G11" s="963">
        <v>27.510136566711168</v>
      </c>
      <c r="H11" s="964">
        <v>-7.378265266849411</v>
      </c>
    </row>
    <row r="12" spans="2:8" ht="15" customHeight="1">
      <c r="B12" s="960">
        <v>6</v>
      </c>
      <c r="C12" s="961" t="s">
        <v>750</v>
      </c>
      <c r="D12" s="962">
        <v>315.019067</v>
      </c>
      <c r="E12" s="962">
        <v>144.998585</v>
      </c>
      <c r="F12" s="962">
        <v>192.46655299999998</v>
      </c>
      <c r="G12" s="963">
        <v>-53.97148928766271</v>
      </c>
      <c r="H12" s="964">
        <v>32.73684912166556</v>
      </c>
    </row>
    <row r="13" spans="2:8" ht="15" customHeight="1">
      <c r="B13" s="960">
        <v>7</v>
      </c>
      <c r="C13" s="961" t="s">
        <v>780</v>
      </c>
      <c r="D13" s="962">
        <v>771.6168700000001</v>
      </c>
      <c r="E13" s="962">
        <v>911.758176</v>
      </c>
      <c r="F13" s="962">
        <v>721.789376</v>
      </c>
      <c r="G13" s="963">
        <v>18.1620324086486</v>
      </c>
      <c r="H13" s="964">
        <v>-20.83543696130235</v>
      </c>
    </row>
    <row r="14" spans="2:8" ht="15" customHeight="1">
      <c r="B14" s="960">
        <v>8</v>
      </c>
      <c r="C14" s="961" t="s">
        <v>781</v>
      </c>
      <c r="D14" s="962">
        <v>47.253684</v>
      </c>
      <c r="E14" s="962">
        <v>60.019175000000004</v>
      </c>
      <c r="F14" s="962">
        <v>58.495508</v>
      </c>
      <c r="G14" s="963">
        <v>27.014805872067043</v>
      </c>
      <c r="H14" s="964">
        <v>-2.5386336949816553</v>
      </c>
    </row>
    <row r="15" spans="2:8" ht="15" customHeight="1">
      <c r="B15" s="960">
        <v>9</v>
      </c>
      <c r="C15" s="961" t="s">
        <v>795</v>
      </c>
      <c r="D15" s="962">
        <v>21.370101</v>
      </c>
      <c r="E15" s="962">
        <v>29.275243</v>
      </c>
      <c r="F15" s="962">
        <v>50.382887</v>
      </c>
      <c r="G15" s="963">
        <v>36.991598682664176</v>
      </c>
      <c r="H15" s="964">
        <v>72.10066198254955</v>
      </c>
    </row>
    <row r="16" spans="2:8" ht="15" customHeight="1">
      <c r="B16" s="960">
        <v>10</v>
      </c>
      <c r="C16" s="961" t="s">
        <v>784</v>
      </c>
      <c r="D16" s="962">
        <v>131.31957799999998</v>
      </c>
      <c r="E16" s="962">
        <v>70.958</v>
      </c>
      <c r="F16" s="962">
        <v>81.69449900000001</v>
      </c>
      <c r="G16" s="963">
        <v>-45.96540662048121</v>
      </c>
      <c r="H16" s="964">
        <v>15.130780179824697</v>
      </c>
    </row>
    <row r="17" spans="2:8" ht="15" customHeight="1">
      <c r="B17" s="960">
        <v>11</v>
      </c>
      <c r="C17" s="961" t="s">
        <v>785</v>
      </c>
      <c r="D17" s="962">
        <v>64.47394</v>
      </c>
      <c r="E17" s="962">
        <v>48.145500999999996</v>
      </c>
      <c r="F17" s="962">
        <v>42.018150000000006</v>
      </c>
      <c r="G17" s="963">
        <v>-25.32564164684213</v>
      </c>
      <c r="H17" s="964">
        <v>-12.726736398485059</v>
      </c>
    </row>
    <row r="18" spans="2:8" ht="15" customHeight="1">
      <c r="B18" s="960">
        <v>12</v>
      </c>
      <c r="C18" s="961" t="s">
        <v>796</v>
      </c>
      <c r="D18" s="962">
        <v>1247.5758369999999</v>
      </c>
      <c r="E18" s="962">
        <v>1393.4862910000002</v>
      </c>
      <c r="F18" s="962">
        <v>1345.233498</v>
      </c>
      <c r="G18" s="963">
        <v>11.695517793200125</v>
      </c>
      <c r="H18" s="964">
        <v>-3.462738981477358</v>
      </c>
    </row>
    <row r="19" spans="2:8" ht="15" customHeight="1">
      <c r="B19" s="956"/>
      <c r="C19" s="957" t="s">
        <v>767</v>
      </c>
      <c r="D19" s="965">
        <v>2387.3412369999996</v>
      </c>
      <c r="E19" s="965">
        <v>2017.4050639999996</v>
      </c>
      <c r="F19" s="965">
        <v>2501.852787</v>
      </c>
      <c r="G19" s="963">
        <v>-15.495739246094217</v>
      </c>
      <c r="H19" s="964">
        <v>24.013408692425102</v>
      </c>
    </row>
    <row r="20" spans="2:8" ht="15" customHeight="1" thickBot="1">
      <c r="B20" s="966"/>
      <c r="C20" s="967" t="s">
        <v>797</v>
      </c>
      <c r="D20" s="967">
        <v>5462.362907</v>
      </c>
      <c r="E20" s="967">
        <v>5299.038611</v>
      </c>
      <c r="F20" s="967">
        <v>5591.64541</v>
      </c>
      <c r="G20" s="967">
        <v>-2.9899935024584323</v>
      </c>
      <c r="H20" s="968">
        <v>5.52188463757544</v>
      </c>
    </row>
    <row r="21" ht="13.5" thickTop="1">
      <c r="B21" s="126" t="s">
        <v>770</v>
      </c>
    </row>
    <row r="23" spans="4:5" ht="12.75">
      <c r="D23" s="969"/>
      <c r="E23" s="970"/>
    </row>
    <row r="24" spans="4:7" ht="12.75">
      <c r="D24" s="949"/>
      <c r="E24" s="949"/>
      <c r="F24" s="949"/>
      <c r="G24" s="94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zoomScalePageLayoutView="0" workbookViewId="0" topLeftCell="A4">
      <selection activeCell="M12" sqref="M12"/>
    </sheetView>
  </sheetViews>
  <sheetFormatPr defaultColWidth="9.140625" defaultRowHeight="15"/>
  <cols>
    <col min="1" max="1" width="9.140625" style="126" customWidth="1"/>
    <col min="2" max="2" width="6.140625" style="126" customWidth="1"/>
    <col min="3" max="3" width="29.421875" style="126" bestFit="1" customWidth="1"/>
    <col min="4" max="6" width="11.7109375" style="126" customWidth="1"/>
    <col min="7" max="7" width="9.00390625" style="126" customWidth="1"/>
    <col min="8" max="16" width="8.421875" style="126" customWidth="1"/>
    <col min="17" max="18" width="9.140625" style="126" customWidth="1"/>
    <col min="19" max="19" width="10.28125" style="126" customWidth="1"/>
    <col min="20" max="16384" width="9.140625" style="126" customWidth="1"/>
  </cols>
  <sheetData>
    <row r="1" spans="2:16" ht="12.75">
      <c r="B1" s="1531" t="s">
        <v>798</v>
      </c>
      <c r="C1" s="1531"/>
      <c r="D1" s="1531"/>
      <c r="E1" s="1531"/>
      <c r="F1" s="1531"/>
      <c r="G1" s="1531"/>
      <c r="H1" s="1531"/>
      <c r="I1" s="855"/>
      <c r="J1" s="855"/>
      <c r="K1" s="855"/>
      <c r="L1" s="855"/>
      <c r="M1" s="855"/>
      <c r="N1" s="855"/>
      <c r="O1" s="855"/>
      <c r="P1" s="855"/>
    </row>
    <row r="2" spans="2:16" ht="15" customHeight="1">
      <c r="B2" s="1537" t="s">
        <v>104</v>
      </c>
      <c r="C2" s="1537"/>
      <c r="D2" s="1537"/>
      <c r="E2" s="1537"/>
      <c r="F2" s="1537"/>
      <c r="G2" s="1537"/>
      <c r="H2" s="1537"/>
      <c r="I2" s="971"/>
      <c r="J2" s="971"/>
      <c r="K2" s="971"/>
      <c r="L2" s="971"/>
      <c r="M2" s="971"/>
      <c r="N2" s="971"/>
      <c r="O2" s="971"/>
      <c r="P2" s="971"/>
    </row>
    <row r="3" spans="2:16" ht="15" customHeight="1" thickBot="1">
      <c r="B3" s="1538" t="s">
        <v>40</v>
      </c>
      <c r="C3" s="1538"/>
      <c r="D3" s="1538"/>
      <c r="E3" s="1538"/>
      <c r="F3" s="1538"/>
      <c r="G3" s="1538"/>
      <c r="H3" s="1538"/>
      <c r="I3" s="972"/>
      <c r="J3" s="972"/>
      <c r="K3" s="972"/>
      <c r="L3" s="972"/>
      <c r="M3" s="972"/>
      <c r="N3" s="972"/>
      <c r="O3" s="972"/>
      <c r="P3" s="972"/>
    </row>
    <row r="4" spans="2:16" ht="15" customHeight="1" thickTop="1">
      <c r="B4" s="973"/>
      <c r="C4" s="974"/>
      <c r="D4" s="1539" t="s">
        <v>136</v>
      </c>
      <c r="E4" s="1539"/>
      <c r="F4" s="1539"/>
      <c r="G4" s="1540" t="s">
        <v>606</v>
      </c>
      <c r="H4" s="1541"/>
      <c r="I4" s="975"/>
      <c r="J4" s="975"/>
      <c r="K4" s="975"/>
      <c r="L4" s="975"/>
      <c r="M4" s="975"/>
      <c r="N4" s="975"/>
      <c r="O4" s="975"/>
      <c r="P4" s="975"/>
    </row>
    <row r="5" spans="2:16" ht="15" customHeight="1">
      <c r="B5" s="976"/>
      <c r="C5" s="977"/>
      <c r="D5" s="978" t="s">
        <v>17</v>
      </c>
      <c r="E5" s="979" t="s">
        <v>713</v>
      </c>
      <c r="F5" s="979" t="s">
        <v>714</v>
      </c>
      <c r="G5" s="979" t="s">
        <v>713</v>
      </c>
      <c r="H5" s="915" t="s">
        <v>714</v>
      </c>
      <c r="I5" s="980"/>
      <c r="J5" s="980"/>
      <c r="K5" s="980"/>
      <c r="L5" s="980"/>
      <c r="M5" s="980"/>
      <c r="N5" s="980"/>
      <c r="O5" s="980"/>
      <c r="P5" s="980"/>
    </row>
    <row r="6" spans="2:16" ht="15" customHeight="1">
      <c r="B6" s="981"/>
      <c r="C6" s="982" t="s">
        <v>715</v>
      </c>
      <c r="D6" s="983">
        <v>63583.72134</v>
      </c>
      <c r="E6" s="983">
        <v>50971.495117</v>
      </c>
      <c r="F6" s="983">
        <v>77179.65087499999</v>
      </c>
      <c r="G6" s="983">
        <v>-19.835621377929243</v>
      </c>
      <c r="H6" s="984">
        <v>51.4172788101306</v>
      </c>
      <c r="I6" s="985"/>
      <c r="J6" s="985"/>
      <c r="K6" s="985"/>
      <c r="L6" s="985"/>
      <c r="M6" s="985"/>
      <c r="N6" s="985"/>
      <c r="O6" s="985"/>
      <c r="P6" s="985"/>
    </row>
    <row r="7" spans="2:16" ht="15" customHeight="1">
      <c r="B7" s="986">
        <v>1</v>
      </c>
      <c r="C7" s="987" t="s">
        <v>799</v>
      </c>
      <c r="D7" s="988">
        <v>1268.808568</v>
      </c>
      <c r="E7" s="988">
        <v>924.6381389999999</v>
      </c>
      <c r="F7" s="988">
        <v>2496.966461</v>
      </c>
      <c r="G7" s="988">
        <v>-27.125481154537738</v>
      </c>
      <c r="H7" s="989">
        <v>170.04796316324138</v>
      </c>
      <c r="I7" s="990"/>
      <c r="J7" s="990"/>
      <c r="K7" s="990"/>
      <c r="L7" s="990"/>
      <c r="M7" s="990"/>
      <c r="N7" s="990"/>
      <c r="O7" s="990"/>
      <c r="P7" s="990"/>
    </row>
    <row r="8" spans="2:16" ht="15" customHeight="1">
      <c r="B8" s="986">
        <v>2</v>
      </c>
      <c r="C8" s="987" t="s">
        <v>800</v>
      </c>
      <c r="D8" s="988">
        <v>431.328535</v>
      </c>
      <c r="E8" s="988">
        <v>480.37686199999996</v>
      </c>
      <c r="F8" s="988">
        <v>504.215239</v>
      </c>
      <c r="G8" s="988">
        <v>11.371454244268818</v>
      </c>
      <c r="H8" s="989">
        <v>4.962432391258687</v>
      </c>
      <c r="I8" s="990"/>
      <c r="J8" s="990"/>
      <c r="K8" s="990"/>
      <c r="L8" s="990"/>
      <c r="M8" s="990"/>
      <c r="N8" s="990"/>
      <c r="O8" s="990"/>
      <c r="P8" s="990"/>
    </row>
    <row r="9" spans="2:16" ht="15" customHeight="1">
      <c r="B9" s="986">
        <v>3</v>
      </c>
      <c r="C9" s="987" t="s">
        <v>801</v>
      </c>
      <c r="D9" s="988">
        <v>910.224854</v>
      </c>
      <c r="E9" s="988">
        <v>528.559584</v>
      </c>
      <c r="F9" s="988">
        <v>1096.429504</v>
      </c>
      <c r="G9" s="988">
        <v>-41.93087766421285</v>
      </c>
      <c r="H9" s="989">
        <v>107.43725725347929</v>
      </c>
      <c r="I9" s="990"/>
      <c r="J9" s="990"/>
      <c r="K9" s="990"/>
      <c r="L9" s="990"/>
      <c r="M9" s="990"/>
      <c r="N9" s="990"/>
      <c r="O9" s="990"/>
      <c r="P9" s="990"/>
    </row>
    <row r="10" spans="2:16" ht="15" customHeight="1">
      <c r="B10" s="986">
        <v>4</v>
      </c>
      <c r="C10" s="987" t="s">
        <v>802</v>
      </c>
      <c r="D10" s="988">
        <v>207.60863999999998</v>
      </c>
      <c r="E10" s="988">
        <v>8.764269</v>
      </c>
      <c r="F10" s="988">
        <v>84.217675</v>
      </c>
      <c r="G10" s="988">
        <v>-95.77846615632181</v>
      </c>
      <c r="H10" s="989">
        <v>860.9206997183678</v>
      </c>
      <c r="I10" s="990"/>
      <c r="J10" s="990"/>
      <c r="K10" s="990"/>
      <c r="L10" s="990"/>
      <c r="M10" s="990"/>
      <c r="N10" s="990"/>
      <c r="O10" s="990"/>
      <c r="P10" s="990"/>
    </row>
    <row r="11" spans="2:16" ht="15" customHeight="1">
      <c r="B11" s="986">
        <v>5</v>
      </c>
      <c r="C11" s="987" t="s">
        <v>803</v>
      </c>
      <c r="D11" s="988">
        <v>280.71558300000004</v>
      </c>
      <c r="E11" s="988">
        <v>259.234063</v>
      </c>
      <c r="F11" s="988">
        <v>350.489711</v>
      </c>
      <c r="G11" s="988">
        <v>-7.65241450810376</v>
      </c>
      <c r="H11" s="989">
        <v>35.202028214941805</v>
      </c>
      <c r="I11" s="990"/>
      <c r="J11" s="990"/>
      <c r="K11" s="990"/>
      <c r="L11" s="990"/>
      <c r="M11" s="990"/>
      <c r="N11" s="990"/>
      <c r="O11" s="990"/>
      <c r="P11" s="990"/>
    </row>
    <row r="12" spans="2:16" ht="15" customHeight="1">
      <c r="B12" s="986">
        <v>6</v>
      </c>
      <c r="C12" s="987" t="s">
        <v>804</v>
      </c>
      <c r="D12" s="988">
        <v>1352.151564</v>
      </c>
      <c r="E12" s="988">
        <v>756.7064320000001</v>
      </c>
      <c r="F12" s="988">
        <v>2232.6308520000002</v>
      </c>
      <c r="G12" s="988">
        <v>-44.03686301545409</v>
      </c>
      <c r="H12" s="989">
        <v>195.04584044555872</v>
      </c>
      <c r="I12" s="990"/>
      <c r="J12" s="990"/>
      <c r="K12" s="990"/>
      <c r="L12" s="990"/>
      <c r="M12" s="990"/>
      <c r="N12" s="990"/>
      <c r="O12" s="990"/>
      <c r="P12" s="990"/>
    </row>
    <row r="13" spans="2:16" ht="15" customHeight="1">
      <c r="B13" s="986">
        <v>7</v>
      </c>
      <c r="C13" s="987" t="s">
        <v>805</v>
      </c>
      <c r="D13" s="988">
        <v>39.561645</v>
      </c>
      <c r="E13" s="988">
        <v>865.240965</v>
      </c>
      <c r="F13" s="988">
        <v>91.475908</v>
      </c>
      <c r="G13" s="988" t="s">
        <v>3</v>
      </c>
      <c r="H13" s="989">
        <v>-89.42769567088169</v>
      </c>
      <c r="I13" s="990"/>
      <c r="J13" s="990"/>
      <c r="K13" s="990"/>
      <c r="L13" s="990"/>
      <c r="M13" s="990"/>
      <c r="N13" s="990"/>
      <c r="O13" s="990"/>
      <c r="P13" s="990"/>
    </row>
    <row r="14" spans="2:22" ht="15" customHeight="1">
      <c r="B14" s="986">
        <v>8</v>
      </c>
      <c r="C14" s="987" t="s">
        <v>723</v>
      </c>
      <c r="D14" s="988">
        <v>528.239652</v>
      </c>
      <c r="E14" s="988">
        <v>456.075514</v>
      </c>
      <c r="F14" s="988">
        <v>632.736749</v>
      </c>
      <c r="G14" s="988">
        <v>-13.661249723827993</v>
      </c>
      <c r="H14" s="989">
        <v>38.735084339564</v>
      </c>
      <c r="I14" s="990"/>
      <c r="J14" s="990"/>
      <c r="K14" s="990"/>
      <c r="L14" s="990"/>
      <c r="M14" s="990"/>
      <c r="N14" s="990"/>
      <c r="O14" s="990"/>
      <c r="P14" s="990"/>
      <c r="T14" s="949"/>
      <c r="U14" s="949"/>
      <c r="V14" s="949"/>
    </row>
    <row r="15" spans="2:16" ht="15" customHeight="1">
      <c r="B15" s="986">
        <v>9</v>
      </c>
      <c r="C15" s="987" t="s">
        <v>806</v>
      </c>
      <c r="D15" s="988">
        <v>494.118329</v>
      </c>
      <c r="E15" s="988">
        <v>222.413746</v>
      </c>
      <c r="F15" s="988">
        <v>136.535412</v>
      </c>
      <c r="G15" s="988">
        <v>-54.98775638415955</v>
      </c>
      <c r="H15" s="989">
        <v>-38.61197230138824</v>
      </c>
      <c r="I15" s="990"/>
      <c r="J15" s="990"/>
      <c r="K15" s="990"/>
      <c r="L15" s="990"/>
      <c r="M15" s="990"/>
      <c r="N15" s="990"/>
      <c r="O15" s="990"/>
      <c r="P15" s="990"/>
    </row>
    <row r="16" spans="2:16" ht="15" customHeight="1">
      <c r="B16" s="986">
        <v>10</v>
      </c>
      <c r="C16" s="987" t="s">
        <v>807</v>
      </c>
      <c r="D16" s="988">
        <v>1533.9958940000001</v>
      </c>
      <c r="E16" s="988">
        <v>2062.924663</v>
      </c>
      <c r="F16" s="988">
        <v>979.663008</v>
      </c>
      <c r="G16" s="988">
        <v>34.480455330345194</v>
      </c>
      <c r="H16" s="989">
        <v>-52.51096535074969</v>
      </c>
      <c r="I16" s="990"/>
      <c r="J16" s="990"/>
      <c r="K16" s="990"/>
      <c r="L16" s="990"/>
      <c r="M16" s="990"/>
      <c r="N16" s="990"/>
      <c r="O16" s="990"/>
      <c r="P16" s="990"/>
    </row>
    <row r="17" spans="2:16" ht="15" customHeight="1">
      <c r="B17" s="986">
        <v>11</v>
      </c>
      <c r="C17" s="987" t="s">
        <v>808</v>
      </c>
      <c r="D17" s="988">
        <v>46.136941</v>
      </c>
      <c r="E17" s="988">
        <v>38.100092000000004</v>
      </c>
      <c r="F17" s="988">
        <v>74.9797</v>
      </c>
      <c r="G17" s="988">
        <v>-17.419553238260846</v>
      </c>
      <c r="H17" s="989">
        <v>96.79663765641297</v>
      </c>
      <c r="I17" s="990"/>
      <c r="J17" s="990"/>
      <c r="K17" s="990"/>
      <c r="L17" s="990"/>
      <c r="M17" s="990"/>
      <c r="N17" s="990"/>
      <c r="O17" s="990"/>
      <c r="P17" s="990"/>
    </row>
    <row r="18" spans="2:22" ht="15" customHeight="1">
      <c r="B18" s="986">
        <v>12</v>
      </c>
      <c r="C18" s="987" t="s">
        <v>809</v>
      </c>
      <c r="D18" s="988">
        <v>399.231771</v>
      </c>
      <c r="E18" s="988">
        <v>322.325819</v>
      </c>
      <c r="F18" s="988">
        <v>517.618934</v>
      </c>
      <c r="G18" s="988">
        <v>-19.263484919390336</v>
      </c>
      <c r="H18" s="989">
        <v>60.58872838852537</v>
      </c>
      <c r="I18" s="990"/>
      <c r="J18" s="990"/>
      <c r="K18" s="990"/>
      <c r="L18" s="990"/>
      <c r="M18" s="990"/>
      <c r="N18" s="990"/>
      <c r="O18" s="990"/>
      <c r="P18" s="990"/>
      <c r="U18" s="949"/>
      <c r="V18" s="949"/>
    </row>
    <row r="19" spans="2:16" ht="15" customHeight="1">
      <c r="B19" s="986">
        <v>13</v>
      </c>
      <c r="C19" s="987" t="s">
        <v>810</v>
      </c>
      <c r="D19" s="988">
        <v>276.197171</v>
      </c>
      <c r="E19" s="988">
        <v>231.107122</v>
      </c>
      <c r="F19" s="988">
        <v>259.95507699999996</v>
      </c>
      <c r="G19" s="988">
        <v>-16.32531167381147</v>
      </c>
      <c r="H19" s="989">
        <v>12.482503676368722</v>
      </c>
      <c r="I19" s="990"/>
      <c r="J19" s="990"/>
      <c r="K19" s="990"/>
      <c r="L19" s="990"/>
      <c r="M19" s="990"/>
      <c r="N19" s="990"/>
      <c r="O19" s="990"/>
      <c r="P19" s="990"/>
    </row>
    <row r="20" spans="2:16" ht="15" customHeight="1">
      <c r="B20" s="986">
        <v>14</v>
      </c>
      <c r="C20" s="987" t="s">
        <v>811</v>
      </c>
      <c r="D20" s="988">
        <v>497.979797</v>
      </c>
      <c r="E20" s="988">
        <v>532.837848</v>
      </c>
      <c r="F20" s="988">
        <v>744.969418</v>
      </c>
      <c r="G20" s="988">
        <v>6.999892608093077</v>
      </c>
      <c r="H20" s="989">
        <v>39.81165579664304</v>
      </c>
      <c r="I20" s="990"/>
      <c r="J20" s="990"/>
      <c r="K20" s="990"/>
      <c r="L20" s="990"/>
      <c r="M20" s="990"/>
      <c r="N20" s="990"/>
      <c r="O20" s="990"/>
      <c r="P20" s="990"/>
    </row>
    <row r="21" spans="2:16" ht="15" customHeight="1">
      <c r="B21" s="986">
        <v>15</v>
      </c>
      <c r="C21" s="987" t="s">
        <v>812</v>
      </c>
      <c r="D21" s="988">
        <v>1553.269323</v>
      </c>
      <c r="E21" s="988">
        <v>1329.6547110000001</v>
      </c>
      <c r="F21" s="988">
        <v>2590.417378</v>
      </c>
      <c r="G21" s="988">
        <v>-14.396383723597168</v>
      </c>
      <c r="H21" s="989">
        <v>94.81880194684618</v>
      </c>
      <c r="I21" s="990"/>
      <c r="J21" s="990"/>
      <c r="K21" s="990"/>
      <c r="L21" s="990"/>
      <c r="M21" s="990"/>
      <c r="N21" s="990"/>
      <c r="O21" s="990"/>
      <c r="P21" s="990"/>
    </row>
    <row r="22" spans="2:16" ht="15" customHeight="1">
      <c r="B22" s="986">
        <v>16</v>
      </c>
      <c r="C22" s="987" t="s">
        <v>813</v>
      </c>
      <c r="D22" s="988">
        <v>373.76329</v>
      </c>
      <c r="E22" s="988">
        <v>290.936204</v>
      </c>
      <c r="F22" s="988">
        <v>424.80572400000005</v>
      </c>
      <c r="G22" s="988">
        <v>-22.16030525630272</v>
      </c>
      <c r="H22" s="989">
        <v>46.013358997424774</v>
      </c>
      <c r="I22" s="990"/>
      <c r="J22" s="990"/>
      <c r="K22" s="990"/>
      <c r="L22" s="990"/>
      <c r="M22" s="990"/>
      <c r="N22" s="990"/>
      <c r="O22" s="990"/>
      <c r="P22" s="990"/>
    </row>
    <row r="23" spans="2:16" ht="15" customHeight="1">
      <c r="B23" s="986">
        <v>17</v>
      </c>
      <c r="C23" s="987" t="s">
        <v>726</v>
      </c>
      <c r="D23" s="988">
        <v>561.210999</v>
      </c>
      <c r="E23" s="988">
        <v>779.460114</v>
      </c>
      <c r="F23" s="988">
        <v>1141.467098</v>
      </c>
      <c r="G23" s="988">
        <v>38.888958945724426</v>
      </c>
      <c r="H23" s="989">
        <v>46.443298059507896</v>
      </c>
      <c r="I23" s="990"/>
      <c r="J23" s="990"/>
      <c r="K23" s="990"/>
      <c r="L23" s="990"/>
      <c r="M23" s="990"/>
      <c r="N23" s="990"/>
      <c r="O23" s="990"/>
      <c r="P23" s="990"/>
    </row>
    <row r="24" spans="2:16" ht="15" customHeight="1">
      <c r="B24" s="986">
        <v>18</v>
      </c>
      <c r="C24" s="987" t="s">
        <v>814</v>
      </c>
      <c r="D24" s="988">
        <v>540.429849</v>
      </c>
      <c r="E24" s="988">
        <v>532.169968</v>
      </c>
      <c r="F24" s="988">
        <v>610.789045</v>
      </c>
      <c r="G24" s="988">
        <v>-1.5283909679089476</v>
      </c>
      <c r="H24" s="989">
        <v>14.77330208907992</v>
      </c>
      <c r="I24" s="990"/>
      <c r="J24" s="990"/>
      <c r="K24" s="990"/>
      <c r="L24" s="990"/>
      <c r="M24" s="990"/>
      <c r="N24" s="990"/>
      <c r="O24" s="990"/>
      <c r="P24" s="990"/>
    </row>
    <row r="25" spans="2:16" ht="15" customHeight="1">
      <c r="B25" s="986">
        <v>19</v>
      </c>
      <c r="C25" s="987" t="s">
        <v>815</v>
      </c>
      <c r="D25" s="988">
        <v>1785.5337260000001</v>
      </c>
      <c r="E25" s="988">
        <v>2284.005971</v>
      </c>
      <c r="F25" s="988">
        <v>1861.461176</v>
      </c>
      <c r="G25" s="988">
        <v>27.91726853105658</v>
      </c>
      <c r="H25" s="989">
        <v>-18.500161574227334</v>
      </c>
      <c r="I25" s="990"/>
      <c r="J25" s="990"/>
      <c r="K25" s="990"/>
      <c r="L25" s="990"/>
      <c r="M25" s="990"/>
      <c r="N25" s="990"/>
      <c r="O25" s="990"/>
      <c r="P25" s="990"/>
    </row>
    <row r="26" spans="2:16" ht="15" customHeight="1">
      <c r="B26" s="986">
        <v>20</v>
      </c>
      <c r="C26" s="987" t="s">
        <v>816</v>
      </c>
      <c r="D26" s="988">
        <v>152.555398</v>
      </c>
      <c r="E26" s="988">
        <v>83.680351</v>
      </c>
      <c r="F26" s="988">
        <v>136.512494</v>
      </c>
      <c r="G26" s="988">
        <v>-45.14756468991021</v>
      </c>
      <c r="H26" s="989">
        <v>63.13566132149708</v>
      </c>
      <c r="I26" s="990"/>
      <c r="J26" s="990"/>
      <c r="K26" s="990"/>
      <c r="L26" s="990"/>
      <c r="M26" s="990"/>
      <c r="N26" s="990"/>
      <c r="O26" s="990"/>
      <c r="P26" s="990"/>
    </row>
    <row r="27" spans="2:16" ht="15" customHeight="1">
      <c r="B27" s="986">
        <v>21</v>
      </c>
      <c r="C27" s="987" t="s">
        <v>817</v>
      </c>
      <c r="D27" s="988">
        <v>269.495525</v>
      </c>
      <c r="E27" s="988">
        <v>204.578483</v>
      </c>
      <c r="F27" s="988">
        <v>420.72089400000004</v>
      </c>
      <c r="G27" s="988">
        <v>-24.088356198122398</v>
      </c>
      <c r="H27" s="989">
        <v>105.65256317791741</v>
      </c>
      <c r="I27" s="990"/>
      <c r="J27" s="990"/>
      <c r="K27" s="990"/>
      <c r="L27" s="990"/>
      <c r="M27" s="990"/>
      <c r="N27" s="990"/>
      <c r="O27" s="990"/>
      <c r="P27" s="990"/>
    </row>
    <row r="28" spans="2:16" ht="15" customHeight="1">
      <c r="B28" s="986">
        <v>22</v>
      </c>
      <c r="C28" s="987" t="s">
        <v>738</v>
      </c>
      <c r="D28" s="988">
        <v>283.457876</v>
      </c>
      <c r="E28" s="988">
        <v>400.14952</v>
      </c>
      <c r="F28" s="988">
        <v>462.854492</v>
      </c>
      <c r="G28" s="988">
        <v>41.167190570495904</v>
      </c>
      <c r="H28" s="989">
        <v>15.670385409933772</v>
      </c>
      <c r="I28" s="990"/>
      <c r="J28" s="990"/>
      <c r="K28" s="990"/>
      <c r="L28" s="990"/>
      <c r="M28" s="990"/>
      <c r="N28" s="990"/>
      <c r="O28" s="990"/>
      <c r="P28" s="990"/>
    </row>
    <row r="29" spans="2:16" ht="15" customHeight="1">
      <c r="B29" s="986">
        <v>23</v>
      </c>
      <c r="C29" s="987" t="s">
        <v>818</v>
      </c>
      <c r="D29" s="988">
        <v>4925.403475</v>
      </c>
      <c r="E29" s="988">
        <v>3736.1703129999996</v>
      </c>
      <c r="F29" s="988">
        <v>8297.505167</v>
      </c>
      <c r="G29" s="988">
        <v>-24.144888191114134</v>
      </c>
      <c r="H29" s="989">
        <v>122.08583848891581</v>
      </c>
      <c r="I29" s="990"/>
      <c r="J29" s="990"/>
      <c r="K29" s="990"/>
      <c r="L29" s="990"/>
      <c r="M29" s="990"/>
      <c r="N29" s="990"/>
      <c r="O29" s="990"/>
      <c r="P29" s="990"/>
    </row>
    <row r="30" spans="2:16" ht="15" customHeight="1">
      <c r="B30" s="986">
        <v>24</v>
      </c>
      <c r="C30" s="987" t="s">
        <v>819</v>
      </c>
      <c r="D30" s="988">
        <v>1117.890858</v>
      </c>
      <c r="E30" s="988">
        <v>1712.6535000000001</v>
      </c>
      <c r="F30" s="988">
        <v>1723.506505</v>
      </c>
      <c r="G30" s="988">
        <v>53.20399909737881</v>
      </c>
      <c r="H30" s="989">
        <v>0.633695315485582</v>
      </c>
      <c r="I30" s="990"/>
      <c r="J30" s="990"/>
      <c r="K30" s="990"/>
      <c r="L30" s="990"/>
      <c r="M30" s="990"/>
      <c r="N30" s="990"/>
      <c r="O30" s="990"/>
      <c r="P30" s="990"/>
    </row>
    <row r="31" spans="2:16" ht="15" customHeight="1">
      <c r="B31" s="986">
        <v>25</v>
      </c>
      <c r="C31" s="987" t="s">
        <v>820</v>
      </c>
      <c r="D31" s="988">
        <v>3074.0385539999997</v>
      </c>
      <c r="E31" s="988">
        <v>2504.375418</v>
      </c>
      <c r="F31" s="988">
        <v>3799.753715</v>
      </c>
      <c r="G31" s="988">
        <v>-18.531424573668502</v>
      </c>
      <c r="H31" s="989">
        <v>51.724605172593954</v>
      </c>
      <c r="I31" s="990"/>
      <c r="J31" s="990"/>
      <c r="K31" s="990"/>
      <c r="L31" s="990"/>
      <c r="M31" s="990"/>
      <c r="N31" s="990"/>
      <c r="O31" s="990"/>
      <c r="P31" s="990"/>
    </row>
    <row r="32" spans="2:16" ht="15" customHeight="1">
      <c r="B32" s="986">
        <v>26</v>
      </c>
      <c r="C32" s="987" t="s">
        <v>821</v>
      </c>
      <c r="D32" s="988">
        <v>2.1387780000000003</v>
      </c>
      <c r="E32" s="988">
        <v>1.425203</v>
      </c>
      <c r="F32" s="988">
        <v>4.817932</v>
      </c>
      <c r="G32" s="988">
        <v>-33.36367776365758</v>
      </c>
      <c r="H32" s="989">
        <v>238.0523335973893</v>
      </c>
      <c r="I32" s="990"/>
      <c r="J32" s="990"/>
      <c r="K32" s="990"/>
      <c r="L32" s="990"/>
      <c r="M32" s="990"/>
      <c r="N32" s="990"/>
      <c r="O32" s="990"/>
      <c r="P32" s="990"/>
    </row>
    <row r="33" spans="2:16" ht="15" customHeight="1">
      <c r="B33" s="986">
        <v>27</v>
      </c>
      <c r="C33" s="987" t="s">
        <v>822</v>
      </c>
      <c r="D33" s="988">
        <v>2678.538771</v>
      </c>
      <c r="E33" s="988">
        <v>2380.315185</v>
      </c>
      <c r="F33" s="988">
        <v>4371.61291</v>
      </c>
      <c r="G33" s="988">
        <v>-11.133816289269618</v>
      </c>
      <c r="H33" s="989">
        <v>83.65689290008876</v>
      </c>
      <c r="I33" s="990"/>
      <c r="J33" s="990"/>
      <c r="K33" s="990"/>
      <c r="L33" s="990"/>
      <c r="M33" s="990"/>
      <c r="N33" s="990"/>
      <c r="O33" s="990"/>
      <c r="P33" s="990"/>
    </row>
    <row r="34" spans="2:16" ht="15" customHeight="1">
      <c r="B34" s="986">
        <v>28</v>
      </c>
      <c r="C34" s="987" t="s">
        <v>823</v>
      </c>
      <c r="D34" s="988">
        <v>70.51603</v>
      </c>
      <c r="E34" s="988">
        <v>64.520565</v>
      </c>
      <c r="F34" s="988">
        <v>124.82072</v>
      </c>
      <c r="G34" s="988">
        <v>-8.50227246202033</v>
      </c>
      <c r="H34" s="989">
        <v>93.4588142555788</v>
      </c>
      <c r="I34" s="990"/>
      <c r="J34" s="990"/>
      <c r="K34" s="990"/>
      <c r="L34" s="990"/>
      <c r="M34" s="990"/>
      <c r="N34" s="990"/>
      <c r="O34" s="990"/>
      <c r="P34" s="990"/>
    </row>
    <row r="35" spans="2:16" ht="15" customHeight="1">
      <c r="B35" s="986">
        <v>29</v>
      </c>
      <c r="C35" s="987" t="s">
        <v>745</v>
      </c>
      <c r="D35" s="988">
        <v>966.723657</v>
      </c>
      <c r="E35" s="988">
        <v>716.3814050000001</v>
      </c>
      <c r="F35" s="988">
        <v>991.061824</v>
      </c>
      <c r="G35" s="988">
        <v>-25.89594763584026</v>
      </c>
      <c r="H35" s="989">
        <v>38.342762260837844</v>
      </c>
      <c r="I35" s="990"/>
      <c r="J35" s="990"/>
      <c r="K35" s="990"/>
      <c r="L35" s="990"/>
      <c r="M35" s="990"/>
      <c r="N35" s="990"/>
      <c r="O35" s="990"/>
      <c r="P35" s="990"/>
    </row>
    <row r="36" spans="2:16" ht="15" customHeight="1">
      <c r="B36" s="986">
        <v>30</v>
      </c>
      <c r="C36" s="987" t="s">
        <v>824</v>
      </c>
      <c r="D36" s="988">
        <v>20660.746605</v>
      </c>
      <c r="E36" s="988">
        <v>11530.401968000002</v>
      </c>
      <c r="F36" s="988">
        <v>13432.495487</v>
      </c>
      <c r="G36" s="988">
        <v>-44.19174588197316</v>
      </c>
      <c r="H36" s="989">
        <v>16.4963331224603</v>
      </c>
      <c r="I36" s="990"/>
      <c r="J36" s="990"/>
      <c r="K36" s="990"/>
      <c r="L36" s="990"/>
      <c r="M36" s="990"/>
      <c r="N36" s="990"/>
      <c r="O36" s="990"/>
      <c r="P36" s="990"/>
    </row>
    <row r="37" spans="2:16" ht="15" customHeight="1">
      <c r="B37" s="986">
        <v>31</v>
      </c>
      <c r="C37" s="987" t="s">
        <v>825</v>
      </c>
      <c r="D37" s="988">
        <v>220.93690400000003</v>
      </c>
      <c r="E37" s="988">
        <v>133.482062</v>
      </c>
      <c r="F37" s="988">
        <v>228.26698499999998</v>
      </c>
      <c r="G37" s="988">
        <v>-39.58362791215721</v>
      </c>
      <c r="H37" s="989">
        <v>71.00948365631328</v>
      </c>
      <c r="I37" s="990"/>
      <c r="J37" s="990"/>
      <c r="K37" s="990"/>
      <c r="L37" s="990"/>
      <c r="M37" s="990"/>
      <c r="N37" s="990"/>
      <c r="O37" s="990"/>
      <c r="P37" s="990"/>
    </row>
    <row r="38" spans="2:16" ht="15" customHeight="1">
      <c r="B38" s="986">
        <v>32</v>
      </c>
      <c r="C38" s="987" t="s">
        <v>748</v>
      </c>
      <c r="D38" s="988">
        <v>356.82233199999996</v>
      </c>
      <c r="E38" s="988">
        <v>259.30541999999997</v>
      </c>
      <c r="F38" s="988">
        <v>405.78000499999996</v>
      </c>
      <c r="G38" s="988">
        <v>-27.32926256420521</v>
      </c>
      <c r="H38" s="989">
        <v>56.48728244862758</v>
      </c>
      <c r="I38" s="990"/>
      <c r="J38" s="990"/>
      <c r="K38" s="990"/>
      <c r="L38" s="990"/>
      <c r="M38" s="990"/>
      <c r="N38" s="990"/>
      <c r="O38" s="990"/>
      <c r="P38" s="990"/>
    </row>
    <row r="39" spans="2:16" ht="15" customHeight="1">
      <c r="B39" s="986">
        <v>33</v>
      </c>
      <c r="C39" s="987" t="s">
        <v>826</v>
      </c>
      <c r="D39" s="988">
        <v>185.767537</v>
      </c>
      <c r="E39" s="988">
        <v>125.797325</v>
      </c>
      <c r="F39" s="988">
        <v>481.16711999999995</v>
      </c>
      <c r="G39" s="988">
        <v>-32.28239603564319</v>
      </c>
      <c r="H39" s="989">
        <v>282.4939202801013</v>
      </c>
      <c r="I39" s="990"/>
      <c r="J39" s="990"/>
      <c r="K39" s="990"/>
      <c r="L39" s="990"/>
      <c r="M39" s="990"/>
      <c r="N39" s="990"/>
      <c r="O39" s="990"/>
      <c r="P39" s="990"/>
    </row>
    <row r="40" spans="2:16" ht="15" customHeight="1">
      <c r="B40" s="986">
        <v>34</v>
      </c>
      <c r="C40" s="987" t="s">
        <v>827</v>
      </c>
      <c r="D40" s="988">
        <v>22.546447999999998</v>
      </c>
      <c r="E40" s="988">
        <v>14.991866</v>
      </c>
      <c r="F40" s="988">
        <v>32.411349</v>
      </c>
      <c r="G40" s="988">
        <v>-33.50675015417062</v>
      </c>
      <c r="H40" s="989">
        <v>116.19289420009494</v>
      </c>
      <c r="I40" s="990"/>
      <c r="J40" s="990"/>
      <c r="K40" s="990"/>
      <c r="L40" s="990"/>
      <c r="M40" s="990"/>
      <c r="N40" s="990"/>
      <c r="O40" s="990"/>
      <c r="P40" s="990"/>
    </row>
    <row r="41" spans="2:16" ht="15" customHeight="1">
      <c r="B41" s="986">
        <v>35</v>
      </c>
      <c r="C41" s="987" t="s">
        <v>780</v>
      </c>
      <c r="D41" s="988">
        <v>1090.862185</v>
      </c>
      <c r="E41" s="988">
        <v>825.0695479999999</v>
      </c>
      <c r="F41" s="988">
        <v>1324.33396</v>
      </c>
      <c r="G41" s="988">
        <v>-24.365372698293697</v>
      </c>
      <c r="H41" s="989">
        <v>60.51179724306101</v>
      </c>
      <c r="I41" s="990"/>
      <c r="J41" s="990"/>
      <c r="K41" s="990"/>
      <c r="L41" s="990"/>
      <c r="M41" s="990"/>
      <c r="N41" s="990"/>
      <c r="O41" s="990"/>
      <c r="P41" s="990"/>
    </row>
    <row r="42" spans="2:16" ht="15" customHeight="1">
      <c r="B42" s="986">
        <v>36</v>
      </c>
      <c r="C42" s="987" t="s">
        <v>828</v>
      </c>
      <c r="D42" s="988">
        <v>2668.163576</v>
      </c>
      <c r="E42" s="988">
        <v>2384.359405</v>
      </c>
      <c r="F42" s="988">
        <v>2801.4428239999997</v>
      </c>
      <c r="G42" s="988">
        <v>-10.63668560476593</v>
      </c>
      <c r="H42" s="989">
        <v>17.492472742380016</v>
      </c>
      <c r="I42" s="990"/>
      <c r="J42" s="990"/>
      <c r="K42" s="990"/>
      <c r="L42" s="990"/>
      <c r="M42" s="990"/>
      <c r="N42" s="990"/>
      <c r="O42" s="990"/>
      <c r="P42" s="990"/>
    </row>
    <row r="43" spans="2:16" ht="15" customHeight="1">
      <c r="B43" s="986">
        <v>37</v>
      </c>
      <c r="C43" s="987" t="s">
        <v>829</v>
      </c>
      <c r="D43" s="988">
        <v>105.787838</v>
      </c>
      <c r="E43" s="988">
        <v>191.47053599999998</v>
      </c>
      <c r="F43" s="988">
        <v>40.192846</v>
      </c>
      <c r="G43" s="988">
        <v>80.99484744172577</v>
      </c>
      <c r="H43" s="989">
        <v>-79.00833891225957</v>
      </c>
      <c r="I43" s="990"/>
      <c r="J43" s="990"/>
      <c r="K43" s="990"/>
      <c r="L43" s="990"/>
      <c r="M43" s="990"/>
      <c r="N43" s="990"/>
      <c r="O43" s="990"/>
      <c r="P43" s="990"/>
    </row>
    <row r="44" spans="2:16" ht="15" customHeight="1">
      <c r="B44" s="986">
        <v>38</v>
      </c>
      <c r="C44" s="987" t="s">
        <v>830</v>
      </c>
      <c r="D44" s="988">
        <v>633.408099</v>
      </c>
      <c r="E44" s="988">
        <v>672.738513</v>
      </c>
      <c r="F44" s="988">
        <v>894.6172260000001</v>
      </c>
      <c r="G44" s="988">
        <v>6.209332350200981</v>
      </c>
      <c r="H44" s="989">
        <v>32.98141978085326</v>
      </c>
      <c r="I44" s="990"/>
      <c r="J44" s="990"/>
      <c r="K44" s="990"/>
      <c r="L44" s="990"/>
      <c r="M44" s="990"/>
      <c r="N44" s="990"/>
      <c r="O44" s="990"/>
      <c r="P44" s="990"/>
    </row>
    <row r="45" spans="2:16" ht="15" customHeight="1">
      <c r="B45" s="986">
        <v>39</v>
      </c>
      <c r="C45" s="987" t="s">
        <v>831</v>
      </c>
      <c r="D45" s="988">
        <v>176.375252</v>
      </c>
      <c r="E45" s="988">
        <v>130.544725</v>
      </c>
      <c r="F45" s="988">
        <v>211.459855</v>
      </c>
      <c r="G45" s="988">
        <v>-25.98466989008186</v>
      </c>
      <c r="H45" s="989">
        <v>61.982688308547154</v>
      </c>
      <c r="I45" s="990"/>
      <c r="J45" s="990"/>
      <c r="K45" s="990"/>
      <c r="L45" s="990"/>
      <c r="M45" s="990"/>
      <c r="N45" s="990"/>
      <c r="O45" s="990"/>
      <c r="P45" s="990"/>
    </row>
    <row r="46" spans="2:16" ht="15" customHeight="1">
      <c r="B46" s="986">
        <v>40</v>
      </c>
      <c r="C46" s="987" t="s">
        <v>832</v>
      </c>
      <c r="D46" s="988">
        <v>1.285147</v>
      </c>
      <c r="E46" s="988">
        <v>13.992314</v>
      </c>
      <c r="F46" s="988">
        <v>27.332051</v>
      </c>
      <c r="G46" s="988">
        <v>988.771479060372</v>
      </c>
      <c r="H46" s="989">
        <v>95.33617527451142</v>
      </c>
      <c r="I46" s="990"/>
      <c r="J46" s="990"/>
      <c r="K46" s="990"/>
      <c r="L46" s="990"/>
      <c r="M46" s="990"/>
      <c r="N46" s="990"/>
      <c r="O46" s="990"/>
      <c r="P46" s="990"/>
    </row>
    <row r="47" spans="2:16" ht="15" customHeight="1">
      <c r="B47" s="986">
        <v>41</v>
      </c>
      <c r="C47" s="987" t="s">
        <v>833</v>
      </c>
      <c r="D47" s="988">
        <v>0.824474</v>
      </c>
      <c r="E47" s="988">
        <v>1.6981739999999999</v>
      </c>
      <c r="F47" s="988">
        <v>33.350238000000004</v>
      </c>
      <c r="G47" s="988">
        <v>105.97059458515366</v>
      </c>
      <c r="H47" s="989" t="s">
        <v>3</v>
      </c>
      <c r="I47" s="990"/>
      <c r="J47" s="990"/>
      <c r="K47" s="990"/>
      <c r="L47" s="990"/>
      <c r="M47" s="990"/>
      <c r="N47" s="990"/>
      <c r="O47" s="990"/>
      <c r="P47" s="990"/>
    </row>
    <row r="48" spans="2:16" ht="15" customHeight="1">
      <c r="B48" s="986">
        <v>42</v>
      </c>
      <c r="C48" s="987" t="s">
        <v>785</v>
      </c>
      <c r="D48" s="988">
        <v>15.509585999999999</v>
      </c>
      <c r="E48" s="988">
        <v>13.390295</v>
      </c>
      <c r="F48" s="988">
        <v>12.444185999999998</v>
      </c>
      <c r="G48" s="988">
        <v>-13.664394394537666</v>
      </c>
      <c r="H48" s="989">
        <v>-7.065632235884294</v>
      </c>
      <c r="I48" s="990"/>
      <c r="J48" s="990"/>
      <c r="K48" s="990"/>
      <c r="L48" s="990"/>
      <c r="M48" s="990"/>
      <c r="N48" s="990"/>
      <c r="O48" s="990"/>
      <c r="P48" s="990"/>
    </row>
    <row r="49" spans="2:16" ht="15" customHeight="1">
      <c r="B49" s="986">
        <v>43</v>
      </c>
      <c r="C49" s="987" t="s">
        <v>834</v>
      </c>
      <c r="D49" s="988">
        <v>823.7401689999999</v>
      </c>
      <c r="E49" s="988">
        <v>682.462867</v>
      </c>
      <c r="F49" s="988">
        <v>848.844402</v>
      </c>
      <c r="G49" s="988">
        <v>-17.150711755565723</v>
      </c>
      <c r="H49" s="989">
        <v>24.379573313840083</v>
      </c>
      <c r="I49" s="990"/>
      <c r="J49" s="990"/>
      <c r="K49" s="990"/>
      <c r="L49" s="990"/>
      <c r="M49" s="990"/>
      <c r="N49" s="990"/>
      <c r="O49" s="990"/>
      <c r="P49" s="990"/>
    </row>
    <row r="50" spans="2:16" ht="15" customHeight="1">
      <c r="B50" s="986">
        <v>44</v>
      </c>
      <c r="C50" s="987" t="s">
        <v>762</v>
      </c>
      <c r="D50" s="988">
        <v>1160.506487</v>
      </c>
      <c r="E50" s="988">
        <v>831.0568519999999</v>
      </c>
      <c r="F50" s="988">
        <v>1034.830896</v>
      </c>
      <c r="G50" s="988">
        <v>-28.38843545387266</v>
      </c>
      <c r="H50" s="989">
        <v>24.519868106448143</v>
      </c>
      <c r="I50" s="990"/>
      <c r="J50" s="990"/>
      <c r="K50" s="990"/>
      <c r="L50" s="990"/>
      <c r="M50" s="990"/>
      <c r="N50" s="990"/>
      <c r="O50" s="990"/>
      <c r="P50" s="990"/>
    </row>
    <row r="51" spans="2:16" ht="15" customHeight="1">
      <c r="B51" s="986">
        <v>45</v>
      </c>
      <c r="C51" s="987" t="s">
        <v>835</v>
      </c>
      <c r="D51" s="988">
        <v>341.887717</v>
      </c>
      <c r="E51" s="988">
        <v>413.151611</v>
      </c>
      <c r="F51" s="988">
        <v>420.238632</v>
      </c>
      <c r="G51" s="988">
        <v>20.84423933837904</v>
      </c>
      <c r="H51" s="989">
        <v>1.715356012492947</v>
      </c>
      <c r="I51" s="990"/>
      <c r="J51" s="990"/>
      <c r="K51" s="990"/>
      <c r="L51" s="990"/>
      <c r="M51" s="990"/>
      <c r="N51" s="990"/>
      <c r="O51" s="990"/>
      <c r="P51" s="990"/>
    </row>
    <row r="52" spans="2:16" ht="15" customHeight="1">
      <c r="B52" s="986">
        <v>46</v>
      </c>
      <c r="C52" s="987" t="s">
        <v>836</v>
      </c>
      <c r="D52" s="988">
        <v>758.1207039999999</v>
      </c>
      <c r="E52" s="988">
        <v>587.2637</v>
      </c>
      <c r="F52" s="988">
        <v>1022.862303</v>
      </c>
      <c r="G52" s="988">
        <v>-22.53691306655041</v>
      </c>
      <c r="H52" s="989">
        <v>74.1742769049066</v>
      </c>
      <c r="I52" s="990"/>
      <c r="J52" s="990"/>
      <c r="K52" s="990"/>
      <c r="L52" s="990"/>
      <c r="M52" s="990"/>
      <c r="N52" s="990"/>
      <c r="O52" s="990"/>
      <c r="P52" s="990"/>
    </row>
    <row r="53" spans="2:16" ht="15" customHeight="1">
      <c r="B53" s="986">
        <v>47</v>
      </c>
      <c r="C53" s="987" t="s">
        <v>786</v>
      </c>
      <c r="D53" s="988">
        <v>1122.999699</v>
      </c>
      <c r="E53" s="988">
        <v>1303.5732990000001</v>
      </c>
      <c r="F53" s="988">
        <v>1607.5201769999999</v>
      </c>
      <c r="G53" s="988">
        <v>16.079576883306018</v>
      </c>
      <c r="H53" s="989">
        <v>23.316439377299616</v>
      </c>
      <c r="I53" s="990"/>
      <c r="J53" s="990" t="s">
        <v>124</v>
      </c>
      <c r="K53" s="990"/>
      <c r="L53" s="990"/>
      <c r="M53" s="990"/>
      <c r="N53" s="990"/>
      <c r="O53" s="990"/>
      <c r="P53" s="990"/>
    </row>
    <row r="54" spans="2:16" ht="15" customHeight="1">
      <c r="B54" s="986">
        <v>48</v>
      </c>
      <c r="C54" s="987" t="s">
        <v>837</v>
      </c>
      <c r="D54" s="988">
        <v>6415.4132119999995</v>
      </c>
      <c r="E54" s="988">
        <v>5954.773118</v>
      </c>
      <c r="F54" s="988">
        <v>14859.289684</v>
      </c>
      <c r="G54" s="988">
        <v>-7.180209267555426</v>
      </c>
      <c r="H54" s="989">
        <v>149.53578229678573</v>
      </c>
      <c r="I54" s="990"/>
      <c r="J54" s="990"/>
      <c r="K54" s="990"/>
      <c r="L54" s="990"/>
      <c r="M54" s="990"/>
      <c r="N54" s="990"/>
      <c r="O54" s="990"/>
      <c r="P54" s="990"/>
    </row>
    <row r="55" spans="2:16" ht="15" customHeight="1">
      <c r="B55" s="986">
        <v>49</v>
      </c>
      <c r="C55" s="987" t="s">
        <v>838</v>
      </c>
      <c r="D55" s="988">
        <v>200.752316</v>
      </c>
      <c r="E55" s="988">
        <v>192.18949</v>
      </c>
      <c r="F55" s="988">
        <v>295.779927</v>
      </c>
      <c r="G55" s="988">
        <v>-4.265368475250867</v>
      </c>
      <c r="H55" s="989">
        <v>53.90015707934913</v>
      </c>
      <c r="I55" s="990"/>
      <c r="J55" s="990"/>
      <c r="K55" s="990"/>
      <c r="L55" s="990"/>
      <c r="M55" s="990"/>
      <c r="N55" s="990"/>
      <c r="O55" s="990"/>
      <c r="P55" s="990"/>
    </row>
    <row r="56" spans="2:16" ht="15" customHeight="1">
      <c r="B56" s="991"/>
      <c r="C56" s="992" t="s">
        <v>767</v>
      </c>
      <c r="D56" s="993">
        <v>18268.76967999999</v>
      </c>
      <c r="E56" s="993">
        <v>14580.951418999994</v>
      </c>
      <c r="F56" s="993">
        <v>21022.916779</v>
      </c>
      <c r="G56" s="988">
        <v>-20.186462063930293</v>
      </c>
      <c r="H56" s="989">
        <v>44.18069284289416</v>
      </c>
      <c r="I56" s="985"/>
      <c r="J56" s="985"/>
      <c r="K56" s="985"/>
      <c r="L56" s="985"/>
      <c r="M56" s="985"/>
      <c r="N56" s="985"/>
      <c r="O56" s="985"/>
      <c r="P56" s="985"/>
    </row>
    <row r="57" spans="2:16" ht="15" customHeight="1" thickBot="1">
      <c r="B57" s="994"/>
      <c r="C57" s="995" t="s">
        <v>768</v>
      </c>
      <c r="D57" s="996">
        <v>81852.49101999999</v>
      </c>
      <c r="E57" s="996">
        <v>65552.44653599999</v>
      </c>
      <c r="F57" s="996">
        <v>98202.56765399998</v>
      </c>
      <c r="G57" s="996">
        <v>-19.91392599159532</v>
      </c>
      <c r="H57" s="997">
        <v>49.80763166492841</v>
      </c>
      <c r="I57" s="985"/>
      <c r="J57" s="985"/>
      <c r="K57" s="985"/>
      <c r="L57" s="985"/>
      <c r="M57" s="985"/>
      <c r="N57" s="985"/>
      <c r="O57" s="985"/>
      <c r="P57" s="985"/>
    </row>
    <row r="58" ht="13.5" thickTop="1">
      <c r="B58" s="126" t="s">
        <v>839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28">
      <selection activeCell="O31" sqref="O31"/>
    </sheetView>
  </sheetViews>
  <sheetFormatPr defaultColWidth="9.140625" defaultRowHeight="15"/>
  <cols>
    <col min="1" max="1" width="9.140625" style="126" customWidth="1"/>
    <col min="2" max="2" width="6.140625" style="126" customWidth="1"/>
    <col min="3" max="3" width="41.140625" style="126" bestFit="1" customWidth="1"/>
    <col min="4" max="8" width="10.7109375" style="126" customWidth="1"/>
    <col min="9" max="16384" width="9.140625" style="126" customWidth="1"/>
  </cols>
  <sheetData>
    <row r="1" spans="2:8" ht="12.75">
      <c r="B1" s="1531" t="s">
        <v>840</v>
      </c>
      <c r="C1" s="1531"/>
      <c r="D1" s="1531"/>
      <c r="E1" s="1531"/>
      <c r="F1" s="1531"/>
      <c r="G1" s="1531"/>
      <c r="H1" s="1531"/>
    </row>
    <row r="2" spans="2:8" ht="15" customHeight="1">
      <c r="B2" s="1542" t="s">
        <v>105</v>
      </c>
      <c r="C2" s="1542"/>
      <c r="D2" s="1542"/>
      <c r="E2" s="1542"/>
      <c r="F2" s="1542"/>
      <c r="G2" s="1542"/>
      <c r="H2" s="1542"/>
    </row>
    <row r="3" spans="2:8" ht="15" customHeight="1" thickBot="1">
      <c r="B3" s="1543" t="s">
        <v>40</v>
      </c>
      <c r="C3" s="1543"/>
      <c r="D3" s="1543"/>
      <c r="E3" s="1543"/>
      <c r="F3" s="1543"/>
      <c r="G3" s="1543"/>
      <c r="H3" s="1543"/>
    </row>
    <row r="4" spans="2:8" ht="15" customHeight="1" thickTop="1">
      <c r="B4" s="998"/>
      <c r="C4" s="999"/>
      <c r="D4" s="1544" t="s">
        <v>136</v>
      </c>
      <c r="E4" s="1544"/>
      <c r="F4" s="1544"/>
      <c r="G4" s="1545" t="s">
        <v>606</v>
      </c>
      <c r="H4" s="1546"/>
    </row>
    <row r="5" spans="2:8" ht="15" customHeight="1">
      <c r="B5" s="1000"/>
      <c r="C5" s="1001"/>
      <c r="D5" s="1002" t="s">
        <v>17</v>
      </c>
      <c r="E5" s="1003" t="s">
        <v>713</v>
      </c>
      <c r="F5" s="1003" t="s">
        <v>714</v>
      </c>
      <c r="G5" s="1003" t="s">
        <v>713</v>
      </c>
      <c r="H5" s="1004" t="s">
        <v>714</v>
      </c>
    </row>
    <row r="6" spans="2:8" ht="15" customHeight="1">
      <c r="B6" s="981"/>
      <c r="C6" s="982" t="s">
        <v>772</v>
      </c>
      <c r="D6" s="983">
        <v>10449.158994000005</v>
      </c>
      <c r="E6" s="983">
        <v>10548.511491000003</v>
      </c>
      <c r="F6" s="983">
        <v>13205.638432</v>
      </c>
      <c r="G6" s="983">
        <v>0.9508181190184501</v>
      </c>
      <c r="H6" s="984">
        <v>25.18959137758023</v>
      </c>
    </row>
    <row r="7" spans="2:8" ht="15" customHeight="1">
      <c r="B7" s="986">
        <v>1</v>
      </c>
      <c r="C7" s="987" t="s">
        <v>841</v>
      </c>
      <c r="D7" s="988">
        <v>238.830421</v>
      </c>
      <c r="E7" s="988">
        <v>273.416281</v>
      </c>
      <c r="F7" s="988">
        <v>242.735678</v>
      </c>
      <c r="G7" s="988">
        <v>14.481346159834473</v>
      </c>
      <c r="H7" s="989">
        <v>-11.221205587241528</v>
      </c>
    </row>
    <row r="8" spans="2:8" ht="15" customHeight="1">
      <c r="B8" s="986">
        <v>2</v>
      </c>
      <c r="C8" s="987" t="s">
        <v>842</v>
      </c>
      <c r="D8" s="988">
        <v>62.8519</v>
      </c>
      <c r="E8" s="988">
        <v>95.889866</v>
      </c>
      <c r="F8" s="988">
        <v>94.563807</v>
      </c>
      <c r="G8" s="988">
        <v>52.564784835462405</v>
      </c>
      <c r="H8" s="989">
        <v>-1.3828979592066588</v>
      </c>
    </row>
    <row r="9" spans="2:8" ht="15" customHeight="1">
      <c r="B9" s="986">
        <v>3</v>
      </c>
      <c r="C9" s="987" t="s">
        <v>843</v>
      </c>
      <c r="D9" s="988">
        <v>44.788900999999996</v>
      </c>
      <c r="E9" s="988">
        <v>38.148025000000004</v>
      </c>
      <c r="F9" s="988">
        <v>43.26284</v>
      </c>
      <c r="G9" s="988">
        <v>-14.827057265816805</v>
      </c>
      <c r="H9" s="989">
        <v>13.40781075822403</v>
      </c>
    </row>
    <row r="10" spans="2:8" ht="15" customHeight="1">
      <c r="B10" s="986">
        <v>4</v>
      </c>
      <c r="C10" s="987" t="s">
        <v>844</v>
      </c>
      <c r="D10" s="988">
        <v>189.93024200000002</v>
      </c>
      <c r="E10" s="988">
        <v>187.91607</v>
      </c>
      <c r="F10" s="988">
        <v>205.291387</v>
      </c>
      <c r="G10" s="988">
        <v>-1.0604798787125418</v>
      </c>
      <c r="H10" s="989">
        <v>9.246317784317213</v>
      </c>
    </row>
    <row r="11" spans="2:8" ht="15" customHeight="1">
      <c r="B11" s="986">
        <v>5</v>
      </c>
      <c r="C11" s="987" t="s">
        <v>805</v>
      </c>
      <c r="D11" s="988">
        <v>1261.603549</v>
      </c>
      <c r="E11" s="988">
        <v>1136.010526</v>
      </c>
      <c r="F11" s="988">
        <v>322.222599</v>
      </c>
      <c r="G11" s="1005" t="s">
        <v>3</v>
      </c>
      <c r="H11" s="1006" t="s">
        <v>3</v>
      </c>
    </row>
    <row r="12" spans="2:8" ht="15" customHeight="1">
      <c r="B12" s="986">
        <v>6</v>
      </c>
      <c r="C12" s="987" t="s">
        <v>845</v>
      </c>
      <c r="D12" s="988">
        <v>52.334075999999996</v>
      </c>
      <c r="E12" s="988">
        <v>50.690567</v>
      </c>
      <c r="F12" s="988">
        <v>88.842393</v>
      </c>
      <c r="G12" s="988">
        <v>-3.1404184913859865</v>
      </c>
      <c r="H12" s="989">
        <v>75.26415319047427</v>
      </c>
    </row>
    <row r="13" spans="2:8" ht="15" customHeight="1">
      <c r="B13" s="986">
        <v>7</v>
      </c>
      <c r="C13" s="987" t="s">
        <v>811</v>
      </c>
      <c r="D13" s="988">
        <v>20.702928999999997</v>
      </c>
      <c r="E13" s="988">
        <v>37.698547</v>
      </c>
      <c r="F13" s="988">
        <v>37.079071</v>
      </c>
      <c r="G13" s="988">
        <v>82.09281884703367</v>
      </c>
      <c r="H13" s="989">
        <v>-1.6432357459294025</v>
      </c>
    </row>
    <row r="14" spans="2:8" ht="15" customHeight="1">
      <c r="B14" s="986">
        <v>8</v>
      </c>
      <c r="C14" s="987" t="s">
        <v>846</v>
      </c>
      <c r="D14" s="988">
        <v>858.0694490000001</v>
      </c>
      <c r="E14" s="988">
        <v>786.979601</v>
      </c>
      <c r="F14" s="988">
        <v>2138.203275</v>
      </c>
      <c r="G14" s="988">
        <v>-8.2848594694577</v>
      </c>
      <c r="H14" s="989">
        <v>171.69742040111657</v>
      </c>
    </row>
    <row r="15" spans="2:8" ht="15" customHeight="1">
      <c r="B15" s="986">
        <v>9</v>
      </c>
      <c r="C15" s="987" t="s">
        <v>847</v>
      </c>
      <c r="D15" s="988">
        <v>27.896918</v>
      </c>
      <c r="E15" s="988">
        <v>17.541569</v>
      </c>
      <c r="F15" s="988">
        <v>46.265958999999995</v>
      </c>
      <c r="G15" s="988">
        <v>-37.12004673777942</v>
      </c>
      <c r="H15" s="989">
        <v>163.75040339892053</v>
      </c>
    </row>
    <row r="16" spans="2:8" ht="15" customHeight="1">
      <c r="B16" s="986">
        <v>10</v>
      </c>
      <c r="C16" s="987" t="s">
        <v>848</v>
      </c>
      <c r="D16" s="988">
        <v>94.379535</v>
      </c>
      <c r="E16" s="988">
        <v>120.10746400000001</v>
      </c>
      <c r="F16" s="988">
        <v>56.937186999999994</v>
      </c>
      <c r="G16" s="988">
        <v>27.260071794165967</v>
      </c>
      <c r="H16" s="989">
        <v>-52.594797106031656</v>
      </c>
    </row>
    <row r="17" spans="2:8" ht="15" customHeight="1">
      <c r="B17" s="986">
        <v>11</v>
      </c>
      <c r="C17" s="987" t="s">
        <v>730</v>
      </c>
      <c r="D17" s="988">
        <v>0</v>
      </c>
      <c r="E17" s="988">
        <v>0</v>
      </c>
      <c r="F17" s="988">
        <v>0</v>
      </c>
      <c r="G17" s="1005" t="s">
        <v>3</v>
      </c>
      <c r="H17" s="1006" t="s">
        <v>3</v>
      </c>
    </row>
    <row r="18" spans="2:8" ht="15" customHeight="1">
      <c r="B18" s="986">
        <v>12</v>
      </c>
      <c r="C18" s="987" t="s">
        <v>849</v>
      </c>
      <c r="D18" s="988">
        <v>121.29792599999999</v>
      </c>
      <c r="E18" s="988">
        <v>150.746703</v>
      </c>
      <c r="F18" s="988">
        <v>223.78737</v>
      </c>
      <c r="G18" s="988">
        <v>24.278054844894896</v>
      </c>
      <c r="H18" s="989">
        <v>48.45258008727396</v>
      </c>
    </row>
    <row r="19" spans="2:8" ht="15" customHeight="1">
      <c r="B19" s="986">
        <v>13</v>
      </c>
      <c r="C19" s="987" t="s">
        <v>850</v>
      </c>
      <c r="D19" s="988">
        <v>113.44824</v>
      </c>
      <c r="E19" s="988">
        <v>90.431295</v>
      </c>
      <c r="F19" s="988">
        <v>144.994462</v>
      </c>
      <c r="G19" s="988">
        <v>-20.28849896657718</v>
      </c>
      <c r="H19" s="989">
        <v>60.33659807702631</v>
      </c>
    </row>
    <row r="20" spans="2:8" ht="15" customHeight="1">
      <c r="B20" s="986">
        <v>14</v>
      </c>
      <c r="C20" s="987" t="s">
        <v>820</v>
      </c>
      <c r="D20" s="988">
        <v>67.836375</v>
      </c>
      <c r="E20" s="988">
        <v>64.9224</v>
      </c>
      <c r="F20" s="988">
        <v>89.78737</v>
      </c>
      <c r="G20" s="988">
        <v>-4.2955936251015885</v>
      </c>
      <c r="H20" s="989">
        <v>38.29952373911007</v>
      </c>
    </row>
    <row r="21" spans="2:8" ht="15" customHeight="1">
      <c r="B21" s="986">
        <v>15</v>
      </c>
      <c r="C21" s="987" t="s">
        <v>851</v>
      </c>
      <c r="D21" s="988">
        <v>135.351168</v>
      </c>
      <c r="E21" s="988">
        <v>109.17613599999999</v>
      </c>
      <c r="F21" s="988">
        <v>146.838262</v>
      </c>
      <c r="G21" s="988">
        <v>-19.338608145590598</v>
      </c>
      <c r="H21" s="989">
        <v>34.49666509538312</v>
      </c>
    </row>
    <row r="22" spans="2:8" ht="15" customHeight="1">
      <c r="B22" s="986">
        <v>16</v>
      </c>
      <c r="C22" s="987" t="s">
        <v>852</v>
      </c>
      <c r="D22" s="988">
        <v>156.248681</v>
      </c>
      <c r="E22" s="988">
        <v>82.21232</v>
      </c>
      <c r="F22" s="988">
        <v>184.721317</v>
      </c>
      <c r="G22" s="988">
        <v>-47.3836710339974</v>
      </c>
      <c r="H22" s="989">
        <v>124.68812095316127</v>
      </c>
    </row>
    <row r="23" spans="2:8" ht="15" customHeight="1">
      <c r="B23" s="986">
        <v>17</v>
      </c>
      <c r="C23" s="987" t="s">
        <v>853</v>
      </c>
      <c r="D23" s="988">
        <v>992.3333250000001</v>
      </c>
      <c r="E23" s="988">
        <v>903.255037</v>
      </c>
      <c r="F23" s="988">
        <v>1628.075797</v>
      </c>
      <c r="G23" s="988">
        <v>-8.976649857042744</v>
      </c>
      <c r="H23" s="989">
        <v>80.24541578061525</v>
      </c>
    </row>
    <row r="24" spans="2:8" ht="15" customHeight="1">
      <c r="B24" s="986">
        <v>18</v>
      </c>
      <c r="C24" s="987" t="s">
        <v>854</v>
      </c>
      <c r="D24" s="988">
        <v>43.730224</v>
      </c>
      <c r="E24" s="988">
        <v>51.536111000000005</v>
      </c>
      <c r="F24" s="988">
        <v>75.271428</v>
      </c>
      <c r="G24" s="988">
        <v>17.850096080001805</v>
      </c>
      <c r="H24" s="989">
        <v>46.05570063290182</v>
      </c>
    </row>
    <row r="25" spans="2:8" ht="15" customHeight="1">
      <c r="B25" s="986">
        <v>19</v>
      </c>
      <c r="C25" s="987" t="s">
        <v>855</v>
      </c>
      <c r="D25" s="988">
        <v>66.364104</v>
      </c>
      <c r="E25" s="988">
        <v>25.116940999999997</v>
      </c>
      <c r="F25" s="988">
        <v>13.289683</v>
      </c>
      <c r="G25" s="988">
        <v>-62.152821350530104</v>
      </c>
      <c r="H25" s="989">
        <v>-47.08876769667134</v>
      </c>
    </row>
    <row r="26" spans="2:8" ht="15" customHeight="1">
      <c r="B26" s="986">
        <v>20</v>
      </c>
      <c r="C26" s="987" t="s">
        <v>825</v>
      </c>
      <c r="D26" s="988">
        <v>23.707096999999997</v>
      </c>
      <c r="E26" s="988">
        <v>25.383517</v>
      </c>
      <c r="F26" s="988">
        <v>66.970618</v>
      </c>
      <c r="G26" s="988">
        <v>7.0713845731512635</v>
      </c>
      <c r="H26" s="989">
        <v>163.83506272988097</v>
      </c>
    </row>
    <row r="27" spans="2:8" ht="15" customHeight="1">
      <c r="B27" s="986">
        <v>21</v>
      </c>
      <c r="C27" s="987" t="s">
        <v>1101</v>
      </c>
      <c r="D27" s="988">
        <v>69.938694</v>
      </c>
      <c r="E27" s="988">
        <v>22.147714999999998</v>
      </c>
      <c r="F27" s="988">
        <v>78.692996</v>
      </c>
      <c r="G27" s="988">
        <v>-68.33267289778102</v>
      </c>
      <c r="H27" s="989">
        <v>255.30977349130598</v>
      </c>
    </row>
    <row r="28" spans="2:8" ht="15" customHeight="1">
      <c r="B28" s="986">
        <v>22</v>
      </c>
      <c r="C28" s="987" t="s">
        <v>856</v>
      </c>
      <c r="D28" s="988">
        <v>31.394289</v>
      </c>
      <c r="E28" s="988">
        <v>0</v>
      </c>
      <c r="F28" s="988">
        <v>0</v>
      </c>
      <c r="G28" s="988">
        <v>-100</v>
      </c>
      <c r="H28" s="989"/>
    </row>
    <row r="29" spans="2:8" ht="15" customHeight="1">
      <c r="B29" s="986">
        <v>23</v>
      </c>
      <c r="C29" s="987" t="s">
        <v>857</v>
      </c>
      <c r="D29" s="988">
        <v>297.917488</v>
      </c>
      <c r="E29" s="988">
        <v>249.21306099999998</v>
      </c>
      <c r="F29" s="988">
        <v>87.71302800000001</v>
      </c>
      <c r="G29" s="988">
        <v>-16.348294061877965</v>
      </c>
      <c r="H29" s="989">
        <v>-64.80400038102337</v>
      </c>
    </row>
    <row r="30" spans="2:8" ht="15" customHeight="1">
      <c r="B30" s="986">
        <v>24</v>
      </c>
      <c r="C30" s="987" t="s">
        <v>858</v>
      </c>
      <c r="D30" s="988">
        <v>23.163361000000002</v>
      </c>
      <c r="E30" s="988">
        <v>117.379038</v>
      </c>
      <c r="F30" s="988">
        <v>55.689708</v>
      </c>
      <c r="G30" s="988">
        <v>406.74441416338493</v>
      </c>
      <c r="H30" s="989">
        <v>-52.555661599475705</v>
      </c>
    </row>
    <row r="31" spans="2:8" ht="15" customHeight="1">
      <c r="B31" s="986">
        <v>25</v>
      </c>
      <c r="C31" s="987" t="s">
        <v>780</v>
      </c>
      <c r="D31" s="988">
        <v>420.46725</v>
      </c>
      <c r="E31" s="988">
        <v>1074.9945519999999</v>
      </c>
      <c r="F31" s="988">
        <v>835.325441</v>
      </c>
      <c r="G31" s="988">
        <v>155.66665465621872</v>
      </c>
      <c r="H31" s="989">
        <v>-22.29491401180607</v>
      </c>
    </row>
    <row r="32" spans="2:8" ht="15" customHeight="1">
      <c r="B32" s="986">
        <v>26</v>
      </c>
      <c r="C32" s="987" t="s">
        <v>859</v>
      </c>
      <c r="D32" s="988">
        <v>10.982352</v>
      </c>
      <c r="E32" s="988">
        <v>7.110683</v>
      </c>
      <c r="F32" s="988">
        <v>14.160177000000001</v>
      </c>
      <c r="G32" s="988">
        <v>-35.25355042344299</v>
      </c>
      <c r="H32" s="989">
        <v>99.13947788137932</v>
      </c>
    </row>
    <row r="33" spans="2:8" ht="15" customHeight="1">
      <c r="B33" s="986">
        <v>27</v>
      </c>
      <c r="C33" s="987" t="s">
        <v>756</v>
      </c>
      <c r="D33" s="988">
        <v>125.11631</v>
      </c>
      <c r="E33" s="988">
        <v>425.60105899999996</v>
      </c>
      <c r="F33" s="988">
        <v>369.550423</v>
      </c>
      <c r="G33" s="988">
        <v>240.16433109320434</v>
      </c>
      <c r="H33" s="989">
        <v>-13.169759523554177</v>
      </c>
    </row>
    <row r="34" spans="2:8" ht="15" customHeight="1">
      <c r="B34" s="986">
        <v>28</v>
      </c>
      <c r="C34" s="987" t="s">
        <v>860</v>
      </c>
      <c r="D34" s="988">
        <v>83.66286500000001</v>
      </c>
      <c r="E34" s="988">
        <v>40.112093</v>
      </c>
      <c r="F34" s="988">
        <v>25.991595</v>
      </c>
      <c r="G34" s="988">
        <v>-52.05508082946957</v>
      </c>
      <c r="H34" s="989">
        <v>-35.20259588548521</v>
      </c>
    </row>
    <row r="35" spans="2:8" ht="15" customHeight="1">
      <c r="B35" s="986">
        <v>29</v>
      </c>
      <c r="C35" s="987" t="s">
        <v>861</v>
      </c>
      <c r="D35" s="988">
        <v>136.77455600000002</v>
      </c>
      <c r="E35" s="988">
        <v>55.875286</v>
      </c>
      <c r="F35" s="988">
        <v>321.546326</v>
      </c>
      <c r="G35" s="988">
        <v>-59.14789443732503</v>
      </c>
      <c r="H35" s="989">
        <v>475.47146335859475</v>
      </c>
    </row>
    <row r="36" spans="2:8" ht="15" customHeight="1">
      <c r="B36" s="986">
        <v>30</v>
      </c>
      <c r="C36" s="987" t="s">
        <v>862</v>
      </c>
      <c r="D36" s="988">
        <v>4.978468</v>
      </c>
      <c r="E36" s="988">
        <v>8.376426</v>
      </c>
      <c r="F36" s="988">
        <v>11.538393</v>
      </c>
      <c r="G36" s="988">
        <v>68.25308508561267</v>
      </c>
      <c r="H36" s="989">
        <v>37.748402480962625</v>
      </c>
    </row>
    <row r="37" spans="2:8" ht="15" customHeight="1">
      <c r="B37" s="986">
        <v>31</v>
      </c>
      <c r="C37" s="987" t="s">
        <v>863</v>
      </c>
      <c r="D37" s="988">
        <v>47.596516</v>
      </c>
      <c r="E37" s="988">
        <v>41.232284</v>
      </c>
      <c r="F37" s="988">
        <v>148.767322</v>
      </c>
      <c r="G37" s="988">
        <v>-13.371213977090264</v>
      </c>
      <c r="H37" s="989">
        <v>260.80301057297726</v>
      </c>
    </row>
    <row r="38" spans="2:8" ht="15" customHeight="1">
      <c r="B38" s="986">
        <v>32</v>
      </c>
      <c r="C38" s="987" t="s">
        <v>864</v>
      </c>
      <c r="D38" s="988">
        <v>3116.006192</v>
      </c>
      <c r="E38" s="988">
        <v>3306.98645</v>
      </c>
      <c r="F38" s="988">
        <v>4027.931315</v>
      </c>
      <c r="G38" s="988">
        <v>6.129007653781969</v>
      </c>
      <c r="H38" s="989">
        <v>21.80065978195948</v>
      </c>
    </row>
    <row r="39" spans="2:8" ht="15" customHeight="1">
      <c r="B39" s="986">
        <v>33</v>
      </c>
      <c r="C39" s="987" t="s">
        <v>865</v>
      </c>
      <c r="D39" s="988">
        <v>62.547462</v>
      </c>
      <c r="E39" s="988">
        <v>38.542288</v>
      </c>
      <c r="F39" s="988">
        <v>54.71387</v>
      </c>
      <c r="G39" s="988">
        <v>-38.37913359298256</v>
      </c>
      <c r="H39" s="989">
        <v>41.95802283455512</v>
      </c>
    </row>
    <row r="40" spans="2:8" ht="15" customHeight="1">
      <c r="B40" s="986">
        <v>34</v>
      </c>
      <c r="C40" s="987" t="s">
        <v>866</v>
      </c>
      <c r="D40" s="988">
        <v>90.309894</v>
      </c>
      <c r="E40" s="988">
        <v>69.23423199999999</v>
      </c>
      <c r="F40" s="988">
        <v>152.450695</v>
      </c>
      <c r="G40" s="988">
        <v>-23.337046547745928</v>
      </c>
      <c r="H40" s="989">
        <v>120.19554575256936</v>
      </c>
    </row>
    <row r="41" spans="2:8" ht="15" customHeight="1">
      <c r="B41" s="986">
        <v>35</v>
      </c>
      <c r="C41" s="987" t="s">
        <v>867</v>
      </c>
      <c r="D41" s="988">
        <v>177.973725</v>
      </c>
      <c r="E41" s="988">
        <v>279.488091</v>
      </c>
      <c r="F41" s="988">
        <v>291.630455</v>
      </c>
      <c r="G41" s="988">
        <v>57.03896235244835</v>
      </c>
      <c r="H41" s="989">
        <v>4.344501390579822</v>
      </c>
    </row>
    <row r="42" spans="2:8" ht="15" customHeight="1">
      <c r="B42" s="986">
        <v>36</v>
      </c>
      <c r="C42" s="987" t="s">
        <v>868</v>
      </c>
      <c r="D42" s="988">
        <v>25.334107000000003</v>
      </c>
      <c r="E42" s="988">
        <v>24.19735</v>
      </c>
      <c r="F42" s="988">
        <v>25.534835</v>
      </c>
      <c r="G42" s="988">
        <v>-4.487061651709297</v>
      </c>
      <c r="H42" s="989">
        <v>5.527402794107616</v>
      </c>
    </row>
    <row r="43" spans="2:8" ht="15" customHeight="1">
      <c r="B43" s="986">
        <v>37</v>
      </c>
      <c r="C43" s="987" t="s">
        <v>869</v>
      </c>
      <c r="D43" s="988">
        <v>985.208023</v>
      </c>
      <c r="E43" s="988">
        <v>411.674467</v>
      </c>
      <c r="F43" s="988">
        <v>677.417143</v>
      </c>
      <c r="G43" s="988">
        <v>-58.21446259172415</v>
      </c>
      <c r="H43" s="989">
        <v>64.55165362490166</v>
      </c>
    </row>
    <row r="44" spans="2:8" ht="15" customHeight="1">
      <c r="B44" s="986">
        <v>38</v>
      </c>
      <c r="C44" s="987" t="s">
        <v>870</v>
      </c>
      <c r="D44" s="988">
        <v>56.322416000000004</v>
      </c>
      <c r="E44" s="988">
        <v>37.966414</v>
      </c>
      <c r="F44" s="988">
        <v>89.43466000000001</v>
      </c>
      <c r="G44" s="988">
        <v>-32.59093501954888</v>
      </c>
      <c r="H44" s="989">
        <v>135.56256853755008</v>
      </c>
    </row>
    <row r="45" spans="2:8" ht="15" customHeight="1">
      <c r="B45" s="986">
        <v>39</v>
      </c>
      <c r="C45" s="987" t="s">
        <v>871</v>
      </c>
      <c r="D45" s="988">
        <v>27.707479</v>
      </c>
      <c r="E45" s="988">
        <v>25.845412</v>
      </c>
      <c r="F45" s="988">
        <v>17.8</v>
      </c>
      <c r="G45" s="988">
        <v>-6.720449016671637</v>
      </c>
      <c r="H45" s="989">
        <v>-31.128975618574003</v>
      </c>
    </row>
    <row r="46" spans="2:8" ht="15" customHeight="1">
      <c r="B46" s="986">
        <v>40</v>
      </c>
      <c r="C46" s="987" t="s">
        <v>872</v>
      </c>
      <c r="D46" s="988">
        <v>84.052487</v>
      </c>
      <c r="E46" s="988">
        <v>65.355614</v>
      </c>
      <c r="F46" s="988">
        <v>70.60954699999999</v>
      </c>
      <c r="G46" s="988">
        <v>-22.24428290860685</v>
      </c>
      <c r="H46" s="989">
        <v>8.038992641091227</v>
      </c>
    </row>
    <row r="47" spans="2:8" ht="15" customHeight="1">
      <c r="B47" s="986"/>
      <c r="C47" s="992" t="s">
        <v>873</v>
      </c>
      <c r="D47" s="993">
        <v>4091.687727999999</v>
      </c>
      <c r="E47" s="993">
        <v>4854.620221000002</v>
      </c>
      <c r="F47" s="993">
        <v>6230.368925000001</v>
      </c>
      <c r="G47" s="988">
        <v>18.64591199810161</v>
      </c>
      <c r="H47" s="989">
        <v>28.338956321419687</v>
      </c>
    </row>
    <row r="48" spans="2:8" ht="15" customHeight="1" thickBot="1">
      <c r="B48" s="1007"/>
      <c r="C48" s="995" t="s">
        <v>874</v>
      </c>
      <c r="D48" s="996">
        <v>14540.846722000002</v>
      </c>
      <c r="E48" s="996">
        <v>15403.131712000002</v>
      </c>
      <c r="F48" s="996">
        <v>19436.007357000002</v>
      </c>
      <c r="G48" s="996">
        <v>5.930087886115885</v>
      </c>
      <c r="H48" s="997">
        <v>26.182179834625046</v>
      </c>
    </row>
    <row r="49" spans="2:8" ht="15" customHeight="1" thickTop="1">
      <c r="B49" s="947" t="s">
        <v>770</v>
      </c>
      <c r="C49" s="947"/>
      <c r="D49" s="947"/>
      <c r="E49" s="1008"/>
      <c r="F49" s="1008"/>
      <c r="G49" s="1008"/>
      <c r="H49" s="1009"/>
    </row>
    <row r="50" spans="2:8" ht="15" customHeight="1">
      <c r="B50" s="1010"/>
      <c r="C50" s="1011"/>
      <c r="D50" s="1011"/>
      <c r="E50" s="1012"/>
      <c r="F50" s="1012"/>
      <c r="G50" s="1012"/>
      <c r="H50" s="990"/>
    </row>
    <row r="51" spans="2:8" ht="15" customHeight="1">
      <c r="B51" s="1010"/>
      <c r="C51" s="1011"/>
      <c r="D51" s="1011"/>
      <c r="E51" s="1012"/>
      <c r="F51" s="1012"/>
      <c r="G51" s="1012"/>
      <c r="H51" s="990"/>
    </row>
    <row r="52" spans="2:8" ht="15" customHeight="1">
      <c r="B52" s="1010"/>
      <c r="C52" s="1011"/>
      <c r="D52" s="1011"/>
      <c r="E52" s="1012"/>
      <c r="F52" s="1012"/>
      <c r="G52" s="1012"/>
      <c r="H52" s="990"/>
    </row>
    <row r="53" spans="2:9" ht="15" customHeight="1">
      <c r="B53" s="1010"/>
      <c r="C53" s="1011"/>
      <c r="D53" s="1013"/>
      <c r="E53" s="1014"/>
      <c r="F53" s="1014"/>
      <c r="G53" s="1014"/>
      <c r="H53" s="1015"/>
      <c r="I53" s="970"/>
    </row>
    <row r="54" spans="2:8" ht="15" customHeight="1">
      <c r="B54" s="1010"/>
      <c r="C54" s="1011"/>
      <c r="D54" s="1011"/>
      <c r="E54" s="1012"/>
      <c r="F54" s="1012"/>
      <c r="G54" s="1012"/>
      <c r="H54" s="990"/>
    </row>
    <row r="55" spans="2:8" ht="15" customHeight="1">
      <c r="B55" s="1010"/>
      <c r="C55" s="1011"/>
      <c r="D55" s="1011"/>
      <c r="E55" s="1012"/>
      <c r="F55" s="1012"/>
      <c r="G55" s="1012"/>
      <c r="H55" s="990"/>
    </row>
    <row r="56" spans="2:8" ht="15" customHeight="1">
      <c r="B56" s="1011"/>
      <c r="C56" s="1016"/>
      <c r="D56" s="1016"/>
      <c r="E56" s="1017"/>
      <c r="F56" s="1017"/>
      <c r="G56" s="1017"/>
      <c r="H56" s="985"/>
    </row>
    <row r="57" spans="2:8" ht="15" customHeight="1">
      <c r="B57" s="1011"/>
      <c r="C57" s="1016"/>
      <c r="D57" s="1016"/>
      <c r="E57" s="1017"/>
      <c r="F57" s="1017"/>
      <c r="G57" s="1017"/>
      <c r="H57" s="985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30.00390625" style="2" bestFit="1" customWidth="1"/>
    <col min="4" max="8" width="10.7109375" style="2" customWidth="1"/>
    <col min="9" max="16384" width="9.140625" style="2" customWidth="1"/>
  </cols>
  <sheetData>
    <row r="1" spans="2:8" ht="12.75">
      <c r="B1" s="1531" t="s">
        <v>875</v>
      </c>
      <c r="C1" s="1531"/>
      <c r="D1" s="1531"/>
      <c r="E1" s="1531"/>
      <c r="F1" s="1531"/>
      <c r="G1" s="1531"/>
      <c r="H1" s="1531"/>
    </row>
    <row r="2" spans="2:8" ht="15" customHeight="1">
      <c r="B2" s="1547" t="s">
        <v>106</v>
      </c>
      <c r="C2" s="1547"/>
      <c r="D2" s="1547"/>
      <c r="E2" s="1547"/>
      <c r="F2" s="1547"/>
      <c r="G2" s="1547"/>
      <c r="H2" s="1547"/>
    </row>
    <row r="3" spans="2:8" ht="15" customHeight="1" thickBot="1">
      <c r="B3" s="1548" t="s">
        <v>40</v>
      </c>
      <c r="C3" s="1548"/>
      <c r="D3" s="1548"/>
      <c r="E3" s="1548"/>
      <c r="F3" s="1548"/>
      <c r="G3" s="1548"/>
      <c r="H3" s="1548"/>
    </row>
    <row r="4" spans="2:8" ht="15" customHeight="1" thickTop="1">
      <c r="B4" s="1018"/>
      <c r="C4" s="1019"/>
      <c r="D4" s="1549" t="s">
        <v>136</v>
      </c>
      <c r="E4" s="1549"/>
      <c r="F4" s="1549"/>
      <c r="G4" s="1550" t="s">
        <v>606</v>
      </c>
      <c r="H4" s="1551"/>
    </row>
    <row r="5" spans="2:8" ht="15" customHeight="1">
      <c r="B5" s="1020"/>
      <c r="C5" s="1021"/>
      <c r="D5" s="1022" t="s">
        <v>17</v>
      </c>
      <c r="E5" s="1023" t="s">
        <v>713</v>
      </c>
      <c r="F5" s="1023" t="s">
        <v>714</v>
      </c>
      <c r="G5" s="1024" t="s">
        <v>41</v>
      </c>
      <c r="H5" s="915" t="s">
        <v>714</v>
      </c>
    </row>
    <row r="6" spans="2:8" ht="15" customHeight="1">
      <c r="B6" s="1025"/>
      <c r="C6" s="1026" t="s">
        <v>715</v>
      </c>
      <c r="D6" s="1027">
        <v>21571.584083000005</v>
      </c>
      <c r="E6" s="1027">
        <v>16486.518322</v>
      </c>
      <c r="F6" s="1027">
        <v>20756.916069999996</v>
      </c>
      <c r="G6" s="1027">
        <v>-23.572982593371123</v>
      </c>
      <c r="H6" s="1028">
        <v>25.90236255220411</v>
      </c>
    </row>
    <row r="7" spans="2:8" ht="15" customHeight="1">
      <c r="B7" s="1029">
        <v>1</v>
      </c>
      <c r="C7" s="1030" t="s">
        <v>876</v>
      </c>
      <c r="D7" s="1031">
        <v>820.712499</v>
      </c>
      <c r="E7" s="1031">
        <v>298.027494</v>
      </c>
      <c r="F7" s="1031">
        <v>398.28600900000004</v>
      </c>
      <c r="G7" s="1031">
        <v>-63.686736297652025</v>
      </c>
      <c r="H7" s="1032">
        <v>33.64069323080642</v>
      </c>
    </row>
    <row r="8" spans="2:8" ht="15" customHeight="1">
      <c r="B8" s="1029">
        <v>2</v>
      </c>
      <c r="C8" s="1030" t="s">
        <v>842</v>
      </c>
      <c r="D8" s="1031">
        <v>3.436102</v>
      </c>
      <c r="E8" s="1031">
        <v>5.907137</v>
      </c>
      <c r="F8" s="1031">
        <v>5.750408999999999</v>
      </c>
      <c r="G8" s="1031">
        <v>71.91390127534046</v>
      </c>
      <c r="H8" s="1032">
        <v>-2.6531973103044635</v>
      </c>
    </row>
    <row r="9" spans="2:8" ht="15" customHeight="1">
      <c r="B9" s="1029">
        <v>3</v>
      </c>
      <c r="C9" s="1030" t="s">
        <v>877</v>
      </c>
      <c r="D9" s="1031">
        <v>565.0638280000001</v>
      </c>
      <c r="E9" s="1031">
        <v>418.299477</v>
      </c>
      <c r="F9" s="1031">
        <v>231.91602899999998</v>
      </c>
      <c r="G9" s="1031">
        <v>-25.973057153465504</v>
      </c>
      <c r="H9" s="1032">
        <v>-44.55741836846715</v>
      </c>
    </row>
    <row r="10" spans="2:8" ht="15" customHeight="1">
      <c r="B10" s="1029">
        <v>4</v>
      </c>
      <c r="C10" s="1030" t="s">
        <v>878</v>
      </c>
      <c r="D10" s="1031">
        <v>0.275872</v>
      </c>
      <c r="E10" s="1031">
        <v>1.650811</v>
      </c>
      <c r="F10" s="1031">
        <v>0.16223700000000002</v>
      </c>
      <c r="G10" s="1031">
        <v>498.39744519197313</v>
      </c>
      <c r="H10" s="1032">
        <v>-90.17228501627382</v>
      </c>
    </row>
    <row r="11" spans="2:8" ht="15" customHeight="1">
      <c r="B11" s="1029">
        <v>5</v>
      </c>
      <c r="C11" s="1030" t="s">
        <v>843</v>
      </c>
      <c r="D11" s="1031">
        <v>49.013335999999995</v>
      </c>
      <c r="E11" s="1031">
        <v>46.748366</v>
      </c>
      <c r="F11" s="1031">
        <v>58.812769</v>
      </c>
      <c r="G11" s="1031">
        <v>-4.621130053257332</v>
      </c>
      <c r="H11" s="1032">
        <v>25.807111632522094</v>
      </c>
    </row>
    <row r="12" spans="2:8" ht="15" customHeight="1">
      <c r="B12" s="1029">
        <v>6</v>
      </c>
      <c r="C12" s="1030" t="s">
        <v>805</v>
      </c>
      <c r="D12" s="1031">
        <v>640.654841</v>
      </c>
      <c r="E12" s="1031">
        <v>0</v>
      </c>
      <c r="F12" s="1031">
        <v>740.992755</v>
      </c>
      <c r="G12" s="1031">
        <v>-100</v>
      </c>
      <c r="H12" s="1032" t="s">
        <v>3</v>
      </c>
    </row>
    <row r="13" spans="2:8" ht="15" customHeight="1">
      <c r="B13" s="1029">
        <v>7</v>
      </c>
      <c r="C13" s="1030" t="s">
        <v>879</v>
      </c>
      <c r="D13" s="1031">
        <v>7.587506</v>
      </c>
      <c r="E13" s="1031">
        <v>2.260779</v>
      </c>
      <c r="F13" s="1031">
        <v>9.9</v>
      </c>
      <c r="G13" s="1031">
        <v>-70.20392471518309</v>
      </c>
      <c r="H13" s="1032">
        <v>337.9021567344708</v>
      </c>
    </row>
    <row r="14" spans="2:8" ht="15" customHeight="1">
      <c r="B14" s="1029">
        <v>8</v>
      </c>
      <c r="C14" s="1030" t="s">
        <v>880</v>
      </c>
      <c r="D14" s="1031">
        <v>0</v>
      </c>
      <c r="E14" s="1031">
        <v>1.28874</v>
      </c>
      <c r="F14" s="1031">
        <v>5.726062</v>
      </c>
      <c r="G14" s="1031" t="s">
        <v>3</v>
      </c>
      <c r="H14" s="1032">
        <v>344.31475704952123</v>
      </c>
    </row>
    <row r="15" spans="2:8" ht="15" customHeight="1">
      <c r="B15" s="1029">
        <v>9</v>
      </c>
      <c r="C15" s="1030" t="s">
        <v>881</v>
      </c>
      <c r="D15" s="1031">
        <v>12.491436</v>
      </c>
      <c r="E15" s="1031">
        <v>0</v>
      </c>
      <c r="F15" s="1031">
        <v>3.6</v>
      </c>
      <c r="G15" s="1031">
        <v>-100</v>
      </c>
      <c r="H15" s="1032" t="s">
        <v>3</v>
      </c>
    </row>
    <row r="16" spans="2:8" ht="15" customHeight="1">
      <c r="B16" s="1029">
        <v>10</v>
      </c>
      <c r="C16" s="1030" t="s">
        <v>882</v>
      </c>
      <c r="D16" s="1031">
        <v>272.767379</v>
      </c>
      <c r="E16" s="1031">
        <v>163.275722</v>
      </c>
      <c r="F16" s="1031">
        <v>360.46837400000004</v>
      </c>
      <c r="G16" s="1031">
        <v>-40.14103790614932</v>
      </c>
      <c r="H16" s="1032">
        <v>120.77279437784392</v>
      </c>
    </row>
    <row r="17" spans="2:8" ht="15" customHeight="1">
      <c r="B17" s="1029">
        <v>11</v>
      </c>
      <c r="C17" s="1030" t="s">
        <v>883</v>
      </c>
      <c r="D17" s="1031">
        <v>607.445716</v>
      </c>
      <c r="E17" s="1031">
        <v>196.14029</v>
      </c>
      <c r="F17" s="1031">
        <v>283.040369</v>
      </c>
      <c r="G17" s="1031">
        <v>-67.71064725065901</v>
      </c>
      <c r="H17" s="1032">
        <v>44.30506297303833</v>
      </c>
    </row>
    <row r="18" spans="2:8" ht="15" customHeight="1">
      <c r="B18" s="1029">
        <v>12</v>
      </c>
      <c r="C18" s="1030" t="s">
        <v>845</v>
      </c>
      <c r="D18" s="1031">
        <v>183.911353</v>
      </c>
      <c r="E18" s="1031">
        <v>73.65266700000001</v>
      </c>
      <c r="F18" s="1031">
        <v>169.725097</v>
      </c>
      <c r="G18" s="1031">
        <v>-59.95208245790024</v>
      </c>
      <c r="H18" s="1032">
        <v>130.4398522323706</v>
      </c>
    </row>
    <row r="19" spans="2:8" ht="15" customHeight="1">
      <c r="B19" s="1029">
        <v>13</v>
      </c>
      <c r="C19" s="1030" t="s">
        <v>884</v>
      </c>
      <c r="D19" s="1031">
        <v>2.671329</v>
      </c>
      <c r="E19" s="1031">
        <v>2.827198</v>
      </c>
      <c r="F19" s="1031">
        <v>0</v>
      </c>
      <c r="G19" s="1031">
        <v>5.834885931309856</v>
      </c>
      <c r="H19" s="1032">
        <v>-100</v>
      </c>
    </row>
    <row r="20" spans="2:8" ht="15" customHeight="1">
      <c r="B20" s="1029">
        <v>14</v>
      </c>
      <c r="C20" s="1030" t="s">
        <v>885</v>
      </c>
      <c r="D20" s="1031">
        <v>1051.050741</v>
      </c>
      <c r="E20" s="1031">
        <v>792.264478</v>
      </c>
      <c r="F20" s="1031">
        <v>779</v>
      </c>
      <c r="G20" s="1031">
        <v>-24.62167171432496</v>
      </c>
      <c r="H20" s="1032">
        <v>-1.6742487349028892</v>
      </c>
    </row>
    <row r="21" spans="2:8" ht="15" customHeight="1">
      <c r="B21" s="1029">
        <v>15</v>
      </c>
      <c r="C21" s="1030" t="s">
        <v>886</v>
      </c>
      <c r="D21" s="1031">
        <v>2260.228084</v>
      </c>
      <c r="E21" s="1031">
        <v>1902.398917</v>
      </c>
      <c r="F21" s="1031">
        <v>1945.2</v>
      </c>
      <c r="G21" s="1031">
        <v>-15.831551228526365</v>
      </c>
      <c r="H21" s="1032">
        <v>2.249847948163037</v>
      </c>
    </row>
    <row r="22" spans="2:8" ht="15" customHeight="1">
      <c r="B22" s="1029">
        <v>16</v>
      </c>
      <c r="C22" s="1030" t="s">
        <v>887</v>
      </c>
      <c r="D22" s="1031">
        <v>0</v>
      </c>
      <c r="E22" s="1031">
        <v>0.134528</v>
      </c>
      <c r="F22" s="1031">
        <v>0</v>
      </c>
      <c r="G22" s="1031" t="s">
        <v>3</v>
      </c>
      <c r="H22" s="1032">
        <v>-100</v>
      </c>
    </row>
    <row r="23" spans="2:8" ht="15" customHeight="1">
      <c r="B23" s="1029">
        <v>17</v>
      </c>
      <c r="C23" s="1030" t="s">
        <v>888</v>
      </c>
      <c r="D23" s="1031">
        <v>0.307982</v>
      </c>
      <c r="E23" s="1031">
        <v>0.7406</v>
      </c>
      <c r="F23" s="1031">
        <v>1.025929</v>
      </c>
      <c r="G23" s="1031">
        <v>140.46859881421642</v>
      </c>
      <c r="H23" s="1032">
        <v>38.526735079665144</v>
      </c>
    </row>
    <row r="24" spans="2:8" ht="15" customHeight="1">
      <c r="B24" s="1029">
        <v>18</v>
      </c>
      <c r="C24" s="1030" t="s">
        <v>889</v>
      </c>
      <c r="D24" s="1031">
        <v>2.9366380000000003</v>
      </c>
      <c r="E24" s="1031">
        <v>3.763334</v>
      </c>
      <c r="F24" s="1031">
        <v>3.1444520000000002</v>
      </c>
      <c r="G24" s="1031">
        <v>28.151103404641617</v>
      </c>
      <c r="H24" s="1032">
        <v>-16.445045802471952</v>
      </c>
    </row>
    <row r="25" spans="2:8" ht="15" customHeight="1">
      <c r="B25" s="1029">
        <v>19</v>
      </c>
      <c r="C25" s="1030" t="s">
        <v>890</v>
      </c>
      <c r="D25" s="1031">
        <v>389.540084</v>
      </c>
      <c r="E25" s="1031">
        <v>33.277183</v>
      </c>
      <c r="F25" s="1031">
        <v>1827.56385</v>
      </c>
      <c r="G25" s="1031">
        <v>-91.45731482668161</v>
      </c>
      <c r="H25" s="1032" t="s">
        <v>3</v>
      </c>
    </row>
    <row r="26" spans="2:8" ht="15" customHeight="1">
      <c r="B26" s="1029">
        <v>20</v>
      </c>
      <c r="C26" s="1030" t="s">
        <v>846</v>
      </c>
      <c r="D26" s="1031">
        <v>233.84612299999998</v>
      </c>
      <c r="E26" s="1031">
        <v>240.54559</v>
      </c>
      <c r="F26" s="1031">
        <v>266.778543</v>
      </c>
      <c r="G26" s="1031">
        <v>2.864904029219261</v>
      </c>
      <c r="H26" s="1032">
        <v>10.90560546131816</v>
      </c>
    </row>
    <row r="27" spans="2:8" ht="15" customHeight="1">
      <c r="B27" s="1029">
        <v>21</v>
      </c>
      <c r="C27" s="1030" t="s">
        <v>847</v>
      </c>
      <c r="D27" s="1031">
        <v>0.716772</v>
      </c>
      <c r="E27" s="1031">
        <v>1.598406</v>
      </c>
      <c r="F27" s="1031">
        <v>0.330586</v>
      </c>
      <c r="G27" s="1031">
        <v>123.00061944383992</v>
      </c>
      <c r="H27" s="1032">
        <v>-79.31777032868996</v>
      </c>
    </row>
    <row r="28" spans="2:8" ht="15" customHeight="1">
      <c r="B28" s="1029">
        <v>22</v>
      </c>
      <c r="C28" s="1030" t="s">
        <v>891</v>
      </c>
      <c r="D28" s="1031">
        <v>4.168229</v>
      </c>
      <c r="E28" s="1031">
        <v>1.7315649999999998</v>
      </c>
      <c r="F28" s="1031">
        <v>4.292875</v>
      </c>
      <c r="G28" s="1031">
        <v>-58.45801658210238</v>
      </c>
      <c r="H28" s="1032">
        <v>147.91879022733775</v>
      </c>
    </row>
    <row r="29" spans="2:8" ht="15" customHeight="1">
      <c r="B29" s="1029">
        <v>23</v>
      </c>
      <c r="C29" s="1030" t="s">
        <v>892</v>
      </c>
      <c r="D29" s="1031">
        <v>0.015842</v>
      </c>
      <c r="E29" s="1031">
        <v>0</v>
      </c>
      <c r="F29" s="1031">
        <v>0.010443</v>
      </c>
      <c r="G29" s="1031">
        <v>-100</v>
      </c>
      <c r="H29" s="1032" t="s">
        <v>3</v>
      </c>
    </row>
    <row r="30" spans="2:8" ht="15" customHeight="1">
      <c r="B30" s="1029">
        <v>24</v>
      </c>
      <c r="C30" s="1030" t="s">
        <v>849</v>
      </c>
      <c r="D30" s="1031">
        <v>19.684022</v>
      </c>
      <c r="E30" s="1031">
        <v>16.594309</v>
      </c>
      <c r="F30" s="1031">
        <v>34.895986</v>
      </c>
      <c r="G30" s="1031">
        <v>-15.696553275545014</v>
      </c>
      <c r="H30" s="1032">
        <v>110.28887674684134</v>
      </c>
    </row>
    <row r="31" spans="2:8" ht="15" customHeight="1">
      <c r="B31" s="1029">
        <v>25</v>
      </c>
      <c r="C31" s="1030" t="s">
        <v>893</v>
      </c>
      <c r="D31" s="1031">
        <v>632.371218</v>
      </c>
      <c r="E31" s="1031">
        <v>2811.4301729999997</v>
      </c>
      <c r="F31" s="1031">
        <v>2506.530659</v>
      </c>
      <c r="G31" s="1031">
        <v>344.5854101158664</v>
      </c>
      <c r="H31" s="1032">
        <v>-10.844996860606699</v>
      </c>
    </row>
    <row r="32" spans="2:8" ht="15" customHeight="1">
      <c r="B32" s="1029">
        <v>26</v>
      </c>
      <c r="C32" s="1030" t="s">
        <v>817</v>
      </c>
      <c r="D32" s="1031">
        <v>16.781842</v>
      </c>
      <c r="E32" s="1031">
        <v>4.4753110000000005</v>
      </c>
      <c r="F32" s="1031">
        <v>20.181752</v>
      </c>
      <c r="G32" s="1031">
        <v>-73.33242083914269</v>
      </c>
      <c r="H32" s="1032">
        <v>350.957531219618</v>
      </c>
    </row>
    <row r="33" spans="2:8" ht="15" customHeight="1">
      <c r="B33" s="1029">
        <v>27</v>
      </c>
      <c r="C33" s="1030" t="s">
        <v>818</v>
      </c>
      <c r="D33" s="1031">
        <v>0</v>
      </c>
      <c r="E33" s="1031">
        <v>0</v>
      </c>
      <c r="F33" s="1031">
        <v>0</v>
      </c>
      <c r="G33" s="1031" t="s">
        <v>3</v>
      </c>
      <c r="H33" s="1032" t="s">
        <v>3</v>
      </c>
    </row>
    <row r="34" spans="2:8" ht="15" customHeight="1">
      <c r="B34" s="1029">
        <v>28</v>
      </c>
      <c r="C34" s="1030" t="s">
        <v>894</v>
      </c>
      <c r="D34" s="1031">
        <v>0</v>
      </c>
      <c r="E34" s="1031">
        <v>1.198458</v>
      </c>
      <c r="F34" s="1031">
        <v>0</v>
      </c>
      <c r="G34" s="1031" t="s">
        <v>3</v>
      </c>
      <c r="H34" s="1032">
        <v>-100</v>
      </c>
    </row>
    <row r="35" spans="2:8" ht="15" customHeight="1">
      <c r="B35" s="1029">
        <v>29</v>
      </c>
      <c r="C35" s="1030" t="s">
        <v>850</v>
      </c>
      <c r="D35" s="1031">
        <v>741.986229</v>
      </c>
      <c r="E35" s="1031">
        <v>722.877545</v>
      </c>
      <c r="F35" s="1031">
        <v>799.3773180000001</v>
      </c>
      <c r="G35" s="1031">
        <v>-2.575342136167862</v>
      </c>
      <c r="H35" s="1032">
        <v>10.582673860757424</v>
      </c>
    </row>
    <row r="36" spans="2:8" ht="15" customHeight="1">
      <c r="B36" s="1029">
        <v>30</v>
      </c>
      <c r="C36" s="1030" t="s">
        <v>820</v>
      </c>
      <c r="D36" s="1031">
        <v>443.927053</v>
      </c>
      <c r="E36" s="1031">
        <v>474.472939</v>
      </c>
      <c r="F36" s="1031">
        <v>284.284408</v>
      </c>
      <c r="G36" s="1031">
        <v>6.8808345410749325</v>
      </c>
      <c r="H36" s="1032">
        <v>-40.08416821428039</v>
      </c>
    </row>
    <row r="37" spans="2:8" ht="15" customHeight="1">
      <c r="B37" s="1029">
        <v>31</v>
      </c>
      <c r="C37" s="1030" t="s">
        <v>852</v>
      </c>
      <c r="D37" s="1031">
        <v>75.18161</v>
      </c>
      <c r="E37" s="1031">
        <v>62.174369999999996</v>
      </c>
      <c r="F37" s="1031">
        <v>150.866941</v>
      </c>
      <c r="G37" s="1031">
        <v>-17.301092647523788</v>
      </c>
      <c r="H37" s="1032">
        <v>142.65133848561717</v>
      </c>
    </row>
    <row r="38" spans="2:8" ht="15" customHeight="1">
      <c r="B38" s="1029">
        <v>32</v>
      </c>
      <c r="C38" s="1030" t="s">
        <v>895</v>
      </c>
      <c r="D38" s="1031">
        <v>672.272827</v>
      </c>
      <c r="E38" s="1031">
        <v>648.4466600000001</v>
      </c>
      <c r="F38" s="1031">
        <v>808.170876</v>
      </c>
      <c r="G38" s="1031">
        <v>-3.5441216784446965</v>
      </c>
      <c r="H38" s="1032">
        <v>24.63182029497999</v>
      </c>
    </row>
    <row r="39" spans="2:8" ht="15" customHeight="1">
      <c r="B39" s="1029">
        <v>33</v>
      </c>
      <c r="C39" s="1030" t="s">
        <v>854</v>
      </c>
      <c r="D39" s="1031">
        <v>223.11567</v>
      </c>
      <c r="E39" s="1031">
        <v>150.074657</v>
      </c>
      <c r="F39" s="1031">
        <v>69.33858599999999</v>
      </c>
      <c r="G39" s="1031">
        <v>-32.736836906166204</v>
      </c>
      <c r="H39" s="1032">
        <v>-53.79727171390437</v>
      </c>
    </row>
    <row r="40" spans="2:8" ht="15" customHeight="1">
      <c r="B40" s="1029">
        <v>34</v>
      </c>
      <c r="C40" s="1030" t="s">
        <v>896</v>
      </c>
      <c r="D40" s="1031">
        <v>448.467486</v>
      </c>
      <c r="E40" s="1031">
        <v>231.054032</v>
      </c>
      <c r="F40" s="1031">
        <v>408.93073300000003</v>
      </c>
      <c r="G40" s="1031">
        <v>-48.47920100945735</v>
      </c>
      <c r="H40" s="1032">
        <v>76.98489373256209</v>
      </c>
    </row>
    <row r="41" spans="2:8" ht="15" customHeight="1">
      <c r="B41" s="1029">
        <v>35</v>
      </c>
      <c r="C41" s="1030" t="s">
        <v>897</v>
      </c>
      <c r="D41" s="1031">
        <v>91.844532</v>
      </c>
      <c r="E41" s="1031">
        <v>48.753397</v>
      </c>
      <c r="F41" s="1031">
        <v>74.5</v>
      </c>
      <c r="G41" s="1031">
        <v>-46.91747462984514</v>
      </c>
      <c r="H41" s="1032">
        <v>52.80986471568329</v>
      </c>
    </row>
    <row r="42" spans="2:8" ht="15" customHeight="1">
      <c r="B42" s="1029">
        <v>36</v>
      </c>
      <c r="C42" s="1030" t="s">
        <v>855</v>
      </c>
      <c r="D42" s="1031">
        <v>19.920299999999997</v>
      </c>
      <c r="E42" s="1031">
        <v>2.248101</v>
      </c>
      <c r="F42" s="1031">
        <v>17.812106999999997</v>
      </c>
      <c r="G42" s="1031">
        <v>-88.71452237165103</v>
      </c>
      <c r="H42" s="1032">
        <v>692.3179163213752</v>
      </c>
    </row>
    <row r="43" spans="2:8" ht="15" customHeight="1">
      <c r="B43" s="1029">
        <v>37</v>
      </c>
      <c r="C43" s="1030" t="s">
        <v>824</v>
      </c>
      <c r="D43" s="1031">
        <v>333.768022</v>
      </c>
      <c r="E43" s="1031">
        <v>284.674646</v>
      </c>
      <c r="F43" s="1031">
        <v>493.538541</v>
      </c>
      <c r="G43" s="1031">
        <v>-14.708831512924263</v>
      </c>
      <c r="H43" s="1032">
        <v>73.36933511107273</v>
      </c>
    </row>
    <row r="44" spans="2:8" ht="15" customHeight="1">
      <c r="B44" s="1029">
        <v>38</v>
      </c>
      <c r="C44" s="1030" t="s">
        <v>898</v>
      </c>
      <c r="D44" s="1031">
        <v>36.000183</v>
      </c>
      <c r="E44" s="1031">
        <v>29.894271</v>
      </c>
      <c r="F44" s="1031">
        <v>3.070082</v>
      </c>
      <c r="G44" s="1031">
        <v>-16.960780449366055</v>
      </c>
      <c r="H44" s="1032">
        <v>-89.73019947534429</v>
      </c>
    </row>
    <row r="45" spans="2:8" ht="15" customHeight="1">
      <c r="B45" s="1029">
        <v>39</v>
      </c>
      <c r="C45" s="1030" t="s">
        <v>899</v>
      </c>
      <c r="D45" s="1031">
        <v>1478.08142</v>
      </c>
      <c r="E45" s="1031">
        <v>1205.860674</v>
      </c>
      <c r="F45" s="1031">
        <v>1477.8501270000002</v>
      </c>
      <c r="G45" s="1031">
        <v>-18.417168521068334</v>
      </c>
      <c r="H45" s="1032">
        <v>22.555628429093304</v>
      </c>
    </row>
    <row r="46" spans="2:8" ht="15" customHeight="1">
      <c r="B46" s="1029">
        <v>40</v>
      </c>
      <c r="C46" s="1030" t="s">
        <v>900</v>
      </c>
      <c r="D46" s="1031">
        <v>58.688359999999996</v>
      </c>
      <c r="E46" s="1031">
        <v>40.039634</v>
      </c>
      <c r="F46" s="1031">
        <v>105.058157</v>
      </c>
      <c r="G46" s="1031">
        <v>-31.775851293169538</v>
      </c>
      <c r="H46" s="1032">
        <v>162.38540791856389</v>
      </c>
    </row>
    <row r="47" spans="2:8" ht="15" customHeight="1">
      <c r="B47" s="1029">
        <v>41</v>
      </c>
      <c r="C47" s="1030" t="s">
        <v>857</v>
      </c>
      <c r="D47" s="1031">
        <v>0</v>
      </c>
      <c r="E47" s="1031">
        <v>2.028541</v>
      </c>
      <c r="F47" s="1031">
        <v>0</v>
      </c>
      <c r="G47" s="1031" t="s">
        <v>3</v>
      </c>
      <c r="H47" s="1032">
        <v>-100</v>
      </c>
    </row>
    <row r="48" spans="2:8" ht="15" customHeight="1">
      <c r="B48" s="1029">
        <v>42</v>
      </c>
      <c r="C48" s="1030" t="s">
        <v>858</v>
      </c>
      <c r="D48" s="1031">
        <v>137.185966</v>
      </c>
      <c r="E48" s="1031">
        <v>139.110894</v>
      </c>
      <c r="F48" s="1031">
        <v>213.89502099999999</v>
      </c>
      <c r="G48" s="1031">
        <v>1.403152272878998</v>
      </c>
      <c r="H48" s="1032">
        <v>53.75864164887042</v>
      </c>
    </row>
    <row r="49" spans="2:8" ht="15" customHeight="1">
      <c r="B49" s="1029">
        <v>43</v>
      </c>
      <c r="C49" s="1030" t="s">
        <v>780</v>
      </c>
      <c r="D49" s="1031">
        <v>197.758926</v>
      </c>
      <c r="E49" s="1031">
        <v>516.582501</v>
      </c>
      <c r="F49" s="1031">
        <v>218.290932</v>
      </c>
      <c r="G49" s="1031">
        <v>161.2182981818985</v>
      </c>
      <c r="H49" s="1032">
        <v>-57.74325851583579</v>
      </c>
    </row>
    <row r="50" spans="2:8" ht="15" customHeight="1">
      <c r="B50" s="1029">
        <v>44</v>
      </c>
      <c r="C50" s="1030" t="s">
        <v>901</v>
      </c>
      <c r="D50" s="1031">
        <v>28.528069000000002</v>
      </c>
      <c r="E50" s="1031">
        <v>66.501835</v>
      </c>
      <c r="F50" s="1031">
        <v>32.565883</v>
      </c>
      <c r="G50" s="1031">
        <v>133.11018702317355</v>
      </c>
      <c r="H50" s="1032">
        <v>-51.03009864314271</v>
      </c>
    </row>
    <row r="51" spans="2:8" ht="15" customHeight="1">
      <c r="B51" s="1029">
        <v>45</v>
      </c>
      <c r="C51" s="1030" t="s">
        <v>902</v>
      </c>
      <c r="D51" s="1031">
        <v>4940.087487</v>
      </c>
      <c r="E51" s="1031">
        <v>2050.770834</v>
      </c>
      <c r="F51" s="1031">
        <v>865.119774</v>
      </c>
      <c r="G51" s="1031">
        <v>-58.487155553486254</v>
      </c>
      <c r="H51" s="1032">
        <v>-57.814897712749506</v>
      </c>
    </row>
    <row r="52" spans="2:8" ht="15" customHeight="1">
      <c r="B52" s="1029">
        <v>46</v>
      </c>
      <c r="C52" s="1030" t="s">
        <v>903</v>
      </c>
      <c r="D52" s="1031">
        <v>152.73850299999998</v>
      </c>
      <c r="E52" s="1031">
        <v>5.384518</v>
      </c>
      <c r="F52" s="1031">
        <v>362.5</v>
      </c>
      <c r="G52" s="1031">
        <v>-96.47468196018656</v>
      </c>
      <c r="H52" s="1032" t="s">
        <v>3</v>
      </c>
    </row>
    <row r="53" spans="2:8" ht="15" customHeight="1">
      <c r="B53" s="1029">
        <v>47</v>
      </c>
      <c r="C53" s="1030" t="s">
        <v>862</v>
      </c>
      <c r="D53" s="1031">
        <v>0.213924</v>
      </c>
      <c r="E53" s="1031">
        <v>1.996041</v>
      </c>
      <c r="F53" s="1031">
        <v>3.21064</v>
      </c>
      <c r="G53" s="1031">
        <v>833.060806641611</v>
      </c>
      <c r="H53" s="1032">
        <v>60.8504033734778</v>
      </c>
    </row>
    <row r="54" spans="2:8" ht="15" customHeight="1">
      <c r="B54" s="1029">
        <v>48</v>
      </c>
      <c r="C54" s="1030" t="s">
        <v>863</v>
      </c>
      <c r="D54" s="1031">
        <v>176.471063</v>
      </c>
      <c r="E54" s="1031">
        <v>70.39197</v>
      </c>
      <c r="F54" s="1031">
        <v>121.517042</v>
      </c>
      <c r="G54" s="1031">
        <v>-60.11132431383382</v>
      </c>
      <c r="H54" s="1032">
        <v>72.62912516868047</v>
      </c>
    </row>
    <row r="55" spans="2:8" ht="15" customHeight="1">
      <c r="B55" s="1029">
        <v>49</v>
      </c>
      <c r="C55" s="1030" t="s">
        <v>904</v>
      </c>
      <c r="D55" s="1031">
        <v>29.593655</v>
      </c>
      <c r="E55" s="1031">
        <v>15.395041</v>
      </c>
      <c r="F55" s="1031">
        <v>41.038484000000004</v>
      </c>
      <c r="G55" s="1031">
        <v>-47.97857513713666</v>
      </c>
      <c r="H55" s="1032">
        <v>166.56950117898356</v>
      </c>
    </row>
    <row r="56" spans="2:8" ht="15" customHeight="1">
      <c r="B56" s="1029">
        <v>50</v>
      </c>
      <c r="C56" s="1030" t="s">
        <v>905</v>
      </c>
      <c r="D56" s="1031">
        <v>54.27189</v>
      </c>
      <c r="E56" s="1031">
        <v>38.27303</v>
      </c>
      <c r="F56" s="1031">
        <v>125.26121499999999</v>
      </c>
      <c r="G56" s="1031">
        <v>-29.47909129385397</v>
      </c>
      <c r="H56" s="1032">
        <v>227.28324619190067</v>
      </c>
    </row>
    <row r="57" spans="2:13" ht="15" customHeight="1">
      <c r="B57" s="1029">
        <v>51</v>
      </c>
      <c r="C57" s="1030" t="s">
        <v>906</v>
      </c>
      <c r="D57" s="1031">
        <v>1004.646461</v>
      </c>
      <c r="E57" s="1031">
        <v>697.946384</v>
      </c>
      <c r="F57" s="1031">
        <v>1379.5921400000002</v>
      </c>
      <c r="G57" s="1031">
        <v>-30.52815979610564</v>
      </c>
      <c r="H57" s="1032">
        <v>97.66448707613051</v>
      </c>
      <c r="M57" s="2" t="s">
        <v>124</v>
      </c>
    </row>
    <row r="58" spans="2:8" ht="15" customHeight="1">
      <c r="B58" s="1029">
        <v>52</v>
      </c>
      <c r="C58" s="1030" t="s">
        <v>907</v>
      </c>
      <c r="D58" s="1031">
        <v>51.900732000000005</v>
      </c>
      <c r="E58" s="1031">
        <v>37.56289700000001</v>
      </c>
      <c r="F58" s="1031">
        <v>14</v>
      </c>
      <c r="G58" s="1031">
        <v>-27.625496688563075</v>
      </c>
      <c r="H58" s="1032">
        <v>-62.72917927496381</v>
      </c>
    </row>
    <row r="59" spans="2:8" ht="15" customHeight="1">
      <c r="B59" s="1029">
        <v>53</v>
      </c>
      <c r="C59" s="1030" t="s">
        <v>908</v>
      </c>
      <c r="D59" s="1031">
        <v>17.893688</v>
      </c>
      <c r="E59" s="1031">
        <v>13.836106000000001</v>
      </c>
      <c r="F59" s="1031">
        <v>30.498001000000002</v>
      </c>
      <c r="G59" s="1031">
        <v>-22.676052024602185</v>
      </c>
      <c r="H59" s="1032">
        <v>120.42329684377958</v>
      </c>
    </row>
    <row r="60" spans="2:8" ht="15" customHeight="1">
      <c r="B60" s="1029">
        <v>54</v>
      </c>
      <c r="C60" s="1030" t="s">
        <v>834</v>
      </c>
      <c r="D60" s="1031">
        <v>161.167592</v>
      </c>
      <c r="E60" s="1031">
        <v>68.615013</v>
      </c>
      <c r="F60" s="1031">
        <v>107.644049</v>
      </c>
      <c r="G60" s="1031">
        <v>-57.4262963487101</v>
      </c>
      <c r="H60" s="1032">
        <v>56.88119012671467</v>
      </c>
    </row>
    <row r="61" spans="2:8" ht="15" customHeight="1">
      <c r="B61" s="1029">
        <v>55</v>
      </c>
      <c r="C61" s="1030" t="s">
        <v>909</v>
      </c>
      <c r="D61" s="1031">
        <v>763.702773</v>
      </c>
      <c r="E61" s="1031">
        <v>585.621088</v>
      </c>
      <c r="F61" s="1031">
        <v>244.16047500000002</v>
      </c>
      <c r="G61" s="1031">
        <v>-23.31819279645329</v>
      </c>
      <c r="H61" s="1032">
        <v>-58.30743120370692</v>
      </c>
    </row>
    <row r="62" spans="2:8" ht="15" customHeight="1">
      <c r="B62" s="1029">
        <v>56</v>
      </c>
      <c r="C62" s="1030" t="s">
        <v>866</v>
      </c>
      <c r="D62" s="1031">
        <v>10.323586</v>
      </c>
      <c r="E62" s="1031">
        <v>12.548276000000001</v>
      </c>
      <c r="F62" s="1031">
        <v>30.962721</v>
      </c>
      <c r="G62" s="1031">
        <v>21.549585580049424</v>
      </c>
      <c r="H62" s="1032">
        <v>146.74880437758935</v>
      </c>
    </row>
    <row r="63" spans="2:8" ht="15" customHeight="1">
      <c r="B63" s="1029">
        <v>57</v>
      </c>
      <c r="C63" s="1030" t="s">
        <v>867</v>
      </c>
      <c r="D63" s="1031">
        <v>749.068747</v>
      </c>
      <c r="E63" s="1031">
        <v>608.51291</v>
      </c>
      <c r="F63" s="1031">
        <v>1117.458989</v>
      </c>
      <c r="G63" s="1031">
        <v>-18.764077070752492</v>
      </c>
      <c r="H63" s="1032">
        <v>83.63767976590668</v>
      </c>
    </row>
    <row r="64" spans="2:8" ht="15" customHeight="1">
      <c r="B64" s="1029">
        <v>58</v>
      </c>
      <c r="C64" s="1030" t="s">
        <v>910</v>
      </c>
      <c r="D64" s="1031">
        <v>58.195918000000006</v>
      </c>
      <c r="E64" s="1031">
        <v>70.639719</v>
      </c>
      <c r="F64" s="1031">
        <v>107.312282</v>
      </c>
      <c r="G64" s="1031">
        <v>21.382601095836293</v>
      </c>
      <c r="H64" s="1032">
        <v>51.91493329694589</v>
      </c>
    </row>
    <row r="65" spans="2:8" ht="15" customHeight="1">
      <c r="B65" s="1029">
        <v>59</v>
      </c>
      <c r="C65" s="1030" t="s">
        <v>911</v>
      </c>
      <c r="D65" s="1031">
        <v>0.10445</v>
      </c>
      <c r="E65" s="1031">
        <v>0.285622</v>
      </c>
      <c r="F65" s="1031">
        <v>0.073275</v>
      </c>
      <c r="G65" s="1031">
        <v>173.45332695069413</v>
      </c>
      <c r="H65" s="1032">
        <v>-74.34546358473787</v>
      </c>
    </row>
    <row r="66" spans="2:8" ht="15" customHeight="1">
      <c r="B66" s="1029">
        <v>60</v>
      </c>
      <c r="C66" s="1030" t="s">
        <v>869</v>
      </c>
      <c r="D66" s="1031">
        <v>285.290319</v>
      </c>
      <c r="E66" s="1031">
        <v>164.586324</v>
      </c>
      <c r="F66" s="1031">
        <v>415.784511</v>
      </c>
      <c r="G66" s="1031">
        <v>-42.30918014431468</v>
      </c>
      <c r="H66" s="1032">
        <v>152.6239731801775</v>
      </c>
    </row>
    <row r="67" spans="2:8" ht="15" customHeight="1">
      <c r="B67" s="1029">
        <v>61</v>
      </c>
      <c r="C67" s="1030" t="s">
        <v>912</v>
      </c>
      <c r="D67" s="1031">
        <v>76.442489</v>
      </c>
      <c r="E67" s="1031">
        <v>89.397028</v>
      </c>
      <c r="F67" s="1031">
        <v>67.510304</v>
      </c>
      <c r="G67" s="1031">
        <v>16.946778119692055</v>
      </c>
      <c r="H67" s="1032">
        <v>-24.482608079543766</v>
      </c>
    </row>
    <row r="68" spans="2:8" ht="15" customHeight="1">
      <c r="B68" s="1029">
        <v>62</v>
      </c>
      <c r="C68" s="1030" t="s">
        <v>872</v>
      </c>
      <c r="D68" s="1031">
        <v>189.355392</v>
      </c>
      <c r="E68" s="1031">
        <v>171.912982</v>
      </c>
      <c r="F68" s="1031">
        <v>411.51687200000003</v>
      </c>
      <c r="G68" s="1031">
        <v>-9.211467292148726</v>
      </c>
      <c r="H68" s="1032">
        <v>139.37509966524811</v>
      </c>
    </row>
    <row r="69" spans="2:8" ht="15" customHeight="1">
      <c r="B69" s="1029">
        <v>63</v>
      </c>
      <c r="C69" s="1030" t="s">
        <v>913</v>
      </c>
      <c r="D69" s="1031">
        <v>47.934687</v>
      </c>
      <c r="E69" s="1031">
        <v>58.044369</v>
      </c>
      <c r="F69" s="1031">
        <v>62.070399</v>
      </c>
      <c r="G69" s="1031">
        <v>21.090535127516333</v>
      </c>
      <c r="H69" s="1032">
        <v>6.936125018432023</v>
      </c>
    </row>
    <row r="70" spans="2:8" ht="15" customHeight="1">
      <c r="B70" s="1029">
        <v>64</v>
      </c>
      <c r="C70" s="1030" t="s">
        <v>914</v>
      </c>
      <c r="D70" s="1031">
        <v>37.7753</v>
      </c>
      <c r="E70" s="1031">
        <v>79.77194</v>
      </c>
      <c r="F70" s="1031">
        <v>434.8</v>
      </c>
      <c r="G70" s="1031">
        <v>111.17486823400475</v>
      </c>
      <c r="H70" s="1032">
        <v>445.05381215500086</v>
      </c>
    </row>
    <row r="71" spans="2:8" ht="15" customHeight="1">
      <c r="B71" s="1033"/>
      <c r="C71" s="1034" t="s">
        <v>767</v>
      </c>
      <c r="D71" s="1035">
        <v>8059.914432999998</v>
      </c>
      <c r="E71" s="1035">
        <v>6505.9435319999975</v>
      </c>
      <c r="F71" s="1035">
        <v>10623.538330999998</v>
      </c>
      <c r="G71" s="1031">
        <v>-19.280240676470726</v>
      </c>
      <c r="H71" s="1032">
        <v>63.28974081541418</v>
      </c>
    </row>
    <row r="72" spans="2:8" ht="15" customHeight="1" thickBot="1">
      <c r="B72" s="1036"/>
      <c r="C72" s="1037" t="s">
        <v>768</v>
      </c>
      <c r="D72" s="1038">
        <v>29631.498516000003</v>
      </c>
      <c r="E72" s="1038">
        <v>22992.461854</v>
      </c>
      <c r="F72" s="1038">
        <v>31380.454401000003</v>
      </c>
      <c r="G72" s="1038">
        <v>-22.405335519616557</v>
      </c>
      <c r="H72" s="1039">
        <v>36.481489456253</v>
      </c>
    </row>
    <row r="73" ht="13.5" thickTop="1">
      <c r="B73" s="126" t="s">
        <v>770</v>
      </c>
    </row>
    <row r="75" spans="4:6" ht="12.75">
      <c r="D75" s="1040"/>
      <c r="E75" s="1040"/>
      <c r="F75" s="1040"/>
    </row>
    <row r="77" ht="12.75">
      <c r="D77" s="4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L16" sqref="L16"/>
    </sheetView>
  </sheetViews>
  <sheetFormatPr defaultColWidth="9.140625" defaultRowHeight="15"/>
  <cols>
    <col min="2" max="2" width="30.140625" style="0" customWidth="1"/>
    <col min="3" max="3" width="12.140625" style="0" customWidth="1"/>
    <col min="4" max="4" width="11.7109375" style="0" customWidth="1"/>
    <col min="5" max="5" width="10.8515625" style="0" customWidth="1"/>
    <col min="6" max="6" width="13.140625" style="0" customWidth="1"/>
    <col min="7" max="7" width="12.57421875" style="0" customWidth="1"/>
    <col min="8" max="8" width="12.28125" style="0" customWidth="1"/>
  </cols>
  <sheetData>
    <row r="1" spans="1:8" ht="15">
      <c r="A1" s="1268"/>
      <c r="B1" s="1531" t="s">
        <v>915</v>
      </c>
      <c r="C1" s="1531"/>
      <c r="D1" s="1531"/>
      <c r="E1" s="1531"/>
      <c r="F1" s="1531"/>
      <c r="G1" s="1531"/>
      <c r="H1" s="1531"/>
    </row>
    <row r="2" spans="1:10" ht="18" customHeight="1">
      <c r="A2" s="1552" t="s">
        <v>916</v>
      </c>
      <c r="B2" s="1552"/>
      <c r="C2" s="1552"/>
      <c r="D2" s="1552"/>
      <c r="E2" s="1552"/>
      <c r="F2" s="1552"/>
      <c r="G2" s="1552"/>
      <c r="H2" s="1552"/>
      <c r="I2" s="1041"/>
      <c r="J2" s="1041"/>
    </row>
    <row r="3" spans="1:10" ht="15.75" customHeight="1">
      <c r="A3" s="1552" t="s">
        <v>917</v>
      </c>
      <c r="B3" s="1552"/>
      <c r="C3" s="1552"/>
      <c r="D3" s="1552"/>
      <c r="E3" s="1552"/>
      <c r="F3" s="1552"/>
      <c r="G3" s="1552"/>
      <c r="H3" s="1552"/>
      <c r="I3" s="1042"/>
      <c r="J3" s="1042"/>
    </row>
    <row r="4" spans="1:10" ht="18.75">
      <c r="A4" s="1531" t="s">
        <v>918</v>
      </c>
      <c r="B4" s="1531"/>
      <c r="C4" s="1531"/>
      <c r="D4" s="1531"/>
      <c r="E4" s="1531"/>
      <c r="F4" s="1531"/>
      <c r="G4" s="1531"/>
      <c r="H4" s="1531"/>
      <c r="I4" s="1042"/>
      <c r="J4" s="1042"/>
    </row>
    <row r="5" spans="1:8" ht="15.75" thickBot="1">
      <c r="A5" s="1268"/>
      <c r="B5" s="1553" t="s">
        <v>919</v>
      </c>
      <c r="C5" s="1553"/>
      <c r="D5" s="1553"/>
      <c r="E5" s="1553"/>
      <c r="F5" s="1553"/>
      <c r="G5" s="1553"/>
      <c r="H5" s="1553"/>
    </row>
    <row r="6" spans="1:8" ht="15" customHeight="1" thickTop="1">
      <c r="A6" s="1554" t="s">
        <v>656</v>
      </c>
      <c r="B6" s="1556" t="s">
        <v>920</v>
      </c>
      <c r="C6" s="1558" t="s">
        <v>921</v>
      </c>
      <c r="D6" s="1558"/>
      <c r="E6" s="1558"/>
      <c r="F6" s="1558" t="s">
        <v>922</v>
      </c>
      <c r="G6" s="1558"/>
      <c r="H6" s="1559"/>
    </row>
    <row r="7" spans="1:8" ht="15">
      <c r="A7" s="1555"/>
      <c r="B7" s="1557"/>
      <c r="C7" s="1269" t="s">
        <v>19</v>
      </c>
      <c r="D7" s="1269" t="s">
        <v>41</v>
      </c>
      <c r="E7" s="1270" t="s">
        <v>923</v>
      </c>
      <c r="F7" s="1269" t="s">
        <v>19</v>
      </c>
      <c r="G7" s="1269" t="s">
        <v>41</v>
      </c>
      <c r="H7" s="1271" t="s">
        <v>923</v>
      </c>
    </row>
    <row r="8" spans="1:8" ht="15">
      <c r="A8" s="1272">
        <v>1</v>
      </c>
      <c r="B8" s="1273" t="s">
        <v>924</v>
      </c>
      <c r="C8" s="1274">
        <v>2338</v>
      </c>
      <c r="D8" s="1274">
        <v>2878.171614</v>
      </c>
      <c r="E8" s="1275">
        <f>D8/C8*100-100</f>
        <v>23.10400402053037</v>
      </c>
      <c r="F8" s="1274">
        <v>39356.3</v>
      </c>
      <c r="G8" s="1274">
        <v>49837.310732</v>
      </c>
      <c r="H8" s="1276">
        <f>G8/F8*100-100</f>
        <v>26.631087607320808</v>
      </c>
    </row>
    <row r="9" spans="1:8" ht="15">
      <c r="A9" s="1272">
        <v>2</v>
      </c>
      <c r="B9" s="1274" t="s">
        <v>925</v>
      </c>
      <c r="C9" s="1274">
        <v>465.7</v>
      </c>
      <c r="D9" s="1277">
        <v>501.21741599999996</v>
      </c>
      <c r="E9" s="1275">
        <f>D9/C9*100-100</f>
        <v>7.626672965428384</v>
      </c>
      <c r="F9" s="1274">
        <v>9224.2</v>
      </c>
      <c r="G9" s="1274">
        <v>29519.422111</v>
      </c>
      <c r="H9" s="1278">
        <f>G9/F9*100-100</f>
        <v>220.02148816157495</v>
      </c>
    </row>
    <row r="10" spans="1:8" ht="15">
      <c r="A10" s="1272">
        <v>3</v>
      </c>
      <c r="B10" s="1274" t="s">
        <v>926</v>
      </c>
      <c r="C10" s="1274">
        <v>503.2</v>
      </c>
      <c r="D10" s="1274">
        <v>3438.459027</v>
      </c>
      <c r="E10" s="1275">
        <f aca="true" t="shared" si="0" ref="E10:E22">D10/C10*100-100</f>
        <v>583.3185665739269</v>
      </c>
      <c r="F10" s="1274">
        <v>20221.5</v>
      </c>
      <c r="G10" s="1274">
        <v>17518.316926</v>
      </c>
      <c r="H10" s="1276">
        <f aca="true" t="shared" si="1" ref="H10:H22">G10/F10*100-100</f>
        <v>-13.367866251267216</v>
      </c>
    </row>
    <row r="11" spans="1:8" ht="15">
      <c r="A11" s="1272">
        <v>4</v>
      </c>
      <c r="B11" s="1274" t="s">
        <v>927</v>
      </c>
      <c r="C11" s="1274">
        <v>3309.1</v>
      </c>
      <c r="D11" s="1274">
        <v>4046.564529</v>
      </c>
      <c r="E11" s="1275">
        <f t="shared" si="0"/>
        <v>22.285954761113302</v>
      </c>
      <c r="F11" s="1274">
        <v>14361.3</v>
      </c>
      <c r="G11" s="1274">
        <v>13609.980906</v>
      </c>
      <c r="H11" s="1276">
        <f t="shared" si="1"/>
        <v>-5.231553508387108</v>
      </c>
    </row>
    <row r="12" spans="1:8" ht="15">
      <c r="A12" s="1272">
        <v>5</v>
      </c>
      <c r="B12" s="1274" t="s">
        <v>928</v>
      </c>
      <c r="C12" s="1274">
        <v>4307.4</v>
      </c>
      <c r="D12" s="1274">
        <v>653.487245</v>
      </c>
      <c r="E12" s="1275">
        <f t="shared" si="0"/>
        <v>-84.82873090495426</v>
      </c>
      <c r="F12" s="1274">
        <v>14732.5</v>
      </c>
      <c r="G12" s="1274">
        <v>24639.139800999998</v>
      </c>
      <c r="H12" s="1276">
        <f t="shared" si="1"/>
        <v>67.24344002036312</v>
      </c>
    </row>
    <row r="13" spans="1:8" ht="15">
      <c r="A13" s="1272">
        <v>6</v>
      </c>
      <c r="B13" s="1274" t="s">
        <v>929</v>
      </c>
      <c r="C13" s="1274">
        <v>196.6</v>
      </c>
      <c r="D13" s="1274">
        <v>235.91501399999999</v>
      </c>
      <c r="E13" s="1275">
        <f t="shared" si="0"/>
        <v>19.997463886063073</v>
      </c>
      <c r="F13" s="1274">
        <v>2831</v>
      </c>
      <c r="G13" s="1274">
        <v>4004.804115</v>
      </c>
      <c r="H13" s="1276">
        <f t="shared" si="1"/>
        <v>41.462526139173434</v>
      </c>
    </row>
    <row r="14" spans="1:8" ht="15">
      <c r="A14" s="1272">
        <v>7</v>
      </c>
      <c r="B14" s="1274" t="s">
        <v>930</v>
      </c>
      <c r="C14" s="1274">
        <v>937.2</v>
      </c>
      <c r="D14" s="1274">
        <v>1046.867034</v>
      </c>
      <c r="E14" s="1275">
        <f t="shared" si="0"/>
        <v>11.701561459667104</v>
      </c>
      <c r="F14" s="1274">
        <v>1450.5</v>
      </c>
      <c r="G14" s="1274">
        <v>3670.787836</v>
      </c>
      <c r="H14" s="1276">
        <f t="shared" si="1"/>
        <v>153.07051609789727</v>
      </c>
    </row>
    <row r="15" spans="1:8" ht="15">
      <c r="A15" s="1272">
        <v>8</v>
      </c>
      <c r="B15" s="1274" t="s">
        <v>931</v>
      </c>
      <c r="C15" s="1274">
        <v>49.6</v>
      </c>
      <c r="D15" s="1274">
        <v>182.067934</v>
      </c>
      <c r="E15" s="1275">
        <f t="shared" si="0"/>
        <v>267.0724475806452</v>
      </c>
      <c r="F15" s="1274">
        <v>553.1</v>
      </c>
      <c r="G15" s="1274">
        <v>2355.5875690000003</v>
      </c>
      <c r="H15" s="1276">
        <f t="shared" si="1"/>
        <v>325.8881882118966</v>
      </c>
    </row>
    <row r="16" spans="1:8" ht="15">
      <c r="A16" s="1272">
        <v>9</v>
      </c>
      <c r="B16" s="1274" t="s">
        <v>932</v>
      </c>
      <c r="C16" s="1274">
        <v>131.2</v>
      </c>
      <c r="D16" s="1274">
        <v>126.43200000000002</v>
      </c>
      <c r="E16" s="1275">
        <f t="shared" si="0"/>
        <v>-3.634146341463392</v>
      </c>
      <c r="F16" s="1274">
        <v>875</v>
      </c>
      <c r="G16" s="1274">
        <v>1551.145689</v>
      </c>
      <c r="H16" s="1276">
        <f t="shared" si="1"/>
        <v>77.27379302857142</v>
      </c>
    </row>
    <row r="17" spans="1:8" ht="15">
      <c r="A17" s="1272">
        <v>10</v>
      </c>
      <c r="B17" s="1274" t="s">
        <v>933</v>
      </c>
      <c r="C17" s="1274">
        <v>0.5</v>
      </c>
      <c r="D17" s="1274">
        <v>0</v>
      </c>
      <c r="E17" s="1275">
        <f t="shared" si="0"/>
        <v>-100</v>
      </c>
      <c r="F17" s="1274">
        <v>342.6</v>
      </c>
      <c r="G17" s="1274">
        <v>731.763222</v>
      </c>
      <c r="H17" s="1276">
        <f t="shared" si="1"/>
        <v>113.59113309982484</v>
      </c>
    </row>
    <row r="18" spans="1:8" ht="15">
      <c r="A18" s="1272">
        <v>11</v>
      </c>
      <c r="B18" s="1274" t="s">
        <v>934</v>
      </c>
      <c r="C18" s="1274"/>
      <c r="D18" s="1274">
        <v>0</v>
      </c>
      <c r="E18" s="1318" t="s">
        <v>3</v>
      </c>
      <c r="F18" s="1279"/>
      <c r="G18" s="1274">
        <v>0</v>
      </c>
      <c r="H18" s="1319" t="s">
        <v>3</v>
      </c>
    </row>
    <row r="19" spans="1:8" ht="15">
      <c r="A19" s="1272">
        <v>12</v>
      </c>
      <c r="B19" s="1274" t="s">
        <v>935</v>
      </c>
      <c r="C19" s="1274"/>
      <c r="D19" s="1274">
        <v>3.490133</v>
      </c>
      <c r="E19" s="1318" t="s">
        <v>3</v>
      </c>
      <c r="F19" s="1279"/>
      <c r="G19" s="1274">
        <v>284.12039</v>
      </c>
      <c r="H19" s="1319" t="s">
        <v>3</v>
      </c>
    </row>
    <row r="20" spans="1:8" ht="15.75" customHeight="1">
      <c r="A20" s="1280">
        <v>13</v>
      </c>
      <c r="B20" s="1274" t="s">
        <v>936</v>
      </c>
      <c r="C20" s="1274"/>
      <c r="D20" s="1274">
        <v>58.365352</v>
      </c>
      <c r="E20" s="1318" t="s">
        <v>3</v>
      </c>
      <c r="F20" s="1279"/>
      <c r="G20" s="1274">
        <v>982.343003</v>
      </c>
      <c r="H20" s="1319" t="s">
        <v>3</v>
      </c>
    </row>
    <row r="21" spans="1:8" ht="15">
      <c r="A21" s="1272">
        <v>14</v>
      </c>
      <c r="B21" s="1274" t="s">
        <v>937</v>
      </c>
      <c r="C21" s="1274"/>
      <c r="D21" s="1274">
        <v>10.243531</v>
      </c>
      <c r="E21" s="1318" t="s">
        <v>3</v>
      </c>
      <c r="F21" s="1279"/>
      <c r="G21" s="1274">
        <v>314.31559199999833</v>
      </c>
      <c r="H21" s="1319" t="s">
        <v>3</v>
      </c>
    </row>
    <row r="22" spans="1:8" ht="15.75" thickBot="1">
      <c r="A22" s="1281"/>
      <c r="B22" s="1282" t="s">
        <v>443</v>
      </c>
      <c r="C22" s="1283">
        <f>SUM(C8:C21)</f>
        <v>12238.500000000002</v>
      </c>
      <c r="D22" s="1283">
        <v>13181.280829</v>
      </c>
      <c r="E22" s="1284">
        <f t="shared" si="0"/>
        <v>7.703401797605892</v>
      </c>
      <c r="F22" s="1285">
        <f>SUM(F8:F21)</f>
        <v>103948.00000000001</v>
      </c>
      <c r="G22" s="1283">
        <v>149019.037892</v>
      </c>
      <c r="H22" s="1286">
        <f t="shared" si="1"/>
        <v>43.35921604263669</v>
      </c>
    </row>
    <row r="23" ht="15.75" thickTop="1"/>
  </sheetData>
  <sheetProtection/>
  <mergeCells count="9">
    <mergeCell ref="B1:H1"/>
    <mergeCell ref="A2:H2"/>
    <mergeCell ref="A3:H3"/>
    <mergeCell ref="A4:H4"/>
    <mergeCell ref="B5:H5"/>
    <mergeCell ref="A6:A7"/>
    <mergeCell ref="B6:B7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6">
      <selection activeCell="O23" sqref="O23"/>
    </sheetView>
  </sheetViews>
  <sheetFormatPr defaultColWidth="9.140625" defaultRowHeight="21" customHeight="1"/>
  <cols>
    <col min="1" max="11" width="12.7109375" style="1043" customWidth="1"/>
    <col min="12" max="12" width="12.00390625" style="1043" bestFit="1" customWidth="1"/>
    <col min="13" max="16384" width="9.140625" style="1043" customWidth="1"/>
  </cols>
  <sheetData>
    <row r="1" spans="1:11" ht="12.75">
      <c r="A1" s="1560" t="s">
        <v>938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</row>
    <row r="2" spans="1:11" ht="15.75">
      <c r="A2" s="1561" t="s">
        <v>939</v>
      </c>
      <c r="B2" s="1561"/>
      <c r="C2" s="1561"/>
      <c r="D2" s="1561"/>
      <c r="E2" s="1561"/>
      <c r="F2" s="1561"/>
      <c r="G2" s="1561"/>
      <c r="H2" s="1561"/>
      <c r="I2" s="1561"/>
      <c r="J2" s="1561"/>
      <c r="K2" s="1561"/>
    </row>
    <row r="3" spans="1:11" ht="15.75" customHeight="1" thickBot="1">
      <c r="A3" s="1562" t="s">
        <v>40</v>
      </c>
      <c r="B3" s="1562"/>
      <c r="C3" s="1562"/>
      <c r="D3" s="1562"/>
      <c r="E3" s="1562"/>
      <c r="F3" s="1562"/>
      <c r="G3" s="1562"/>
      <c r="H3" s="1562"/>
      <c r="I3" s="1562"/>
      <c r="J3" s="1562"/>
      <c r="K3" s="1562"/>
    </row>
    <row r="4" spans="1:12" ht="21" customHeight="1" thickTop="1">
      <c r="A4" s="1044" t="s">
        <v>458</v>
      </c>
      <c r="B4" s="1045" t="s">
        <v>940</v>
      </c>
      <c r="C4" s="1045" t="s">
        <v>941</v>
      </c>
      <c r="D4" s="1045" t="s">
        <v>942</v>
      </c>
      <c r="E4" s="1045" t="s">
        <v>943</v>
      </c>
      <c r="F4" s="1046" t="s">
        <v>944</v>
      </c>
      <c r="G4" s="1046" t="s">
        <v>945</v>
      </c>
      <c r="H4" s="1046" t="s">
        <v>541</v>
      </c>
      <c r="I4" s="1047" t="s">
        <v>141</v>
      </c>
      <c r="J4" s="1047" t="s">
        <v>946</v>
      </c>
      <c r="K4" s="1047" t="s">
        <v>689</v>
      </c>
      <c r="L4" s="1048" t="s">
        <v>947</v>
      </c>
    </row>
    <row r="5" spans="1:12" ht="21" customHeight="1">
      <c r="A5" s="1049" t="s">
        <v>460</v>
      </c>
      <c r="B5" s="1050">
        <v>957.5</v>
      </c>
      <c r="C5" s="1050">
        <v>2133.8</v>
      </c>
      <c r="D5" s="1050">
        <v>3417.43</v>
      </c>
      <c r="E5" s="1050">
        <v>3939.5</v>
      </c>
      <c r="F5" s="1050">
        <v>2628.646</v>
      </c>
      <c r="G5" s="1050">
        <v>3023.9850000000006</v>
      </c>
      <c r="H5" s="1050">
        <v>3350.8</v>
      </c>
      <c r="I5" s="1051">
        <v>5513.375582999998</v>
      </c>
      <c r="J5" s="1050">
        <v>6551.1245</v>
      </c>
      <c r="K5" s="1050">
        <v>9220.529767999999</v>
      </c>
      <c r="L5" s="1052">
        <v>6774.635442</v>
      </c>
    </row>
    <row r="6" spans="1:12" ht="21" customHeight="1">
      <c r="A6" s="1049" t="s">
        <v>461</v>
      </c>
      <c r="B6" s="1050">
        <v>1207.954</v>
      </c>
      <c r="C6" s="1050">
        <v>1655.209</v>
      </c>
      <c r="D6" s="1050">
        <v>2820.1</v>
      </c>
      <c r="E6" s="1050">
        <v>4235.2</v>
      </c>
      <c r="F6" s="1050">
        <v>4914.036</v>
      </c>
      <c r="G6" s="1050">
        <v>5135.26</v>
      </c>
      <c r="H6" s="1050">
        <v>3193.1</v>
      </c>
      <c r="I6" s="1051">
        <v>6800.915908000001</v>
      </c>
      <c r="J6" s="1051">
        <v>6873.778996</v>
      </c>
      <c r="K6" s="1051">
        <v>2674.870955</v>
      </c>
      <c r="L6" s="1052">
        <v>7496.3</v>
      </c>
    </row>
    <row r="7" spans="1:12" ht="21" customHeight="1">
      <c r="A7" s="1049" t="s">
        <v>462</v>
      </c>
      <c r="B7" s="1050">
        <v>865.719</v>
      </c>
      <c r="C7" s="1050">
        <v>2411.6</v>
      </c>
      <c r="D7" s="1050">
        <v>1543.517</v>
      </c>
      <c r="E7" s="1050">
        <v>4145.5</v>
      </c>
      <c r="F7" s="1050">
        <v>4589.347</v>
      </c>
      <c r="G7" s="1050">
        <v>3823.28</v>
      </c>
      <c r="H7" s="1050">
        <v>2878.583504</v>
      </c>
      <c r="I7" s="1051">
        <v>5499.626733</v>
      </c>
      <c r="J7" s="1051">
        <v>4687.56</v>
      </c>
      <c r="K7" s="1051">
        <v>1943.288387</v>
      </c>
      <c r="L7" s="1052"/>
    </row>
    <row r="8" spans="1:12" ht="21" customHeight="1">
      <c r="A8" s="1049" t="s">
        <v>463</v>
      </c>
      <c r="B8" s="1050">
        <v>1188.259</v>
      </c>
      <c r="C8" s="1050">
        <v>2065.7</v>
      </c>
      <c r="D8" s="1050">
        <v>1571.367</v>
      </c>
      <c r="E8" s="1050">
        <v>3894.8</v>
      </c>
      <c r="F8" s="1050">
        <v>2064.913</v>
      </c>
      <c r="G8" s="1050">
        <v>3673.03</v>
      </c>
      <c r="H8" s="1050">
        <v>4227.3</v>
      </c>
      <c r="I8" s="1051">
        <v>4878.920368</v>
      </c>
      <c r="J8" s="1051">
        <v>6661.43</v>
      </c>
      <c r="K8" s="1051">
        <v>1729.7318549999995</v>
      </c>
      <c r="L8" s="1052"/>
    </row>
    <row r="9" spans="1:12" ht="21" customHeight="1">
      <c r="A9" s="1049" t="s">
        <v>464</v>
      </c>
      <c r="B9" s="1050">
        <v>1661.361</v>
      </c>
      <c r="C9" s="1050">
        <v>2859.9</v>
      </c>
      <c r="D9" s="1050">
        <v>2301.56</v>
      </c>
      <c r="E9" s="1050">
        <v>4767.4</v>
      </c>
      <c r="F9" s="1050">
        <v>3784.984</v>
      </c>
      <c r="G9" s="1050">
        <v>5468.766</v>
      </c>
      <c r="H9" s="1050">
        <v>3117</v>
      </c>
      <c r="I9" s="1051">
        <v>6215.803716</v>
      </c>
      <c r="J9" s="1051">
        <v>6053</v>
      </c>
      <c r="K9" s="1051">
        <v>6048.755077999999</v>
      </c>
      <c r="L9" s="1052"/>
    </row>
    <row r="10" spans="1:12" ht="21" customHeight="1">
      <c r="A10" s="1049" t="s">
        <v>465</v>
      </c>
      <c r="B10" s="1050">
        <v>1643.985</v>
      </c>
      <c r="C10" s="1050">
        <v>3805.5</v>
      </c>
      <c r="D10" s="1050">
        <v>2016.824</v>
      </c>
      <c r="E10" s="1050">
        <v>4917.8</v>
      </c>
      <c r="F10" s="1050">
        <v>4026.84</v>
      </c>
      <c r="G10" s="1050">
        <v>5113.109</v>
      </c>
      <c r="H10" s="1050">
        <v>3147.629993000001</v>
      </c>
      <c r="I10" s="1051">
        <v>7250.6900829999995</v>
      </c>
      <c r="J10" s="1051">
        <v>6521.12</v>
      </c>
      <c r="K10" s="1051">
        <v>5194.902522</v>
      </c>
      <c r="L10" s="1052"/>
    </row>
    <row r="11" spans="1:12" ht="21" customHeight="1">
      <c r="A11" s="1049" t="s">
        <v>466</v>
      </c>
      <c r="B11" s="1050">
        <v>716.981</v>
      </c>
      <c r="C11" s="1050">
        <v>2962.1</v>
      </c>
      <c r="D11" s="1050">
        <v>2007.5</v>
      </c>
      <c r="E11" s="1050">
        <v>5107.5</v>
      </c>
      <c r="F11" s="1050">
        <v>5404.078</v>
      </c>
      <c r="G11" s="1050">
        <v>5923.4</v>
      </c>
      <c r="H11" s="1050">
        <v>3693.200732</v>
      </c>
      <c r="I11" s="1053">
        <v>7103.718668</v>
      </c>
      <c r="J11" s="1053">
        <v>5399.75</v>
      </c>
      <c r="K11" s="1053">
        <v>5664.369971</v>
      </c>
      <c r="L11" s="1054"/>
    </row>
    <row r="12" spans="1:12" ht="19.5" customHeight="1">
      <c r="A12" s="1049" t="s">
        <v>467</v>
      </c>
      <c r="B12" s="1050">
        <v>1428.479</v>
      </c>
      <c r="C12" s="1050">
        <v>1963.1</v>
      </c>
      <c r="D12" s="1050">
        <v>2480.095</v>
      </c>
      <c r="E12" s="1050">
        <v>3755.8</v>
      </c>
      <c r="F12" s="1050">
        <v>4548.177</v>
      </c>
      <c r="G12" s="1050">
        <v>5524.553</v>
      </c>
      <c r="H12" s="1050">
        <v>2894.6</v>
      </c>
      <c r="I12" s="1053">
        <v>6370.281666999998</v>
      </c>
      <c r="J12" s="1053">
        <v>7039.43</v>
      </c>
      <c r="K12" s="1053">
        <v>7382.366038000001</v>
      </c>
      <c r="L12" s="1054"/>
    </row>
    <row r="13" spans="1:12" ht="21" customHeight="1">
      <c r="A13" s="1049" t="s">
        <v>468</v>
      </c>
      <c r="B13" s="1050">
        <v>2052.853</v>
      </c>
      <c r="C13" s="1050">
        <v>3442.1</v>
      </c>
      <c r="D13" s="1050">
        <v>3768.18</v>
      </c>
      <c r="E13" s="1050">
        <v>4382.1</v>
      </c>
      <c r="F13" s="1050">
        <v>4505.977</v>
      </c>
      <c r="G13" s="1050">
        <v>4638.701</v>
      </c>
      <c r="H13" s="1050">
        <v>3614.076429</v>
      </c>
      <c r="I13" s="1053">
        <v>7574.0239679999995</v>
      </c>
      <c r="J13" s="1053">
        <v>6503.97</v>
      </c>
      <c r="K13" s="1053">
        <v>6771.428519000001</v>
      </c>
      <c r="L13" s="1054"/>
    </row>
    <row r="14" spans="1:12" ht="21" customHeight="1">
      <c r="A14" s="1049" t="s">
        <v>469</v>
      </c>
      <c r="B14" s="1050">
        <v>2714.843</v>
      </c>
      <c r="C14" s="1050">
        <v>3420.2</v>
      </c>
      <c r="D14" s="1050">
        <v>3495.035</v>
      </c>
      <c r="E14" s="1050">
        <v>3427.2</v>
      </c>
      <c r="F14" s="1050">
        <v>3263.921</v>
      </c>
      <c r="G14" s="1050">
        <v>5139.568</v>
      </c>
      <c r="H14" s="1050">
        <v>3358.239235000001</v>
      </c>
      <c r="I14" s="1053">
        <v>5302.327289999998</v>
      </c>
      <c r="J14" s="1053">
        <v>4403.9783418</v>
      </c>
      <c r="K14" s="1053">
        <v>5899.446292999999</v>
      </c>
      <c r="L14" s="1054"/>
    </row>
    <row r="15" spans="1:12" ht="21" customHeight="1">
      <c r="A15" s="1049" t="s">
        <v>470</v>
      </c>
      <c r="B15" s="1050">
        <v>1711.2</v>
      </c>
      <c r="C15" s="1050">
        <v>2205.73</v>
      </c>
      <c r="D15" s="1050">
        <v>3452.1</v>
      </c>
      <c r="E15" s="1050">
        <v>3016.2</v>
      </c>
      <c r="F15" s="1050">
        <v>4066.715</v>
      </c>
      <c r="G15" s="1050">
        <v>5497.373</v>
      </c>
      <c r="H15" s="1050">
        <v>3799.3208210000007</v>
      </c>
      <c r="I15" s="1053">
        <v>5892.200164999999</v>
      </c>
      <c r="J15" s="1053">
        <v>7150.519439000001</v>
      </c>
      <c r="K15" s="1053">
        <v>7405.390267999999</v>
      </c>
      <c r="L15" s="1054"/>
    </row>
    <row r="16" spans="1:12" ht="21" customHeight="1">
      <c r="A16" s="1049" t="s">
        <v>471</v>
      </c>
      <c r="B16" s="1050">
        <v>1571.796</v>
      </c>
      <c r="C16" s="1050">
        <v>3091.435</v>
      </c>
      <c r="D16" s="1050">
        <v>4253.095</v>
      </c>
      <c r="E16" s="1050">
        <v>2113.92</v>
      </c>
      <c r="F16" s="1055">
        <v>3970.419</v>
      </c>
      <c r="G16" s="1055">
        <v>7717.93</v>
      </c>
      <c r="H16" s="1050">
        <v>4485.520859</v>
      </c>
      <c r="I16" s="1053">
        <v>6628.0436819999995</v>
      </c>
      <c r="J16" s="1053">
        <v>10623.366396</v>
      </c>
      <c r="K16" s="1053">
        <v>10266.2</v>
      </c>
      <c r="L16" s="1054"/>
    </row>
    <row r="17" spans="1:12" ht="21" customHeight="1" thickBot="1">
      <c r="A17" s="1056" t="s">
        <v>281</v>
      </c>
      <c r="B17" s="1057">
        <v>17720.93</v>
      </c>
      <c r="C17" s="1057">
        <v>32016.374</v>
      </c>
      <c r="D17" s="1057">
        <v>33126.803</v>
      </c>
      <c r="E17" s="1057">
        <v>47702.92</v>
      </c>
      <c r="F17" s="1057">
        <v>47768.05300000001</v>
      </c>
      <c r="G17" s="1057">
        <v>60678.955</v>
      </c>
      <c r="H17" s="1057">
        <v>41759.371573</v>
      </c>
      <c r="I17" s="1058">
        <v>75029.92783100001</v>
      </c>
      <c r="J17" s="1058">
        <v>78469.0276728</v>
      </c>
      <c r="K17" s="1058">
        <f>SUM(K5:K16)</f>
        <v>70201.279654</v>
      </c>
      <c r="L17" s="1059">
        <f>SUM(L5:L16)</f>
        <v>14270.935442</v>
      </c>
    </row>
    <row r="18" spans="1:9" ht="21" customHeight="1" thickTop="1">
      <c r="A18" s="1060" t="s">
        <v>948</v>
      </c>
      <c r="B18" s="1060"/>
      <c r="C18" s="1060"/>
      <c r="D18" s="1061"/>
      <c r="E18" s="1060"/>
      <c r="F18" s="1060"/>
      <c r="G18" s="1061"/>
      <c r="H18" s="1062"/>
      <c r="I18" s="1062"/>
    </row>
    <row r="19" spans="1:9" ht="21" customHeight="1">
      <c r="A19" s="1060" t="s">
        <v>770</v>
      </c>
      <c r="B19" s="1060"/>
      <c r="C19" s="1060"/>
      <c r="D19" s="1061"/>
      <c r="E19" s="1060"/>
      <c r="F19" s="1060"/>
      <c r="G19" s="1063"/>
      <c r="H19" s="1062"/>
      <c r="I19" s="1064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57421875" style="39" bestFit="1" customWidth="1"/>
    <col min="2" max="2" width="10.8515625" style="39" hidden="1" customWidth="1"/>
    <col min="3" max="3" width="11.00390625" style="39" hidden="1" customWidth="1"/>
    <col min="4" max="4" width="9.7109375" style="39" customWidth="1"/>
    <col min="5" max="5" width="12.7109375" style="39" customWidth="1"/>
    <col min="6" max="6" width="10.140625" style="39" customWidth="1"/>
    <col min="7" max="7" width="12.7109375" style="39" customWidth="1"/>
    <col min="8" max="9" width="0" style="39" hidden="1" customWidth="1"/>
    <col min="10" max="10" width="9.140625" style="39" customWidth="1"/>
    <col min="11" max="11" width="9.8515625" style="39" customWidth="1"/>
    <col min="12" max="12" width="9.140625" style="39" customWidth="1"/>
    <col min="13" max="13" width="9.7109375" style="39" customWidth="1"/>
    <col min="14" max="15" width="0" style="39" hidden="1" customWidth="1"/>
    <col min="16" max="16" width="9.140625" style="39" customWidth="1"/>
    <col min="17" max="17" width="10.7109375" style="39" customWidth="1"/>
    <col min="18" max="16384" width="9.140625" style="39" customWidth="1"/>
  </cols>
  <sheetData>
    <row r="1" spans="1:19" ht="12.75">
      <c r="A1" s="1563" t="s">
        <v>949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563"/>
      <c r="N1" s="1563"/>
      <c r="O1" s="1563"/>
      <c r="P1" s="1563"/>
      <c r="Q1" s="1563"/>
      <c r="R1" s="1563"/>
      <c r="S1" s="1563"/>
    </row>
    <row r="2" spans="1:19" ht="15.75">
      <c r="A2" s="1564" t="s">
        <v>109</v>
      </c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</row>
    <row r="3" spans="1:19" ht="16.5" thickBot="1">
      <c r="A3" s="1565" t="s">
        <v>950</v>
      </c>
      <c r="B3" s="1565"/>
      <c r="C3" s="1565"/>
      <c r="D3" s="1565"/>
      <c r="E3" s="1565"/>
      <c r="F3" s="1565"/>
      <c r="G3" s="1565"/>
      <c r="H3" s="1565"/>
      <c r="I3" s="1565"/>
      <c r="J3" s="1565"/>
      <c r="K3" s="1565"/>
      <c r="L3" s="1565"/>
      <c r="M3" s="1565"/>
      <c r="N3" s="1565"/>
      <c r="O3" s="1565"/>
      <c r="P3" s="1565"/>
      <c r="Q3" s="1565"/>
      <c r="R3" s="1565"/>
      <c r="S3" s="1565"/>
    </row>
    <row r="4" spans="1:19" ht="16.5" thickTop="1">
      <c r="A4" s="1566" t="s">
        <v>951</v>
      </c>
      <c r="B4" s="1567"/>
      <c r="C4" s="1567"/>
      <c r="D4" s="1567"/>
      <c r="E4" s="1567"/>
      <c r="F4" s="1567"/>
      <c r="G4" s="1568"/>
      <c r="H4" s="1566" t="s">
        <v>952</v>
      </c>
      <c r="I4" s="1567"/>
      <c r="J4" s="1567"/>
      <c r="K4" s="1567"/>
      <c r="L4" s="1567"/>
      <c r="M4" s="1568"/>
      <c r="N4" s="1566" t="s">
        <v>953</v>
      </c>
      <c r="O4" s="1567"/>
      <c r="P4" s="1567"/>
      <c r="Q4" s="1567"/>
      <c r="R4" s="1567"/>
      <c r="S4" s="1568"/>
    </row>
    <row r="5" spans="1:19" ht="13.5" thickBot="1">
      <c r="A5" s="1065"/>
      <c r="B5" s="597"/>
      <c r="C5" s="597"/>
      <c r="D5" s="597"/>
      <c r="E5" s="597"/>
      <c r="F5" s="597"/>
      <c r="G5" s="599"/>
      <c r="H5" s="1066"/>
      <c r="I5" s="597"/>
      <c r="J5" s="597"/>
      <c r="K5" s="597"/>
      <c r="L5" s="597"/>
      <c r="M5" s="599"/>
      <c r="N5" s="602"/>
      <c r="O5" s="588"/>
      <c r="P5" s="588"/>
      <c r="Q5" s="588"/>
      <c r="R5" s="597"/>
      <c r="S5" s="599"/>
    </row>
    <row r="6" spans="1:19" ht="13.5" thickTop="1">
      <c r="A6" s="1573" t="s">
        <v>954</v>
      </c>
      <c r="B6" s="1572" t="s">
        <v>141</v>
      </c>
      <c r="C6" s="1572"/>
      <c r="D6" s="1572" t="s">
        <v>19</v>
      </c>
      <c r="E6" s="1572"/>
      <c r="F6" s="1569" t="s">
        <v>41</v>
      </c>
      <c r="G6" s="1570"/>
      <c r="H6" s="1571" t="s">
        <v>141</v>
      </c>
      <c r="I6" s="1572"/>
      <c r="J6" s="1572" t="s">
        <v>19</v>
      </c>
      <c r="K6" s="1572"/>
      <c r="L6" s="1569" t="s">
        <v>41</v>
      </c>
      <c r="M6" s="1570"/>
      <c r="N6" s="1571" t="s">
        <v>141</v>
      </c>
      <c r="O6" s="1572"/>
      <c r="P6" s="1572" t="s">
        <v>19</v>
      </c>
      <c r="Q6" s="1572"/>
      <c r="R6" s="1569" t="s">
        <v>41</v>
      </c>
      <c r="S6" s="1570"/>
    </row>
    <row r="7" spans="1:19" ht="38.25">
      <c r="A7" s="1574"/>
      <c r="B7" s="1067" t="s">
        <v>605</v>
      </c>
      <c r="C7" s="1067" t="s">
        <v>562</v>
      </c>
      <c r="D7" s="1067" t="s">
        <v>605</v>
      </c>
      <c r="E7" s="1067" t="s">
        <v>562</v>
      </c>
      <c r="F7" s="1068" t="s">
        <v>605</v>
      </c>
      <c r="G7" s="1069" t="s">
        <v>955</v>
      </c>
      <c r="H7" s="1070" t="s">
        <v>605</v>
      </c>
      <c r="I7" s="1067" t="s">
        <v>562</v>
      </c>
      <c r="J7" s="1067" t="s">
        <v>605</v>
      </c>
      <c r="K7" s="1067" t="s">
        <v>562</v>
      </c>
      <c r="L7" s="1068" t="s">
        <v>605</v>
      </c>
      <c r="M7" s="1069" t="s">
        <v>956</v>
      </c>
      <c r="N7" s="1071" t="s">
        <v>605</v>
      </c>
      <c r="O7" s="1072" t="s">
        <v>562</v>
      </c>
      <c r="P7" s="1072" t="s">
        <v>605</v>
      </c>
      <c r="Q7" s="1072" t="s">
        <v>562</v>
      </c>
      <c r="R7" s="1073" t="s">
        <v>605</v>
      </c>
      <c r="S7" s="1074" t="s">
        <v>606</v>
      </c>
    </row>
    <row r="8" spans="1:19" ht="18" customHeight="1">
      <c r="A8" s="1075" t="s">
        <v>957</v>
      </c>
      <c r="B8" s="169">
        <v>112.68935709970962</v>
      </c>
      <c r="C8" s="169">
        <v>17.519220694849636</v>
      </c>
      <c r="D8" s="1076">
        <v>133.69</v>
      </c>
      <c r="E8" s="1077">
        <v>11.4</v>
      </c>
      <c r="F8" s="1076">
        <v>155.8</v>
      </c>
      <c r="G8" s="1077">
        <f>(F8/D8-1)*100</f>
        <v>16.538260154087837</v>
      </c>
      <c r="H8" s="1078">
        <v>102.86640075318743</v>
      </c>
      <c r="I8" s="169">
        <v>4.112460047036208</v>
      </c>
      <c r="J8" s="1076">
        <v>102.6</v>
      </c>
      <c r="K8" s="1077">
        <v>-8.5</v>
      </c>
      <c r="L8" s="1076">
        <v>98</v>
      </c>
      <c r="M8" s="1077">
        <f>(L8/J8-1)*100</f>
        <v>-4.483430799220267</v>
      </c>
      <c r="N8" s="1078">
        <v>109.54923694675671</v>
      </c>
      <c r="O8" s="169">
        <v>12.877191300403894</v>
      </c>
      <c r="P8" s="1076">
        <v>130.32</v>
      </c>
      <c r="Q8" s="1077">
        <v>21.8</v>
      </c>
      <c r="R8" s="1076">
        <f>F8/L8*100</f>
        <v>158.9795918367347</v>
      </c>
      <c r="S8" s="1077">
        <f>(R8/P8-1)*100</f>
        <v>21.991706443166592</v>
      </c>
    </row>
    <row r="9" spans="1:19" ht="18" customHeight="1">
      <c r="A9" s="1079" t="s">
        <v>958</v>
      </c>
      <c r="B9" s="171">
        <v>114.00424675175967</v>
      </c>
      <c r="C9" s="171">
        <v>16.606640858359654</v>
      </c>
      <c r="D9" s="1080">
        <v>132.8</v>
      </c>
      <c r="E9" s="1081">
        <v>7.3</v>
      </c>
      <c r="F9" s="1080">
        <v>157.8</v>
      </c>
      <c r="G9" s="1081">
        <f>(F9/D9-1)*100</f>
        <v>18.82530120481927</v>
      </c>
      <c r="H9" s="1082">
        <v>104.4636963719881</v>
      </c>
      <c r="I9" s="171">
        <v>3.56405044766872</v>
      </c>
      <c r="J9" s="1080">
        <v>102.9</v>
      </c>
      <c r="K9" s="1081">
        <v>-7.2</v>
      </c>
      <c r="L9" s="1080">
        <v>99.8</v>
      </c>
      <c r="M9" s="1081">
        <f>(L9/J9-1)*100</f>
        <v>-3.0126336248785357</v>
      </c>
      <c r="N9" s="1082">
        <v>109.13288607536758</v>
      </c>
      <c r="O9" s="171">
        <v>12.593743054962303</v>
      </c>
      <c r="P9" s="1080">
        <v>129.1</v>
      </c>
      <c r="Q9" s="1081">
        <v>15.7</v>
      </c>
      <c r="R9" s="1080">
        <f>F9/L9*100</f>
        <v>158.11623246492988</v>
      </c>
      <c r="S9" s="1081">
        <f>(R9/P9-1)*100</f>
        <v>22.475780375623454</v>
      </c>
    </row>
    <row r="10" spans="1:22" ht="18" customHeight="1">
      <c r="A10" s="1083" t="s">
        <v>959</v>
      </c>
      <c r="B10" s="173">
        <v>113.62847620478178</v>
      </c>
      <c r="C10" s="173">
        <v>16.03314819185387</v>
      </c>
      <c r="D10" s="1084">
        <v>138.1</v>
      </c>
      <c r="E10" s="1085">
        <v>8.6</v>
      </c>
      <c r="F10" s="1084"/>
      <c r="G10" s="1085"/>
      <c r="H10" s="1086">
        <v>107.15943410332939</v>
      </c>
      <c r="I10" s="173">
        <v>5.930423421046129</v>
      </c>
      <c r="J10" s="1084">
        <v>103.6</v>
      </c>
      <c r="K10" s="1085">
        <v>-7.1</v>
      </c>
      <c r="L10" s="1084"/>
      <c r="M10" s="1085"/>
      <c r="N10" s="1086">
        <v>106.03683861862743</v>
      </c>
      <c r="O10" s="173">
        <v>9.537132435175891</v>
      </c>
      <c r="P10" s="1084">
        <v>133.3</v>
      </c>
      <c r="Q10" s="1085">
        <v>16.8</v>
      </c>
      <c r="R10" s="1084"/>
      <c r="S10" s="1085"/>
      <c r="U10" s="39" t="s">
        <v>124</v>
      </c>
      <c r="V10" s="39" t="s">
        <v>124</v>
      </c>
    </row>
    <row r="11" spans="1:19" ht="18" customHeight="1">
      <c r="A11" s="1075" t="s">
        <v>960</v>
      </c>
      <c r="B11" s="169">
        <v>106.22663500669962</v>
      </c>
      <c r="C11" s="169">
        <v>8.640273234465951</v>
      </c>
      <c r="D11" s="1076">
        <v>138.6</v>
      </c>
      <c r="E11" s="1077">
        <v>8.7</v>
      </c>
      <c r="F11" s="1076"/>
      <c r="G11" s="1077"/>
      <c r="H11" s="1078">
        <v>107.1476900720676</v>
      </c>
      <c r="I11" s="169">
        <v>6.9101733253367</v>
      </c>
      <c r="J11" s="1076">
        <v>101</v>
      </c>
      <c r="K11" s="1077">
        <v>-8</v>
      </c>
      <c r="L11" s="1076"/>
      <c r="M11" s="1077"/>
      <c r="N11" s="1078">
        <v>99.14038738049464</v>
      </c>
      <c r="O11" s="169">
        <v>1.6182743468803267</v>
      </c>
      <c r="P11" s="1076">
        <v>137.2</v>
      </c>
      <c r="Q11" s="1077">
        <v>18.1</v>
      </c>
      <c r="R11" s="1076"/>
      <c r="S11" s="1077"/>
    </row>
    <row r="12" spans="1:19" ht="18" customHeight="1">
      <c r="A12" s="1079" t="s">
        <v>961</v>
      </c>
      <c r="B12" s="171">
        <v>111.03290658759045</v>
      </c>
      <c r="C12" s="171">
        <v>11.712737948937075</v>
      </c>
      <c r="D12" s="1080">
        <v>142.7</v>
      </c>
      <c r="E12" s="1081">
        <v>13</v>
      </c>
      <c r="F12" s="1080"/>
      <c r="G12" s="1081"/>
      <c r="H12" s="1082">
        <v>107.67627899454415</v>
      </c>
      <c r="I12" s="171">
        <v>8.10603000310006</v>
      </c>
      <c r="J12" s="1080">
        <v>101.8</v>
      </c>
      <c r="K12" s="1081">
        <v>-6.998294487775794</v>
      </c>
      <c r="L12" s="1080"/>
      <c r="M12" s="1081"/>
      <c r="N12" s="1082">
        <v>103.11733245649803</v>
      </c>
      <c r="O12" s="171">
        <v>3.3362689812340705</v>
      </c>
      <c r="P12" s="1080">
        <v>140.7</v>
      </c>
      <c r="Q12" s="1081">
        <v>22</v>
      </c>
      <c r="R12" s="1080"/>
      <c r="S12" s="1081"/>
    </row>
    <row r="13" spans="1:19" ht="18" customHeight="1">
      <c r="A13" s="1083" t="s">
        <v>962</v>
      </c>
      <c r="B13" s="173">
        <v>109.67740254546072</v>
      </c>
      <c r="C13" s="173">
        <v>10.170218215821933</v>
      </c>
      <c r="D13" s="1084">
        <v>143.4</v>
      </c>
      <c r="E13" s="1085">
        <v>15.86718600715524</v>
      </c>
      <c r="F13" s="1084"/>
      <c r="G13" s="1085"/>
      <c r="H13" s="1086">
        <v>110.03982842329214</v>
      </c>
      <c r="I13" s="173">
        <v>11.113372020915051</v>
      </c>
      <c r="J13" s="1084">
        <v>99.7</v>
      </c>
      <c r="K13" s="1085">
        <v>-7.3</v>
      </c>
      <c r="L13" s="1084"/>
      <c r="M13" s="1085"/>
      <c r="N13" s="1086">
        <v>99.67064118235693</v>
      </c>
      <c r="O13" s="173">
        <v>-0.8488211526112224</v>
      </c>
      <c r="P13" s="1080">
        <v>143.9</v>
      </c>
      <c r="Q13" s="1081">
        <v>25</v>
      </c>
      <c r="R13" s="1084"/>
      <c r="S13" s="1085"/>
    </row>
    <row r="14" spans="1:19" ht="18" customHeight="1">
      <c r="A14" s="1075" t="s">
        <v>963</v>
      </c>
      <c r="B14" s="169">
        <v>112.45944271084433</v>
      </c>
      <c r="C14" s="169">
        <v>14.385226639702921</v>
      </c>
      <c r="D14" s="1076">
        <v>144.7</v>
      </c>
      <c r="E14" s="1077">
        <v>15.25553067005481</v>
      </c>
      <c r="F14" s="1076"/>
      <c r="G14" s="1077"/>
      <c r="H14" s="1078">
        <v>112.78410133672875</v>
      </c>
      <c r="I14" s="169">
        <v>14.253046300309052</v>
      </c>
      <c r="J14" s="1076">
        <v>97.6</v>
      </c>
      <c r="K14" s="1077">
        <v>-8.138368494732077</v>
      </c>
      <c r="L14" s="1076"/>
      <c r="M14" s="1077"/>
      <c r="N14" s="1078">
        <v>99.71214149686301</v>
      </c>
      <c r="O14" s="169">
        <v>0.11569086661063466</v>
      </c>
      <c r="P14" s="1076">
        <v>148.25819672131146</v>
      </c>
      <c r="Q14" s="1077">
        <v>25.46645294825332</v>
      </c>
      <c r="R14" s="1076"/>
      <c r="S14" s="1077"/>
    </row>
    <row r="15" spans="1:19" ht="18" customHeight="1">
      <c r="A15" s="1079" t="s">
        <v>964</v>
      </c>
      <c r="B15" s="171">
        <v>112.27075204399073</v>
      </c>
      <c r="C15" s="171">
        <v>12.591503947140453</v>
      </c>
      <c r="D15" s="1080">
        <v>144.7</v>
      </c>
      <c r="E15" s="1081">
        <v>16.5</v>
      </c>
      <c r="F15" s="1080"/>
      <c r="G15" s="1081"/>
      <c r="H15" s="1082">
        <v>112.06370773024058</v>
      </c>
      <c r="I15" s="171">
        <v>12.165595574456802</v>
      </c>
      <c r="J15" s="1080">
        <v>96.8</v>
      </c>
      <c r="K15" s="1081">
        <v>-6.9</v>
      </c>
      <c r="L15" s="1080"/>
      <c r="M15" s="1081"/>
      <c r="N15" s="1082">
        <v>100.1847559017488</v>
      </c>
      <c r="O15" s="171">
        <v>0.37971391361351436</v>
      </c>
      <c r="P15" s="1080">
        <v>149.48347107438016</v>
      </c>
      <c r="Q15" s="1081">
        <v>25.127703765263078</v>
      </c>
      <c r="R15" s="1080"/>
      <c r="S15" s="1081"/>
    </row>
    <row r="16" spans="1:19" ht="18" customHeight="1">
      <c r="A16" s="1083" t="s">
        <v>965</v>
      </c>
      <c r="B16" s="173">
        <v>111.60232184290282</v>
      </c>
      <c r="C16" s="173">
        <v>11.667010575844628</v>
      </c>
      <c r="D16" s="1084">
        <v>147</v>
      </c>
      <c r="E16" s="1085">
        <v>19.239869897350232</v>
      </c>
      <c r="F16" s="1084"/>
      <c r="G16" s="1085"/>
      <c r="H16" s="1086">
        <v>110.48672511906376</v>
      </c>
      <c r="I16" s="173">
        <v>10.53480751522224</v>
      </c>
      <c r="J16" s="1084">
        <v>98.9</v>
      </c>
      <c r="K16" s="1085">
        <v>-4.25183379882418</v>
      </c>
      <c r="L16" s="1084"/>
      <c r="M16" s="1085"/>
      <c r="N16" s="1086">
        <v>101.00971109663794</v>
      </c>
      <c r="O16" s="173">
        <v>1.0242955011854065</v>
      </c>
      <c r="P16" s="1084">
        <v>148.6349848331648</v>
      </c>
      <c r="Q16" s="1085">
        <v>24.5348862836873</v>
      </c>
      <c r="R16" s="1084"/>
      <c r="S16" s="1085"/>
    </row>
    <row r="17" spans="1:19" ht="18" customHeight="1">
      <c r="A17" s="1075" t="s">
        <v>500</v>
      </c>
      <c r="B17" s="169">
        <v>112.06722997872829</v>
      </c>
      <c r="C17" s="169">
        <v>8.820195726362499</v>
      </c>
      <c r="D17" s="1076">
        <v>149.44</v>
      </c>
      <c r="E17" s="1077">
        <v>20.310885731596116</v>
      </c>
      <c r="F17" s="1076"/>
      <c r="G17" s="1077"/>
      <c r="H17" s="1078">
        <v>109.15708229953579</v>
      </c>
      <c r="I17" s="169">
        <v>10.14300292281412</v>
      </c>
      <c r="J17" s="1076">
        <v>99.6</v>
      </c>
      <c r="K17" s="1077">
        <v>-4.6</v>
      </c>
      <c r="L17" s="1076"/>
      <c r="M17" s="1077"/>
      <c r="N17" s="1078">
        <v>102.6660181986239</v>
      </c>
      <c r="O17" s="169">
        <v>-1.2009906769825562</v>
      </c>
      <c r="P17" s="1076">
        <v>150.1</v>
      </c>
      <c r="Q17" s="1077">
        <v>26.06631271281647</v>
      </c>
      <c r="R17" s="1076"/>
      <c r="S17" s="1077"/>
    </row>
    <row r="18" spans="1:19" ht="18" customHeight="1">
      <c r="A18" s="1079" t="s">
        <v>966</v>
      </c>
      <c r="B18" s="171">
        <v>113.22717848462969</v>
      </c>
      <c r="C18" s="171">
        <v>6.420711540463287</v>
      </c>
      <c r="D18" s="1080">
        <v>152.46</v>
      </c>
      <c r="E18" s="1081">
        <v>20.76062514957657</v>
      </c>
      <c r="F18" s="1080"/>
      <c r="G18" s="1081"/>
      <c r="H18" s="1082">
        <v>109.72889947384357</v>
      </c>
      <c r="I18" s="171">
        <v>9.256042172557471</v>
      </c>
      <c r="J18" s="1080">
        <v>103.8</v>
      </c>
      <c r="K18" s="1081">
        <v>-1.8</v>
      </c>
      <c r="L18" s="1080"/>
      <c r="M18" s="1081"/>
      <c r="N18" s="1082">
        <v>103.18811090565983</v>
      </c>
      <c r="O18" s="171">
        <v>-2.5951247873468617</v>
      </c>
      <c r="P18" s="1080">
        <v>146.9</v>
      </c>
      <c r="Q18" s="1081">
        <v>23</v>
      </c>
      <c r="R18" s="1080"/>
      <c r="S18" s="1081"/>
    </row>
    <row r="19" spans="1:19" ht="18" customHeight="1">
      <c r="A19" s="1083" t="s">
        <v>967</v>
      </c>
      <c r="B19" s="173">
        <v>119.53589074776228</v>
      </c>
      <c r="C19" s="173">
        <v>14.565665659899764</v>
      </c>
      <c r="D19" s="1084">
        <v>153.6</v>
      </c>
      <c r="E19" s="1085">
        <v>16.7</v>
      </c>
      <c r="F19" s="1084"/>
      <c r="G19" s="1085"/>
      <c r="H19" s="1086">
        <v>110.13879962172938</v>
      </c>
      <c r="I19" s="173">
        <v>7.776508560449159</v>
      </c>
      <c r="J19" s="1084">
        <v>101</v>
      </c>
      <c r="K19" s="1085">
        <v>-4.8</v>
      </c>
      <c r="L19" s="1084"/>
      <c r="M19" s="1085"/>
      <c r="N19" s="1086">
        <v>108.53204425534608</v>
      </c>
      <c r="O19" s="173">
        <v>6.299292109321513</v>
      </c>
      <c r="P19" s="1084">
        <v>152.07920792079207</v>
      </c>
      <c r="Q19" s="1085">
        <v>22.6</v>
      </c>
      <c r="R19" s="1084"/>
      <c r="S19" s="1085"/>
    </row>
    <row r="20" spans="1:19" ht="18" customHeight="1" thickBot="1">
      <c r="A20" s="1087" t="s">
        <v>607</v>
      </c>
      <c r="B20" s="1088">
        <v>112.36848666707168</v>
      </c>
      <c r="C20" s="1088">
        <v>12.368486667071693</v>
      </c>
      <c r="D20" s="1089">
        <v>143.4325</v>
      </c>
      <c r="E20" s="1090">
        <v>14.5</v>
      </c>
      <c r="F20" s="1089"/>
      <c r="G20" s="1090"/>
      <c r="H20" s="1091"/>
      <c r="I20" s="1088"/>
      <c r="J20" s="1089">
        <v>100.77499999999999</v>
      </c>
      <c r="K20" s="1090">
        <v>-6.4</v>
      </c>
      <c r="L20" s="1089"/>
      <c r="M20" s="1090"/>
      <c r="N20" s="1091"/>
      <c r="O20" s="1088"/>
      <c r="P20" s="1089">
        <v>142.49798837913735</v>
      </c>
      <c r="Q20" s="1090">
        <v>22.182946309168347</v>
      </c>
      <c r="R20" s="1089"/>
      <c r="S20" s="1090"/>
    </row>
    <row r="21" ht="9" customHeight="1" thickTop="1">
      <c r="A21" s="1092"/>
    </row>
    <row r="22" ht="9" customHeight="1">
      <c r="A22" s="1092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49">
      <selection activeCell="P68" sqref="P68"/>
    </sheetView>
  </sheetViews>
  <sheetFormatPr defaultColWidth="9.140625" defaultRowHeight="15"/>
  <cols>
    <col min="1" max="1" width="3.28125" style="1093" customWidth="1"/>
    <col min="2" max="2" width="4.8515625" style="1093" customWidth="1"/>
    <col min="3" max="3" width="6.140625" style="1093" customWidth="1"/>
    <col min="4" max="4" width="5.28125" style="1093" customWidth="1"/>
    <col min="5" max="5" width="26.140625" style="1093" customWidth="1"/>
    <col min="6" max="9" width="9.140625" style="1093" customWidth="1"/>
    <col min="10" max="10" width="10.00390625" style="1093" customWidth="1"/>
    <col min="11" max="11" width="8.7109375" style="1093" customWidth="1"/>
    <col min="12" max="16384" width="9.140625" style="1093" customWidth="1"/>
  </cols>
  <sheetData>
    <row r="1" spans="1:12" ht="12.75">
      <c r="A1" s="1575" t="s">
        <v>968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</row>
    <row r="2" spans="1:12" ht="15.75">
      <c r="A2" s="1576" t="s">
        <v>969</v>
      </c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</row>
    <row r="3" spans="1:12" ht="13.5" thickBot="1">
      <c r="A3" s="1577" t="s">
        <v>919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</row>
    <row r="4" spans="1:12" ht="13.5" thickTop="1">
      <c r="A4" s="1578" t="s">
        <v>970</v>
      </c>
      <c r="B4" s="1579"/>
      <c r="C4" s="1579"/>
      <c r="D4" s="1579"/>
      <c r="E4" s="1580"/>
      <c r="F4" s="1587" t="s">
        <v>17</v>
      </c>
      <c r="G4" s="1580"/>
      <c r="H4" s="1587" t="s">
        <v>687</v>
      </c>
      <c r="I4" s="1580"/>
      <c r="J4" s="1588" t="s">
        <v>971</v>
      </c>
      <c r="K4" s="1590" t="s">
        <v>923</v>
      </c>
      <c r="L4" s="1591"/>
    </row>
    <row r="5" spans="1:12" ht="12.75">
      <c r="A5" s="1581"/>
      <c r="B5" s="1582"/>
      <c r="C5" s="1582"/>
      <c r="D5" s="1582"/>
      <c r="E5" s="1583"/>
      <c r="F5" s="1585"/>
      <c r="G5" s="1586"/>
      <c r="H5" s="1585"/>
      <c r="I5" s="1586"/>
      <c r="J5" s="1589"/>
      <c r="K5" s="1592" t="s">
        <v>972</v>
      </c>
      <c r="L5" s="1593"/>
    </row>
    <row r="6" spans="1:12" ht="15" customHeight="1">
      <c r="A6" s="1584"/>
      <c r="B6" s="1585"/>
      <c r="C6" s="1585"/>
      <c r="D6" s="1585"/>
      <c r="E6" s="1586"/>
      <c r="F6" s="1094" t="s">
        <v>973</v>
      </c>
      <c r="G6" s="1094" t="s">
        <v>65</v>
      </c>
      <c r="H6" s="1094" t="s">
        <v>973</v>
      </c>
      <c r="I6" s="1094" t="s">
        <v>65</v>
      </c>
      <c r="J6" s="1094" t="s">
        <v>973</v>
      </c>
      <c r="K6" s="1095" t="s">
        <v>19</v>
      </c>
      <c r="L6" s="1096" t="s">
        <v>41</v>
      </c>
    </row>
    <row r="7" spans="1:17" ht="12.75">
      <c r="A7" s="1097" t="s">
        <v>974</v>
      </c>
      <c r="B7" s="1098"/>
      <c r="C7" s="1098"/>
      <c r="D7" s="1098"/>
      <c r="E7" s="1098"/>
      <c r="F7" s="1099">
        <v>-9331.200000000004</v>
      </c>
      <c r="G7" s="1099">
        <v>108319.79999999999</v>
      </c>
      <c r="H7" s="1099">
        <v>38479.649999999965</v>
      </c>
      <c r="I7" s="1099">
        <v>140418.5478419959</v>
      </c>
      <c r="J7" s="1100">
        <v>-11116.381814462555</v>
      </c>
      <c r="K7" s="1100">
        <v>-512.3762217078183</v>
      </c>
      <c r="L7" s="1101">
        <v>-128.8889888927331</v>
      </c>
      <c r="O7" s="1102"/>
      <c r="P7" s="1102"/>
      <c r="Q7" s="1102"/>
    </row>
    <row r="8" spans="1:17" ht="12.75">
      <c r="A8" s="1103"/>
      <c r="B8" s="1104" t="s">
        <v>975</v>
      </c>
      <c r="C8" s="1104"/>
      <c r="D8" s="1104"/>
      <c r="E8" s="1104"/>
      <c r="F8" s="1105">
        <v>16047.900000000001</v>
      </c>
      <c r="G8" s="1105">
        <v>98276.29999999999</v>
      </c>
      <c r="H8" s="1105">
        <v>14068.65</v>
      </c>
      <c r="I8" s="1105">
        <v>74866.12190195237</v>
      </c>
      <c r="J8" s="1106">
        <v>14370.438339468317</v>
      </c>
      <c r="K8" s="1106">
        <v>-12.333389415437537</v>
      </c>
      <c r="L8" s="1107">
        <v>2.145112284890999</v>
      </c>
      <c r="O8" s="1102"/>
      <c r="P8" s="1102"/>
      <c r="Q8" s="1102"/>
    </row>
    <row r="9" spans="1:17" ht="12.75">
      <c r="A9" s="1103"/>
      <c r="B9" s="1104"/>
      <c r="C9" s="1104" t="s">
        <v>976</v>
      </c>
      <c r="D9" s="1104"/>
      <c r="E9" s="1104"/>
      <c r="F9" s="1105">
        <v>0</v>
      </c>
      <c r="G9" s="1105">
        <v>0</v>
      </c>
      <c r="H9" s="1105">
        <v>0</v>
      </c>
      <c r="I9" s="1105">
        <v>0</v>
      </c>
      <c r="J9" s="1106">
        <v>0</v>
      </c>
      <c r="K9" s="1108" t="s">
        <v>3</v>
      </c>
      <c r="L9" s="1109" t="s">
        <v>3</v>
      </c>
      <c r="P9" s="1102"/>
      <c r="Q9" s="1102"/>
    </row>
    <row r="10" spans="1:17" ht="12.75">
      <c r="A10" s="1103"/>
      <c r="B10" s="1104"/>
      <c r="C10" s="1104" t="s">
        <v>977</v>
      </c>
      <c r="D10" s="1104"/>
      <c r="E10" s="1104"/>
      <c r="F10" s="1105">
        <v>16047.900000000001</v>
      </c>
      <c r="G10" s="1105">
        <v>98276.29999999999</v>
      </c>
      <c r="H10" s="1105">
        <v>14068.65</v>
      </c>
      <c r="I10" s="1105">
        <v>74866.12190195237</v>
      </c>
      <c r="J10" s="1106">
        <v>14370.438339468317</v>
      </c>
      <c r="K10" s="1106">
        <v>-12.333389415437537</v>
      </c>
      <c r="L10" s="1107">
        <v>2.145112284890999</v>
      </c>
      <c r="P10" s="1102"/>
      <c r="Q10" s="1102"/>
    </row>
    <row r="11" spans="1:17" ht="12.75">
      <c r="A11" s="1103"/>
      <c r="B11" s="1104" t="s">
        <v>978</v>
      </c>
      <c r="C11" s="1104"/>
      <c r="D11" s="1104"/>
      <c r="E11" s="1104"/>
      <c r="F11" s="1105">
        <v>-123775.6</v>
      </c>
      <c r="G11" s="1105">
        <v>-761773</v>
      </c>
      <c r="H11" s="1105">
        <v>-101971.4</v>
      </c>
      <c r="I11" s="1105">
        <v>-756487.8188538766</v>
      </c>
      <c r="J11" s="1106">
        <v>-146032.36807220068</v>
      </c>
      <c r="K11" s="1106">
        <v>-17.615911375101405</v>
      </c>
      <c r="L11" s="1107">
        <v>43.20914302657479</v>
      </c>
      <c r="P11" s="1102"/>
      <c r="Q11" s="1102"/>
    </row>
    <row r="12" spans="1:17" ht="12.75">
      <c r="A12" s="1103"/>
      <c r="B12" s="1104"/>
      <c r="C12" s="1104" t="s">
        <v>976</v>
      </c>
      <c r="D12" s="1104"/>
      <c r="E12" s="1104"/>
      <c r="F12" s="1105">
        <v>-20970.399999999998</v>
      </c>
      <c r="G12" s="1105">
        <v>-112044.59999999999</v>
      </c>
      <c r="H12" s="1105">
        <v>-11815.100000000002</v>
      </c>
      <c r="I12" s="1105">
        <v>-68724.40000000001</v>
      </c>
      <c r="J12" s="1106">
        <v>-13925.899999999998</v>
      </c>
      <c r="K12" s="1106">
        <v>-43.65820394460762</v>
      </c>
      <c r="L12" s="1107">
        <v>17.865274098399468</v>
      </c>
      <c r="O12" s="1102"/>
      <c r="P12" s="1102"/>
      <c r="Q12" s="1102"/>
    </row>
    <row r="13" spans="1:17" ht="12.75">
      <c r="A13" s="1103"/>
      <c r="B13" s="1104"/>
      <c r="C13" s="1104" t="s">
        <v>977</v>
      </c>
      <c r="D13" s="1104"/>
      <c r="E13" s="1104"/>
      <c r="F13" s="1105">
        <v>-102805.2</v>
      </c>
      <c r="G13" s="1105">
        <v>-649728.4</v>
      </c>
      <c r="H13" s="1105">
        <v>-90156.3</v>
      </c>
      <c r="I13" s="1105">
        <v>-687763.4188538765</v>
      </c>
      <c r="J13" s="1106">
        <v>-132106.46807220072</v>
      </c>
      <c r="K13" s="1106">
        <v>-12.303755062973451</v>
      </c>
      <c r="L13" s="1107">
        <v>46.53048990719532</v>
      </c>
      <c r="O13" s="1102"/>
      <c r="P13" s="1102"/>
      <c r="Q13" s="1102"/>
    </row>
    <row r="14" spans="1:17" ht="12.75">
      <c r="A14" s="1097"/>
      <c r="B14" s="1098" t="s">
        <v>979</v>
      </c>
      <c r="C14" s="1098"/>
      <c r="D14" s="1098"/>
      <c r="E14" s="1098"/>
      <c r="F14" s="1110">
        <v>-107727.7</v>
      </c>
      <c r="G14" s="1110">
        <v>-663496.7000000001</v>
      </c>
      <c r="H14" s="1110">
        <v>-87902.75</v>
      </c>
      <c r="I14" s="1110">
        <v>-681621.6969519241</v>
      </c>
      <c r="J14" s="1111">
        <v>-131661.9297327324</v>
      </c>
      <c r="K14" s="1111">
        <v>-18.402834182851763</v>
      </c>
      <c r="L14" s="1112">
        <v>49.78135465924831</v>
      </c>
      <c r="P14" s="1102"/>
      <c r="Q14" s="1102"/>
    </row>
    <row r="15" spans="1:17" ht="12.75">
      <c r="A15" s="1097"/>
      <c r="B15" s="1098" t="s">
        <v>980</v>
      </c>
      <c r="C15" s="1098"/>
      <c r="D15" s="1098"/>
      <c r="E15" s="1098"/>
      <c r="F15" s="1110">
        <v>115</v>
      </c>
      <c r="G15" s="1110">
        <v>27617.499999999996</v>
      </c>
      <c r="H15" s="1110">
        <v>-3726.800000000003</v>
      </c>
      <c r="I15" s="1110">
        <v>9849.316562355205</v>
      </c>
      <c r="J15" s="1111">
        <v>-5314.778199022161</v>
      </c>
      <c r="K15" s="1111" t="s">
        <v>3</v>
      </c>
      <c r="L15" s="1112">
        <v>42.60969730122778</v>
      </c>
      <c r="P15" s="1102"/>
      <c r="Q15" s="1102"/>
    </row>
    <row r="16" spans="1:17" ht="12.75">
      <c r="A16" s="1103"/>
      <c r="B16" s="1104"/>
      <c r="C16" s="1104" t="s">
        <v>981</v>
      </c>
      <c r="D16" s="1104"/>
      <c r="E16" s="1104"/>
      <c r="F16" s="1105">
        <v>21345.9</v>
      </c>
      <c r="G16" s="1105">
        <v>149288.4</v>
      </c>
      <c r="H16" s="1105">
        <v>21189.199999999997</v>
      </c>
      <c r="I16" s="1105">
        <v>138471.8332969741</v>
      </c>
      <c r="J16" s="1106">
        <v>20587.45635934519</v>
      </c>
      <c r="K16" s="1106">
        <v>-0.7340988199139105</v>
      </c>
      <c r="L16" s="1107">
        <v>-2.8398601205085896</v>
      </c>
      <c r="P16" s="1102"/>
      <c r="Q16" s="1102"/>
    </row>
    <row r="17" spans="1:17" ht="12.75">
      <c r="A17" s="1103"/>
      <c r="B17" s="1104"/>
      <c r="C17" s="1104"/>
      <c r="D17" s="1104" t="s">
        <v>982</v>
      </c>
      <c r="E17" s="1104"/>
      <c r="F17" s="1105">
        <v>5592</v>
      </c>
      <c r="G17" s="1105">
        <v>53428.6</v>
      </c>
      <c r="H17" s="1105">
        <v>5636.300000000001</v>
      </c>
      <c r="I17" s="1105">
        <v>41765.30029302476</v>
      </c>
      <c r="J17" s="1106">
        <v>7501.017563161088</v>
      </c>
      <c r="K17" s="1106">
        <v>0.7922031473533764</v>
      </c>
      <c r="L17" s="1107">
        <v>33.08407223109285</v>
      </c>
      <c r="P17" s="1102"/>
      <c r="Q17" s="1102"/>
    </row>
    <row r="18" spans="1:17" ht="12.75">
      <c r="A18" s="1103"/>
      <c r="B18" s="1104"/>
      <c r="C18" s="1104"/>
      <c r="D18" s="1104" t="s">
        <v>983</v>
      </c>
      <c r="E18" s="1104"/>
      <c r="F18" s="1105">
        <v>5028.799999999999</v>
      </c>
      <c r="G18" s="1105">
        <v>32481.100000000006</v>
      </c>
      <c r="H18" s="1105">
        <v>7677.5</v>
      </c>
      <c r="I18" s="1105">
        <v>38330.795999999995</v>
      </c>
      <c r="J18" s="1106">
        <v>4742.18255</v>
      </c>
      <c r="K18" s="1106">
        <v>52.67061724467072</v>
      </c>
      <c r="L18" s="1107">
        <v>-38.232724845327255</v>
      </c>
      <c r="P18" s="1102"/>
      <c r="Q18" s="1102"/>
    </row>
    <row r="19" spans="1:17" ht="12.75">
      <c r="A19" s="1103"/>
      <c r="B19" s="1104"/>
      <c r="C19" s="1104"/>
      <c r="D19" s="1104" t="s">
        <v>977</v>
      </c>
      <c r="E19" s="1104"/>
      <c r="F19" s="1105">
        <v>10725.1</v>
      </c>
      <c r="G19" s="1105">
        <v>63378.7</v>
      </c>
      <c r="H19" s="1105">
        <v>7875.4</v>
      </c>
      <c r="I19" s="1105">
        <v>58375.737003949354</v>
      </c>
      <c r="J19" s="1106">
        <v>8344.256246184103</v>
      </c>
      <c r="K19" s="1106">
        <v>-26.570381628143338</v>
      </c>
      <c r="L19" s="1107">
        <v>5.953427713945999</v>
      </c>
      <c r="P19" s="1102"/>
      <c r="Q19" s="1102"/>
    </row>
    <row r="20" spans="1:17" ht="12.75">
      <c r="A20" s="1103"/>
      <c r="B20" s="1104"/>
      <c r="C20" s="1104" t="s">
        <v>984</v>
      </c>
      <c r="D20" s="1104"/>
      <c r="E20" s="1104"/>
      <c r="F20" s="1105">
        <v>-21230.9</v>
      </c>
      <c r="G20" s="1105">
        <v>-121670.90000000001</v>
      </c>
      <c r="H20" s="1105">
        <v>-24916</v>
      </c>
      <c r="I20" s="1105">
        <v>-128622.5167346189</v>
      </c>
      <c r="J20" s="1106">
        <v>-25902.234558367352</v>
      </c>
      <c r="K20" s="1106">
        <v>17.35724816187725</v>
      </c>
      <c r="L20" s="1107">
        <v>3.958237912856603</v>
      </c>
      <c r="P20" s="1102"/>
      <c r="Q20" s="1102"/>
    </row>
    <row r="21" spans="1:17" ht="12.75">
      <c r="A21" s="1103"/>
      <c r="B21" s="1104"/>
      <c r="C21" s="1104"/>
      <c r="D21" s="1104" t="s">
        <v>592</v>
      </c>
      <c r="E21" s="1104"/>
      <c r="F21" s="1105">
        <v>-7457.9</v>
      </c>
      <c r="G21" s="1105">
        <v>-43996.3</v>
      </c>
      <c r="H21" s="1105">
        <v>-7770.199999999999</v>
      </c>
      <c r="I21" s="1105">
        <v>-44030.3472262944</v>
      </c>
      <c r="J21" s="1106">
        <v>-6868.851110885937</v>
      </c>
      <c r="K21" s="1106">
        <v>4.187505866262612</v>
      </c>
      <c r="L21" s="1107">
        <v>-11.600073217086589</v>
      </c>
      <c r="P21" s="1102"/>
      <c r="Q21" s="1102"/>
    </row>
    <row r="22" spans="1:17" ht="12.75">
      <c r="A22" s="1103"/>
      <c r="B22" s="1104"/>
      <c r="C22" s="1104"/>
      <c r="D22" s="1104" t="s">
        <v>982</v>
      </c>
      <c r="E22" s="1104"/>
      <c r="F22" s="1105">
        <v>-9576.8</v>
      </c>
      <c r="G22" s="1105">
        <v>-53190.2</v>
      </c>
      <c r="H22" s="1105">
        <v>-10820.2</v>
      </c>
      <c r="I22" s="1105">
        <v>-56417.82106891056</v>
      </c>
      <c r="J22" s="1106">
        <v>-14505.723757803356</v>
      </c>
      <c r="K22" s="1106">
        <v>12.983460028401993</v>
      </c>
      <c r="L22" s="1107">
        <v>34.06151233621702</v>
      </c>
      <c r="P22" s="1102"/>
      <c r="Q22" s="1102"/>
    </row>
    <row r="23" spans="1:17" ht="12.75">
      <c r="A23" s="1103"/>
      <c r="B23" s="1104"/>
      <c r="C23" s="1104"/>
      <c r="D23" s="1104"/>
      <c r="E23" s="1113" t="s">
        <v>985</v>
      </c>
      <c r="F23" s="1105">
        <v>-3655.2999999999997</v>
      </c>
      <c r="G23" s="1105">
        <v>-17065.4</v>
      </c>
      <c r="H23" s="1105">
        <v>-3812.9</v>
      </c>
      <c r="I23" s="1105">
        <v>-20139.01071919626</v>
      </c>
      <c r="J23" s="1106">
        <v>-6301.1174104549955</v>
      </c>
      <c r="K23" s="1106">
        <v>4.311547615790786</v>
      </c>
      <c r="L23" s="1107">
        <v>65.25787223517523</v>
      </c>
      <c r="P23" s="1102"/>
      <c r="Q23" s="1102"/>
    </row>
    <row r="24" spans="1:17" ht="12.75">
      <c r="A24" s="1103"/>
      <c r="B24" s="1104"/>
      <c r="C24" s="1104"/>
      <c r="D24" s="1104" t="s">
        <v>986</v>
      </c>
      <c r="E24" s="1104"/>
      <c r="F24" s="1105">
        <v>-893.1999999999999</v>
      </c>
      <c r="G24" s="1105">
        <v>-1974.8000000000002</v>
      </c>
      <c r="H24" s="1105">
        <v>-1271.9</v>
      </c>
      <c r="I24" s="1105">
        <v>-2100.2819999999997</v>
      </c>
      <c r="J24" s="1106">
        <v>-169.194</v>
      </c>
      <c r="K24" s="1106">
        <v>42.39811912225707</v>
      </c>
      <c r="L24" s="1107">
        <v>-86.69753911471028</v>
      </c>
      <c r="P24" s="1102"/>
      <c r="Q24" s="1102"/>
    </row>
    <row r="25" spans="1:17" ht="12.75">
      <c r="A25" s="1103"/>
      <c r="B25" s="1104"/>
      <c r="C25" s="1104"/>
      <c r="D25" s="1104" t="s">
        <v>977</v>
      </c>
      <c r="E25" s="1104"/>
      <c r="F25" s="1105">
        <v>-3303</v>
      </c>
      <c r="G25" s="1105">
        <v>-22509.600000000002</v>
      </c>
      <c r="H25" s="1105">
        <v>-5053.7</v>
      </c>
      <c r="I25" s="1105">
        <v>-26074.06643941393</v>
      </c>
      <c r="J25" s="1106">
        <v>-4358.465689678056</v>
      </c>
      <c r="K25" s="1106">
        <v>53.00333030578261</v>
      </c>
      <c r="L25" s="1107">
        <v>-13.756936706214134</v>
      </c>
      <c r="P25" s="1102"/>
      <c r="Q25" s="1102"/>
    </row>
    <row r="26" spans="1:17" ht="12.75">
      <c r="A26" s="1097"/>
      <c r="B26" s="1098" t="s">
        <v>987</v>
      </c>
      <c r="C26" s="1098"/>
      <c r="D26" s="1098"/>
      <c r="E26" s="1098"/>
      <c r="F26" s="1110">
        <v>-107612.70000000001</v>
      </c>
      <c r="G26" s="1110">
        <v>-635879.2000000001</v>
      </c>
      <c r="H26" s="1110">
        <v>-91629.55000000002</v>
      </c>
      <c r="I26" s="1110">
        <v>-671772.380389569</v>
      </c>
      <c r="J26" s="1111">
        <v>-136976.70793175453</v>
      </c>
      <c r="K26" s="1111">
        <v>-14.852475590706305</v>
      </c>
      <c r="L26" s="1112">
        <v>49.48966565016909</v>
      </c>
      <c r="P26" s="1102"/>
      <c r="Q26" s="1102"/>
    </row>
    <row r="27" spans="1:17" ht="12.75">
      <c r="A27" s="1097"/>
      <c r="B27" s="1098" t="s">
        <v>988</v>
      </c>
      <c r="C27" s="1098"/>
      <c r="D27" s="1098"/>
      <c r="E27" s="1098"/>
      <c r="F27" s="1110">
        <v>3350.9999999999995</v>
      </c>
      <c r="G27" s="1110">
        <v>34242.5</v>
      </c>
      <c r="H27" s="1110">
        <v>4604.5</v>
      </c>
      <c r="I27" s="1110">
        <v>34004.302274304115</v>
      </c>
      <c r="J27" s="1111">
        <v>-4293.835704934046</v>
      </c>
      <c r="K27" s="1111">
        <v>37.40674425544614</v>
      </c>
      <c r="L27" s="1112">
        <v>-193.2530286661754</v>
      </c>
      <c r="P27" s="1102"/>
      <c r="Q27" s="1102"/>
    </row>
    <row r="28" spans="1:17" ht="12.75">
      <c r="A28" s="1103"/>
      <c r="B28" s="1104"/>
      <c r="C28" s="1104" t="s">
        <v>989</v>
      </c>
      <c r="D28" s="1104"/>
      <c r="E28" s="1104"/>
      <c r="F28" s="1105">
        <v>4073.3999999999996</v>
      </c>
      <c r="G28" s="1105">
        <v>42831.5</v>
      </c>
      <c r="H28" s="1105">
        <v>5183.9</v>
      </c>
      <c r="I28" s="1105">
        <v>43085.13527430412</v>
      </c>
      <c r="J28" s="1106">
        <v>5741.006295065952</v>
      </c>
      <c r="K28" s="1106">
        <v>27.262237933912715</v>
      </c>
      <c r="L28" s="1107">
        <v>10.746856518566176</v>
      </c>
      <c r="P28" s="1102"/>
      <c r="Q28" s="1102"/>
    </row>
    <row r="29" spans="1:17" ht="12.75">
      <c r="A29" s="1103"/>
      <c r="B29" s="1104"/>
      <c r="C29" s="1104" t="s">
        <v>990</v>
      </c>
      <c r="D29" s="1104"/>
      <c r="E29" s="1104"/>
      <c r="F29" s="1105">
        <v>-722.4</v>
      </c>
      <c r="G29" s="1105">
        <v>-8589</v>
      </c>
      <c r="H29" s="1105">
        <v>-579.4</v>
      </c>
      <c r="I29" s="1105">
        <v>-9080.832999999999</v>
      </c>
      <c r="J29" s="1106">
        <v>-10034.841999999999</v>
      </c>
      <c r="K29" s="1106">
        <v>-19.795127353266892</v>
      </c>
      <c r="L29" s="1107" t="s">
        <v>3</v>
      </c>
      <c r="P29" s="1102"/>
      <c r="Q29" s="1102"/>
    </row>
    <row r="30" spans="1:17" ht="12.75">
      <c r="A30" s="1097"/>
      <c r="B30" s="1098" t="s">
        <v>991</v>
      </c>
      <c r="C30" s="1098"/>
      <c r="D30" s="1098"/>
      <c r="E30" s="1098"/>
      <c r="F30" s="1110">
        <v>-104261.7</v>
      </c>
      <c r="G30" s="1110">
        <v>-601636.7000000001</v>
      </c>
      <c r="H30" s="1110">
        <v>-87025.05000000002</v>
      </c>
      <c r="I30" s="1110">
        <v>-637768.0781152648</v>
      </c>
      <c r="J30" s="1111">
        <v>-141270.54363668858</v>
      </c>
      <c r="K30" s="1111">
        <v>-16.53210143322042</v>
      </c>
      <c r="L30" s="1112">
        <v>62.33319444997568</v>
      </c>
      <c r="P30" s="1102"/>
      <c r="Q30" s="1102"/>
    </row>
    <row r="31" spans="1:17" ht="12.75">
      <c r="A31" s="1097"/>
      <c r="B31" s="1098" t="s">
        <v>992</v>
      </c>
      <c r="C31" s="1098"/>
      <c r="D31" s="1098"/>
      <c r="E31" s="1098"/>
      <c r="F31" s="1110">
        <v>94930.5</v>
      </c>
      <c r="G31" s="1110">
        <v>709956.5</v>
      </c>
      <c r="H31" s="1110">
        <v>125504.69999999998</v>
      </c>
      <c r="I31" s="1110">
        <v>778186.6259572608</v>
      </c>
      <c r="J31" s="1111">
        <v>130154.16182222603</v>
      </c>
      <c r="K31" s="1111">
        <v>32.206930333243776</v>
      </c>
      <c r="L31" s="1112">
        <v>3.7046117175102182</v>
      </c>
      <c r="P31" s="1102"/>
      <c r="Q31" s="1102"/>
    </row>
    <row r="32" spans="1:17" ht="12.75">
      <c r="A32" s="1103"/>
      <c r="B32" s="1104"/>
      <c r="C32" s="1104" t="s">
        <v>993</v>
      </c>
      <c r="D32" s="1104"/>
      <c r="E32" s="1104"/>
      <c r="F32" s="1105">
        <v>95313.59999999999</v>
      </c>
      <c r="G32" s="1105">
        <v>712522.2</v>
      </c>
      <c r="H32" s="1105">
        <v>125896.99999999999</v>
      </c>
      <c r="I32" s="1105">
        <v>781989.2541688632</v>
      </c>
      <c r="J32" s="1106">
        <v>130521.81769922149</v>
      </c>
      <c r="K32" s="1106">
        <v>32.08713132228769</v>
      </c>
      <c r="L32" s="1107">
        <v>3.673493172372261</v>
      </c>
      <c r="P32" s="1102"/>
      <c r="Q32" s="1102"/>
    </row>
    <row r="33" spans="1:17" ht="12.75">
      <c r="A33" s="1103"/>
      <c r="B33" s="1104"/>
      <c r="C33" s="1104"/>
      <c r="D33" s="1104" t="s">
        <v>994</v>
      </c>
      <c r="E33" s="1104"/>
      <c r="F33" s="1105">
        <v>4273.7</v>
      </c>
      <c r="G33" s="1105">
        <v>52855.40000000001</v>
      </c>
      <c r="H33" s="1105">
        <v>10978.899999999998</v>
      </c>
      <c r="I33" s="1105">
        <v>70411.566</v>
      </c>
      <c r="J33" s="1106">
        <v>8849.721000000001</v>
      </c>
      <c r="K33" s="1106">
        <v>156.89449423216416</v>
      </c>
      <c r="L33" s="1107">
        <v>-19.393372742260127</v>
      </c>
      <c r="P33" s="1102"/>
      <c r="Q33" s="1102"/>
    </row>
    <row r="34" spans="1:17" ht="12.75">
      <c r="A34" s="1103"/>
      <c r="B34" s="1104"/>
      <c r="C34" s="1104"/>
      <c r="D34" s="1104" t="s">
        <v>995</v>
      </c>
      <c r="E34" s="1104"/>
      <c r="F34" s="1105">
        <v>84478.9</v>
      </c>
      <c r="G34" s="1105">
        <v>617278.8</v>
      </c>
      <c r="H34" s="1105">
        <v>107668.4</v>
      </c>
      <c r="I34" s="1105">
        <v>665064.1431496878</v>
      </c>
      <c r="J34" s="1106">
        <v>114739.77702329913</v>
      </c>
      <c r="K34" s="1106">
        <v>27.45004965737006</v>
      </c>
      <c r="L34" s="1107">
        <v>6.567736702039909</v>
      </c>
      <c r="P34" s="1102"/>
      <c r="Q34" s="1102"/>
    </row>
    <row r="35" spans="1:17" ht="12.75">
      <c r="A35" s="1103"/>
      <c r="B35" s="1104"/>
      <c r="C35" s="1104"/>
      <c r="D35" s="1104" t="s">
        <v>996</v>
      </c>
      <c r="E35" s="1104"/>
      <c r="F35" s="1105">
        <v>6561</v>
      </c>
      <c r="G35" s="1105">
        <v>42388</v>
      </c>
      <c r="H35" s="1105">
        <v>7249.7</v>
      </c>
      <c r="I35" s="1105">
        <v>46513.545019175326</v>
      </c>
      <c r="J35" s="1106">
        <v>6932.319675922367</v>
      </c>
      <c r="K35" s="1106">
        <v>10.496875476299337</v>
      </c>
      <c r="L35" s="1107">
        <v>-4.377840794482978</v>
      </c>
      <c r="P35" s="1102"/>
      <c r="Q35" s="1102"/>
    </row>
    <row r="36" spans="1:17" ht="12.75">
      <c r="A36" s="1103"/>
      <c r="B36" s="1104"/>
      <c r="C36" s="1104"/>
      <c r="D36" s="1104" t="s">
        <v>997</v>
      </c>
      <c r="E36" s="1104"/>
      <c r="F36" s="1105">
        <v>0</v>
      </c>
      <c r="G36" s="1105">
        <v>0</v>
      </c>
      <c r="H36" s="1105">
        <v>0</v>
      </c>
      <c r="I36" s="1105">
        <v>0</v>
      </c>
      <c r="J36" s="1106">
        <v>0</v>
      </c>
      <c r="K36" s="1108" t="s">
        <v>3</v>
      </c>
      <c r="L36" s="1109" t="s">
        <v>3</v>
      </c>
      <c r="P36" s="1102"/>
      <c r="Q36" s="1102"/>
    </row>
    <row r="37" spans="1:17" ht="12.75">
      <c r="A37" s="1103"/>
      <c r="B37" s="1104"/>
      <c r="C37" s="1104" t="s">
        <v>998</v>
      </c>
      <c r="D37" s="1104"/>
      <c r="E37" s="1104"/>
      <c r="F37" s="1105">
        <v>-383.0999999999999</v>
      </c>
      <c r="G37" s="1105">
        <v>-2565.7</v>
      </c>
      <c r="H37" s="1105">
        <v>-392.29999999999995</v>
      </c>
      <c r="I37" s="1105">
        <v>-3802.62821160237</v>
      </c>
      <c r="J37" s="1106">
        <v>-367.6558769954527</v>
      </c>
      <c r="K37" s="1106">
        <v>2.401461759331781</v>
      </c>
      <c r="L37" s="1107">
        <v>-6.281958451324826</v>
      </c>
      <c r="P37" s="1102"/>
      <c r="Q37" s="1102"/>
    </row>
    <row r="38" spans="1:17" ht="12.75">
      <c r="A38" s="1097" t="s">
        <v>999</v>
      </c>
      <c r="B38" s="1098" t="s">
        <v>1000</v>
      </c>
      <c r="C38" s="1098"/>
      <c r="D38" s="1098"/>
      <c r="E38" s="1098"/>
      <c r="F38" s="1110">
        <v>1039.5</v>
      </c>
      <c r="G38" s="1110">
        <v>14811.4</v>
      </c>
      <c r="H38" s="1110">
        <v>2512.6</v>
      </c>
      <c r="I38" s="1110">
        <v>16987.335</v>
      </c>
      <c r="J38" s="1111">
        <v>1544.888</v>
      </c>
      <c r="K38" s="1111">
        <v>141.7123617123617</v>
      </c>
      <c r="L38" s="1112">
        <v>-38.51436758735971</v>
      </c>
      <c r="P38" s="1102"/>
      <c r="Q38" s="1102"/>
    </row>
    <row r="39" spans="1:17" ht="12.75">
      <c r="A39" s="1097" t="s">
        <v>1001</v>
      </c>
      <c r="B39" s="1097"/>
      <c r="C39" s="1098"/>
      <c r="D39" s="1098"/>
      <c r="E39" s="1098"/>
      <c r="F39" s="1110">
        <v>-8291.700000000004</v>
      </c>
      <c r="G39" s="1110">
        <v>123131.20000000001</v>
      </c>
      <c r="H39" s="1110">
        <v>40992.24999999997</v>
      </c>
      <c r="I39" s="1110">
        <v>157405.88284199592</v>
      </c>
      <c r="J39" s="1111">
        <v>-9571.493814462548</v>
      </c>
      <c r="K39" s="1111" t="s">
        <v>3</v>
      </c>
      <c r="L39" s="1112" t="s">
        <v>3</v>
      </c>
      <c r="P39" s="1102"/>
      <c r="Q39" s="1102"/>
    </row>
    <row r="40" spans="1:17" ht="12.75">
      <c r="A40" s="1097" t="s">
        <v>1002</v>
      </c>
      <c r="B40" s="1098" t="s">
        <v>1003</v>
      </c>
      <c r="C40" s="1098"/>
      <c r="D40" s="1098"/>
      <c r="E40" s="1098"/>
      <c r="F40" s="1110">
        <v>3794.25</v>
      </c>
      <c r="G40" s="1110">
        <v>17720.65000000001</v>
      </c>
      <c r="H40" s="1110">
        <v>-7651.18</v>
      </c>
      <c r="I40" s="1110">
        <v>21813.068638879493</v>
      </c>
      <c r="J40" s="1111">
        <v>-2264.2034588968804</v>
      </c>
      <c r="K40" s="1111">
        <v>-301.65197338077354</v>
      </c>
      <c r="L40" s="1112">
        <v>-70.40713381600119</v>
      </c>
      <c r="P40" s="1102"/>
      <c r="Q40" s="1102"/>
    </row>
    <row r="41" spans="1:17" ht="12.75">
      <c r="A41" s="1103"/>
      <c r="B41" s="1104" t="s">
        <v>1004</v>
      </c>
      <c r="C41" s="1104"/>
      <c r="D41" s="1104"/>
      <c r="E41" s="1104"/>
      <c r="F41" s="1105">
        <v>341.5</v>
      </c>
      <c r="G41" s="1105">
        <v>4382.599999999999</v>
      </c>
      <c r="H41" s="1105">
        <v>834.6999999999999</v>
      </c>
      <c r="I41" s="1105">
        <v>5920.925</v>
      </c>
      <c r="J41" s="1106">
        <v>2193.337</v>
      </c>
      <c r="K41" s="1106" t="s">
        <v>3</v>
      </c>
      <c r="L41" s="1107">
        <v>162.7694980232419</v>
      </c>
      <c r="P41" s="1102"/>
      <c r="Q41" s="1102"/>
    </row>
    <row r="42" spans="1:17" ht="12.75">
      <c r="A42" s="1103"/>
      <c r="B42" s="1104" t="s">
        <v>1005</v>
      </c>
      <c r="C42" s="1104"/>
      <c r="D42" s="1104"/>
      <c r="E42" s="1104"/>
      <c r="F42" s="1105">
        <v>0</v>
      </c>
      <c r="G42" s="1105">
        <v>0</v>
      </c>
      <c r="H42" s="1105">
        <v>0</v>
      </c>
      <c r="I42" s="1105">
        <v>0</v>
      </c>
      <c r="J42" s="1106">
        <v>0</v>
      </c>
      <c r="K42" s="1108" t="s">
        <v>3</v>
      </c>
      <c r="L42" s="1109" t="s">
        <v>3</v>
      </c>
      <c r="P42" s="1102"/>
      <c r="Q42" s="1102"/>
    </row>
    <row r="43" spans="1:17" ht="12.75">
      <c r="A43" s="1103"/>
      <c r="B43" s="1104" t="s">
        <v>1006</v>
      </c>
      <c r="C43" s="1104"/>
      <c r="D43" s="1104"/>
      <c r="E43" s="1104"/>
      <c r="F43" s="1105">
        <v>-4785.400000000001</v>
      </c>
      <c r="G43" s="1105">
        <v>-34584.49999999999</v>
      </c>
      <c r="H43" s="1105">
        <v>-6327.2</v>
      </c>
      <c r="I43" s="1105">
        <v>-30936.211076042604</v>
      </c>
      <c r="J43" s="1106">
        <v>-5849.081487001274</v>
      </c>
      <c r="K43" s="1106">
        <v>32.218832281522936</v>
      </c>
      <c r="L43" s="1107">
        <v>-7.556557608400652</v>
      </c>
      <c r="P43" s="1102"/>
      <c r="Q43" s="1102"/>
    </row>
    <row r="44" spans="1:17" ht="12.75">
      <c r="A44" s="1103"/>
      <c r="B44" s="1104"/>
      <c r="C44" s="1104" t="s">
        <v>1007</v>
      </c>
      <c r="D44" s="1104"/>
      <c r="E44" s="1104"/>
      <c r="F44" s="1105">
        <v>-430.9</v>
      </c>
      <c r="G44" s="1105">
        <v>-2234.3</v>
      </c>
      <c r="H44" s="1105">
        <v>-898.2</v>
      </c>
      <c r="I44" s="1105">
        <v>-338.91999999999985</v>
      </c>
      <c r="J44" s="1106">
        <v>-435.35999999999996</v>
      </c>
      <c r="K44" s="1106">
        <v>108.44743559990718</v>
      </c>
      <c r="L44" s="1107">
        <v>-51.529726118904485</v>
      </c>
      <c r="P44" s="1102"/>
      <c r="Q44" s="1102"/>
    </row>
    <row r="45" spans="1:17" ht="12.75">
      <c r="A45" s="1103"/>
      <c r="B45" s="1104"/>
      <c r="C45" s="1104" t="s">
        <v>977</v>
      </c>
      <c r="D45" s="1104"/>
      <c r="E45" s="1104"/>
      <c r="F45" s="1105">
        <v>-4354.5</v>
      </c>
      <c r="G45" s="1105">
        <v>-32350.199999999997</v>
      </c>
      <c r="H45" s="1105">
        <v>-5429</v>
      </c>
      <c r="I45" s="1105">
        <v>-30597.291076042606</v>
      </c>
      <c r="J45" s="1106">
        <v>-5413.721487001274</v>
      </c>
      <c r="K45" s="1106">
        <v>24.675622918819613</v>
      </c>
      <c r="L45" s="1107">
        <v>-0.28142407439170825</v>
      </c>
      <c r="P45" s="1102"/>
      <c r="Q45" s="1102"/>
    </row>
    <row r="46" spans="1:17" ht="12.75">
      <c r="A46" s="1103"/>
      <c r="B46" s="1104" t="s">
        <v>1008</v>
      </c>
      <c r="C46" s="1104"/>
      <c r="D46" s="1104"/>
      <c r="E46" s="1104"/>
      <c r="F46" s="1105">
        <v>8238.15</v>
      </c>
      <c r="G46" s="1105">
        <v>47922.55</v>
      </c>
      <c r="H46" s="1105">
        <v>-2158.6800000000007</v>
      </c>
      <c r="I46" s="1105">
        <v>46828.3547149221</v>
      </c>
      <c r="J46" s="1106">
        <v>1391.5410281043928</v>
      </c>
      <c r="K46" s="1106">
        <v>-126.2034558729812</v>
      </c>
      <c r="L46" s="1107">
        <v>-164.4625895502989</v>
      </c>
      <c r="P46" s="1102"/>
      <c r="Q46" s="1102"/>
    </row>
    <row r="47" spans="1:17" ht="12.75">
      <c r="A47" s="1103"/>
      <c r="B47" s="1104"/>
      <c r="C47" s="1104" t="s">
        <v>1007</v>
      </c>
      <c r="D47" s="1104"/>
      <c r="E47" s="1104"/>
      <c r="F47" s="1105">
        <v>4219.8</v>
      </c>
      <c r="G47" s="1105">
        <v>22912.300000000003</v>
      </c>
      <c r="H47" s="1105">
        <v>-1584.8000000000002</v>
      </c>
      <c r="I47" s="1105">
        <v>16397.41</v>
      </c>
      <c r="J47" s="1106">
        <v>2890.76</v>
      </c>
      <c r="K47" s="1106">
        <v>-137.55628228826012</v>
      </c>
      <c r="L47" s="1107">
        <v>-282.40535083291263</v>
      </c>
      <c r="P47" s="1102"/>
      <c r="Q47" s="1102"/>
    </row>
    <row r="48" spans="1:17" ht="12.75">
      <c r="A48" s="1103"/>
      <c r="B48" s="1104"/>
      <c r="C48" s="1104" t="s">
        <v>1009</v>
      </c>
      <c r="D48" s="1104"/>
      <c r="E48" s="1104"/>
      <c r="F48" s="1105">
        <v>194.79999999999995</v>
      </c>
      <c r="G48" s="1105">
        <v>11857.300000000001</v>
      </c>
      <c r="H48" s="1105">
        <v>365.29999999999984</v>
      </c>
      <c r="I48" s="1105">
        <v>19516.3547149221</v>
      </c>
      <c r="J48" s="1106">
        <v>2037.4410281043777</v>
      </c>
      <c r="K48" s="1106">
        <v>87.52566735112933</v>
      </c>
      <c r="L48" s="1107">
        <v>457.74460117831336</v>
      </c>
      <c r="P48" s="1102"/>
      <c r="Q48" s="1102"/>
    </row>
    <row r="49" spans="1:17" ht="12.75">
      <c r="A49" s="1103"/>
      <c r="B49" s="1104"/>
      <c r="C49" s="1104"/>
      <c r="D49" s="1104" t="s">
        <v>1010</v>
      </c>
      <c r="E49" s="1104"/>
      <c r="F49" s="1105">
        <v>204.29999999999995</v>
      </c>
      <c r="G49" s="1105">
        <v>11919.400000000001</v>
      </c>
      <c r="H49" s="1105">
        <v>373.1999999999998</v>
      </c>
      <c r="I49" s="1105">
        <v>18153.499999999996</v>
      </c>
      <c r="J49" s="1106">
        <v>1981.8600000000001</v>
      </c>
      <c r="K49" s="1106">
        <v>82.6725403817914</v>
      </c>
      <c r="L49" s="1107">
        <v>431.04501607717077</v>
      </c>
      <c r="P49" s="1102"/>
      <c r="Q49" s="1102"/>
    </row>
    <row r="50" spans="1:17" ht="12.75">
      <c r="A50" s="1103"/>
      <c r="B50" s="1104"/>
      <c r="C50" s="1104"/>
      <c r="D50" s="1104"/>
      <c r="E50" s="1104" t="s">
        <v>1011</v>
      </c>
      <c r="F50" s="1105">
        <v>1502.5</v>
      </c>
      <c r="G50" s="1105">
        <v>28961.2</v>
      </c>
      <c r="H50" s="1105">
        <v>1769.1</v>
      </c>
      <c r="I50" s="1105">
        <v>35948.549999999996</v>
      </c>
      <c r="J50" s="1106">
        <v>3315.26</v>
      </c>
      <c r="K50" s="1106">
        <v>17.743760399334434</v>
      </c>
      <c r="L50" s="1107">
        <v>87.39811203436778</v>
      </c>
      <c r="P50" s="1102"/>
      <c r="Q50" s="1102"/>
    </row>
    <row r="51" spans="1:17" ht="12.75">
      <c r="A51" s="1103"/>
      <c r="B51" s="1104"/>
      <c r="C51" s="1104"/>
      <c r="D51" s="1104"/>
      <c r="E51" s="1104" t="s">
        <v>1012</v>
      </c>
      <c r="F51" s="1105">
        <v>-1298.2</v>
      </c>
      <c r="G51" s="1105">
        <v>-17041.8</v>
      </c>
      <c r="H51" s="1105">
        <v>-1395.9</v>
      </c>
      <c r="I51" s="1105">
        <v>-17795.05</v>
      </c>
      <c r="J51" s="1106">
        <v>-1333.4</v>
      </c>
      <c r="K51" s="1106">
        <v>7.5258049607148365</v>
      </c>
      <c r="L51" s="1107">
        <v>-4.477398094419371</v>
      </c>
      <c r="P51" s="1102"/>
      <c r="Q51" s="1102"/>
    </row>
    <row r="52" spans="1:17" ht="12.75">
      <c r="A52" s="1103"/>
      <c r="B52" s="1104"/>
      <c r="C52" s="1104"/>
      <c r="D52" s="1104" t="s">
        <v>1013</v>
      </c>
      <c r="E52" s="1104"/>
      <c r="F52" s="1105">
        <v>-9.5</v>
      </c>
      <c r="G52" s="1105">
        <v>-62.10000000000001</v>
      </c>
      <c r="H52" s="1105">
        <v>-7.9</v>
      </c>
      <c r="I52" s="1105">
        <v>1362.8547149221058</v>
      </c>
      <c r="J52" s="1106">
        <v>55.58102810437768</v>
      </c>
      <c r="K52" s="1106">
        <v>-16.84210526315789</v>
      </c>
      <c r="L52" s="1107">
        <v>-803.5573177769327</v>
      </c>
      <c r="P52" s="1102"/>
      <c r="Q52" s="1102"/>
    </row>
    <row r="53" spans="1:17" ht="12.75">
      <c r="A53" s="1103"/>
      <c r="B53" s="1104"/>
      <c r="C53" s="1104" t="s">
        <v>1014</v>
      </c>
      <c r="D53" s="1104"/>
      <c r="E53" s="1104"/>
      <c r="F53" s="1105">
        <v>3825.1</v>
      </c>
      <c r="G53" s="1105">
        <v>14318.599999999999</v>
      </c>
      <c r="H53" s="1105">
        <v>-937.8000000000001</v>
      </c>
      <c r="I53" s="1105">
        <v>14982.299999999994</v>
      </c>
      <c r="J53" s="1106">
        <v>-3536.6999999999853</v>
      </c>
      <c r="K53" s="1106">
        <v>-124.51700609134402</v>
      </c>
      <c r="L53" s="1107">
        <v>277.1273192578359</v>
      </c>
      <c r="P53" s="1102"/>
      <c r="Q53" s="1102"/>
    </row>
    <row r="54" spans="1:17" ht="12.75">
      <c r="A54" s="1103"/>
      <c r="B54" s="1104"/>
      <c r="C54" s="1104"/>
      <c r="D54" s="1104" t="s">
        <v>1015</v>
      </c>
      <c r="E54" s="1104"/>
      <c r="F54" s="1105">
        <v>-3.4</v>
      </c>
      <c r="G54" s="1105">
        <v>-20.2</v>
      </c>
      <c r="H54" s="1105">
        <v>-1.6</v>
      </c>
      <c r="I54" s="1105">
        <v>-5.6000000000000005</v>
      </c>
      <c r="J54" s="1106">
        <v>-1.2000000000000002</v>
      </c>
      <c r="K54" s="1106" t="s">
        <v>3</v>
      </c>
      <c r="L54" s="1107">
        <v>-24.999999999999986</v>
      </c>
      <c r="P54" s="1102"/>
      <c r="Q54" s="1102"/>
    </row>
    <row r="55" spans="1:17" ht="12.75">
      <c r="A55" s="1103"/>
      <c r="B55" s="1104"/>
      <c r="C55" s="1104"/>
      <c r="D55" s="1104" t="s">
        <v>1016</v>
      </c>
      <c r="E55" s="1104"/>
      <c r="F55" s="1105">
        <v>3828.5</v>
      </c>
      <c r="G55" s="1105">
        <v>14338.8</v>
      </c>
      <c r="H55" s="1105">
        <v>-936.2</v>
      </c>
      <c r="I55" s="1105">
        <v>14987.899999999994</v>
      </c>
      <c r="J55" s="1106">
        <v>-3535.4999999999854</v>
      </c>
      <c r="K55" s="1106">
        <v>-124.45344129554655</v>
      </c>
      <c r="L55" s="1107">
        <v>277.6436658833567</v>
      </c>
      <c r="P55" s="1102"/>
      <c r="Q55" s="1102"/>
    </row>
    <row r="56" spans="1:17" ht="12.75">
      <c r="A56" s="1103"/>
      <c r="B56" s="1104"/>
      <c r="C56" s="1104" t="s">
        <v>1017</v>
      </c>
      <c r="D56" s="1104"/>
      <c r="E56" s="1104"/>
      <c r="F56" s="1105">
        <v>-1.55</v>
      </c>
      <c r="G56" s="1105">
        <v>-1165.65</v>
      </c>
      <c r="H56" s="1105">
        <v>-1.38</v>
      </c>
      <c r="I56" s="1105">
        <v>-4067.71</v>
      </c>
      <c r="J56" s="1106">
        <v>0.039999999999999286</v>
      </c>
      <c r="K56" s="1106">
        <v>-10.967741935483872</v>
      </c>
      <c r="L56" s="1107">
        <v>-102.89855072463763</v>
      </c>
      <c r="P56" s="1102"/>
      <c r="Q56" s="1102"/>
    </row>
    <row r="57" spans="1:17" ht="12.75">
      <c r="A57" s="1097" t="s">
        <v>1018</v>
      </c>
      <c r="B57" s="1098"/>
      <c r="C57" s="1098"/>
      <c r="D57" s="1098"/>
      <c r="E57" s="1098"/>
      <c r="F57" s="1110">
        <v>-4497.450000000012</v>
      </c>
      <c r="G57" s="1110">
        <v>140851.85000000003</v>
      </c>
      <c r="H57" s="1110">
        <v>33341.06999999996</v>
      </c>
      <c r="I57" s="1110">
        <v>179218.95148087537</v>
      </c>
      <c r="J57" s="1111">
        <v>-11835.69727335943</v>
      </c>
      <c r="K57" s="1111">
        <v>-841.3327552279598</v>
      </c>
      <c r="L57" s="1112">
        <v>-135.49885253640463</v>
      </c>
      <c r="P57" s="1102"/>
      <c r="Q57" s="1102"/>
    </row>
    <row r="58" spans="1:17" ht="12.75">
      <c r="A58" s="1097" t="s">
        <v>1019</v>
      </c>
      <c r="B58" s="1098" t="s">
        <v>1020</v>
      </c>
      <c r="C58" s="1098"/>
      <c r="D58" s="1098"/>
      <c r="E58" s="1098"/>
      <c r="F58" s="1110">
        <v>7578.110000000008</v>
      </c>
      <c r="G58" s="1110">
        <v>18502.70000000001</v>
      </c>
      <c r="H58" s="1110">
        <v>-2403.859999999964</v>
      </c>
      <c r="I58" s="1110">
        <v>24716.5185191246</v>
      </c>
      <c r="J58" s="1111">
        <v>4801.797273359407</v>
      </c>
      <c r="K58" s="1111">
        <v>-131.72110196341782</v>
      </c>
      <c r="L58" s="1112">
        <v>-299.75361599092616</v>
      </c>
      <c r="P58" s="1102"/>
      <c r="Q58" s="1102"/>
    </row>
    <row r="59" spans="1:17" ht="12.75">
      <c r="A59" s="1097" t="s">
        <v>1021</v>
      </c>
      <c r="B59" s="1098"/>
      <c r="C59" s="1098"/>
      <c r="D59" s="1098"/>
      <c r="E59" s="1098"/>
      <c r="F59" s="1110">
        <v>3080.659999999996</v>
      </c>
      <c r="G59" s="1110">
        <v>159354.55000000005</v>
      </c>
      <c r="H59" s="1110">
        <v>30937.21</v>
      </c>
      <c r="I59" s="1110">
        <v>203935.46999999997</v>
      </c>
      <c r="J59" s="1111">
        <v>-7033.900000000023</v>
      </c>
      <c r="K59" s="1111">
        <v>904.2396759136042</v>
      </c>
      <c r="L59" s="1112">
        <v>-122.73605150561418</v>
      </c>
      <c r="P59" s="1102"/>
      <c r="Q59" s="1102"/>
    </row>
    <row r="60" spans="1:17" ht="12.75">
      <c r="A60" s="1097" t="s">
        <v>1022</v>
      </c>
      <c r="B60" s="1098"/>
      <c r="C60" s="1098"/>
      <c r="D60" s="1098"/>
      <c r="E60" s="1098"/>
      <c r="F60" s="1110">
        <v>-3080.66</v>
      </c>
      <c r="G60" s="1110">
        <v>-159354.55</v>
      </c>
      <c r="H60" s="1110">
        <v>-30937.21</v>
      </c>
      <c r="I60" s="1110">
        <v>-203935.47000000003</v>
      </c>
      <c r="J60" s="1110">
        <v>7033.900000000021</v>
      </c>
      <c r="K60" s="1111">
        <v>904.2396759136029</v>
      </c>
      <c r="L60" s="1112">
        <v>-122.73605150561418</v>
      </c>
      <c r="P60" s="1102"/>
      <c r="Q60" s="1102"/>
    </row>
    <row r="61" spans="1:17" ht="12.75">
      <c r="A61" s="1103"/>
      <c r="B61" s="1104" t="s">
        <v>1023</v>
      </c>
      <c r="C61" s="1104"/>
      <c r="D61" s="1104"/>
      <c r="E61" s="1104"/>
      <c r="F61" s="1105">
        <v>-3080.66</v>
      </c>
      <c r="G61" s="1105">
        <v>-158191.95</v>
      </c>
      <c r="H61" s="1105">
        <v>-35968.81</v>
      </c>
      <c r="I61" s="1105">
        <v>-203935.47000000003</v>
      </c>
      <c r="J61" s="1105">
        <v>7033.860000000021</v>
      </c>
      <c r="K61" s="1106">
        <v>1067.568313283517</v>
      </c>
      <c r="L61" s="1107">
        <v>-119.55544261820177</v>
      </c>
      <c r="P61" s="1102"/>
      <c r="Q61" s="1102"/>
    </row>
    <row r="62" spans="1:17" ht="12.75">
      <c r="A62" s="1103"/>
      <c r="B62" s="1104"/>
      <c r="C62" s="1104" t="s">
        <v>1015</v>
      </c>
      <c r="D62" s="1104"/>
      <c r="E62" s="1104"/>
      <c r="F62" s="1105">
        <v>1946.1399999999999</v>
      </c>
      <c r="G62" s="1105">
        <v>-130352.95</v>
      </c>
      <c r="H62" s="1105">
        <v>-35511.81</v>
      </c>
      <c r="I62" s="1105">
        <v>-172887.02000000002</v>
      </c>
      <c r="J62" s="1105">
        <v>7348.250000000015</v>
      </c>
      <c r="K62" s="1106">
        <v>-1924.7304921536993</v>
      </c>
      <c r="L62" s="1107">
        <v>-120.69241190465937</v>
      </c>
      <c r="P62" s="1102"/>
      <c r="Q62" s="1102"/>
    </row>
    <row r="63" spans="1:17" ht="12.75">
      <c r="A63" s="1103"/>
      <c r="B63" s="1104"/>
      <c r="C63" s="1104" t="s">
        <v>1016</v>
      </c>
      <c r="D63" s="1104"/>
      <c r="E63" s="1104"/>
      <c r="F63" s="1105">
        <v>-5026.799999999999</v>
      </c>
      <c r="G63" s="1105">
        <v>-27839</v>
      </c>
      <c r="H63" s="1105">
        <v>-457</v>
      </c>
      <c r="I63" s="1105">
        <v>-31048.449999999997</v>
      </c>
      <c r="J63" s="1105">
        <v>-314.38999999999396</v>
      </c>
      <c r="K63" s="1106">
        <v>-90.90872921142675</v>
      </c>
      <c r="L63" s="1107">
        <v>-31.205689277900674</v>
      </c>
      <c r="P63" s="1102"/>
      <c r="Q63" s="1102"/>
    </row>
    <row r="64" spans="1:17" ht="12.75">
      <c r="A64" s="1103"/>
      <c r="B64" s="1104" t="s">
        <v>1024</v>
      </c>
      <c r="C64" s="1104"/>
      <c r="D64" s="1104"/>
      <c r="E64" s="1104"/>
      <c r="F64" s="1105">
        <v>0</v>
      </c>
      <c r="G64" s="1105">
        <v>-1162.6</v>
      </c>
      <c r="H64" s="1105">
        <v>5031.6</v>
      </c>
      <c r="I64" s="1105">
        <v>0</v>
      </c>
      <c r="J64" s="1105">
        <v>0.03999999999963677</v>
      </c>
      <c r="K64" s="1108" t="s">
        <v>3</v>
      </c>
      <c r="L64" s="1109" t="s">
        <v>3</v>
      </c>
      <c r="P64" s="1102"/>
      <c r="Q64" s="1102"/>
    </row>
    <row r="65" spans="1:17" ht="13.5" thickBot="1">
      <c r="A65" s="1114" t="s">
        <v>1025</v>
      </c>
      <c r="B65" s="1115"/>
      <c r="C65" s="1115"/>
      <c r="D65" s="1115"/>
      <c r="E65" s="1115"/>
      <c r="F65" s="1116">
        <v>744.4400000000005</v>
      </c>
      <c r="G65" s="1116">
        <v>-145035.95</v>
      </c>
      <c r="H65" s="1116">
        <v>-31875.010000000002</v>
      </c>
      <c r="I65" s="1116">
        <v>-188953.17000000004</v>
      </c>
      <c r="J65" s="1116">
        <v>3497.2000000000353</v>
      </c>
      <c r="K65" s="1117">
        <v>-4381.743323840737</v>
      </c>
      <c r="L65" s="1118">
        <v>-110.97160440106539</v>
      </c>
      <c r="P65" s="1102"/>
      <c r="Q65" s="1102"/>
    </row>
    <row r="66" ht="13.5" thickTop="1">
      <c r="A66" s="1093" t="s">
        <v>1026</v>
      </c>
    </row>
    <row r="67" ht="12.75">
      <c r="A67" s="1119" t="s">
        <v>1027</v>
      </c>
    </row>
    <row r="68" ht="12.75">
      <c r="A68" s="1119" t="s">
        <v>1028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85" zoomScaleNormal="85" zoomScalePageLayoutView="0" workbookViewId="0" topLeftCell="A1">
      <selection activeCell="F17" sqref="F17"/>
    </sheetView>
  </sheetViews>
  <sheetFormatPr defaultColWidth="9.140625" defaultRowHeight="15"/>
  <cols>
    <col min="1" max="1" width="9.140625" style="59" customWidth="1"/>
    <col min="2" max="2" width="6.8515625" style="59" customWidth="1"/>
    <col min="3" max="3" width="31.28125" style="59" customWidth="1"/>
    <col min="4" max="4" width="14.8515625" style="59" customWidth="1"/>
    <col min="5" max="5" width="15.8515625" style="59" customWidth="1"/>
    <col min="6" max="7" width="12.8515625" style="59" customWidth="1"/>
    <col min="8" max="8" width="12.421875" style="59" customWidth="1"/>
    <col min="9" max="9" width="11.8515625" style="59" customWidth="1"/>
    <col min="10" max="10" width="9.140625" style="59" customWidth="1"/>
    <col min="11" max="11" width="10.7109375" style="59" bestFit="1" customWidth="1"/>
    <col min="12" max="12" width="10.421875" style="59" bestFit="1" customWidth="1"/>
    <col min="13" max="16384" width="9.140625" style="59" customWidth="1"/>
  </cols>
  <sheetData>
    <row r="1" spans="2:10" ht="15" customHeight="1">
      <c r="B1" s="1563" t="s">
        <v>1029</v>
      </c>
      <c r="C1" s="1563"/>
      <c r="D1" s="1563"/>
      <c r="E1" s="1563"/>
      <c r="F1" s="1563"/>
      <c r="G1" s="1563"/>
      <c r="H1" s="1563"/>
      <c r="I1" s="1563"/>
      <c r="J1" s="1120"/>
    </row>
    <row r="2" spans="2:9" ht="15" customHeight="1">
      <c r="B2" s="1598" t="s">
        <v>1030</v>
      </c>
      <c r="C2" s="1598"/>
      <c r="D2" s="1598"/>
      <c r="E2" s="1598"/>
      <c r="F2" s="1598"/>
      <c r="G2" s="1598"/>
      <c r="H2" s="1598"/>
      <c r="I2" s="1598"/>
    </row>
    <row r="3" spans="2:9" ht="15" customHeight="1">
      <c r="B3" s="1599" t="s">
        <v>1031</v>
      </c>
      <c r="C3" s="1599"/>
      <c r="D3" s="1599"/>
      <c r="E3" s="1599"/>
      <c r="F3" s="1599"/>
      <c r="G3" s="1599"/>
      <c r="H3" s="1599"/>
      <c r="I3" s="1599"/>
    </row>
    <row r="4" spans="2:9" ht="12" customHeight="1" thickBot="1">
      <c r="B4" s="1121"/>
      <c r="C4" s="1122"/>
      <c r="D4" s="1122"/>
      <c r="E4" s="1122"/>
      <c r="F4" s="1122"/>
      <c r="G4" s="1122"/>
      <c r="H4" s="1121"/>
      <c r="I4" s="1121"/>
    </row>
    <row r="5" spans="2:9" ht="15" customHeight="1" thickTop="1">
      <c r="B5" s="1123"/>
      <c r="C5" s="1124"/>
      <c r="D5" s="1125"/>
      <c r="E5" s="1126"/>
      <c r="F5" s="1125"/>
      <c r="G5" s="1125"/>
      <c r="H5" s="1127" t="s">
        <v>606</v>
      </c>
      <c r="I5" s="1128"/>
    </row>
    <row r="6" spans="2:9" ht="16.5" customHeight="1">
      <c r="B6" s="1129"/>
      <c r="C6" s="1130"/>
      <c r="D6" s="1287" t="s">
        <v>1032</v>
      </c>
      <c r="E6" s="1288" t="s">
        <v>1033</v>
      </c>
      <c r="F6" s="1287" t="s">
        <v>1032</v>
      </c>
      <c r="G6" s="1288" t="s">
        <v>1033</v>
      </c>
      <c r="H6" s="1600" t="s">
        <v>1087</v>
      </c>
      <c r="I6" s="1601"/>
    </row>
    <row r="7" spans="2:9" ht="15" customHeight="1">
      <c r="B7" s="1129"/>
      <c r="C7" s="1130"/>
      <c r="D7" s="1289">
        <v>2015</v>
      </c>
      <c r="E7" s="1290">
        <v>2015</v>
      </c>
      <c r="F7" s="1289">
        <v>2016</v>
      </c>
      <c r="G7" s="1289">
        <v>2016</v>
      </c>
      <c r="H7" s="1399" t="s">
        <v>19</v>
      </c>
      <c r="I7" s="1398" t="s">
        <v>41</v>
      </c>
    </row>
    <row r="8" spans="1:9" ht="15" customHeight="1">
      <c r="A8" s="892"/>
      <c r="B8" s="1131"/>
      <c r="C8" s="1132"/>
      <c r="D8" s="1291"/>
      <c r="E8" s="1291"/>
      <c r="F8" s="1132"/>
      <c r="G8" s="1291"/>
      <c r="H8" s="1292"/>
      <c r="I8" s="1133"/>
    </row>
    <row r="9" spans="1:15" ht="15" customHeight="1">
      <c r="A9" s="892"/>
      <c r="B9" s="1594" t="s">
        <v>1034</v>
      </c>
      <c r="C9" s="1602"/>
      <c r="D9" s="1135">
        <v>726683.87</v>
      </c>
      <c r="E9" s="1135">
        <v>781582.6</v>
      </c>
      <c r="F9" s="1135">
        <v>917630.9004706099</v>
      </c>
      <c r="G9" s="1135">
        <v>910380.6</v>
      </c>
      <c r="H9" s="1135">
        <v>7.554692248776632</v>
      </c>
      <c r="I9" s="1136">
        <v>-0.7901107587911014</v>
      </c>
      <c r="K9" s="892"/>
      <c r="L9" s="892"/>
      <c r="N9" s="1137"/>
      <c r="O9" s="1137"/>
    </row>
    <row r="10" spans="1:15" ht="15" customHeight="1">
      <c r="A10" s="892"/>
      <c r="B10" s="1138" t="s">
        <v>1035</v>
      </c>
      <c r="C10" s="1139"/>
      <c r="D10" s="1140">
        <v>23622.95</v>
      </c>
      <c r="E10" s="1140">
        <v>26234</v>
      </c>
      <c r="F10" s="1140">
        <v>30620.108336740002</v>
      </c>
      <c r="G10" s="1140">
        <v>30222.2</v>
      </c>
      <c r="H10" s="1140">
        <v>11.053022590319998</v>
      </c>
      <c r="I10" s="1141">
        <v>-1.2995000943956967</v>
      </c>
      <c r="K10" s="892"/>
      <c r="L10" s="892"/>
      <c r="N10" s="1137"/>
      <c r="O10" s="1137"/>
    </row>
    <row r="11" spans="1:15" ht="15" customHeight="1">
      <c r="A11" s="892"/>
      <c r="B11" s="1138" t="s">
        <v>1036</v>
      </c>
      <c r="C11" s="1139"/>
      <c r="D11" s="1135">
        <v>703060.92</v>
      </c>
      <c r="E11" s="1135">
        <v>755348.6</v>
      </c>
      <c r="F11" s="1135">
        <v>887010.7921338698</v>
      </c>
      <c r="G11" s="1135">
        <v>880158.4</v>
      </c>
      <c r="H11" s="1135">
        <v>7.437147836349652</v>
      </c>
      <c r="I11" s="1136">
        <v>-0.7725263542042313</v>
      </c>
      <c r="K11" s="892"/>
      <c r="L11" s="892"/>
      <c r="N11" s="1137"/>
      <c r="O11" s="1137"/>
    </row>
    <row r="12" spans="1:15" ht="15" customHeight="1">
      <c r="A12" s="892"/>
      <c r="B12" s="1142"/>
      <c r="C12" s="1143" t="s">
        <v>1037</v>
      </c>
      <c r="D12" s="1140">
        <v>517456.67892682005</v>
      </c>
      <c r="E12" s="1140">
        <v>563371.8179216</v>
      </c>
      <c r="F12" s="1140">
        <v>672458.1601839799</v>
      </c>
      <c r="G12" s="1140">
        <v>656539.46643011</v>
      </c>
      <c r="H12" s="1140">
        <v>8.873233425067724</v>
      </c>
      <c r="I12" s="1141">
        <v>-2.3672392866070027</v>
      </c>
      <c r="K12" s="892"/>
      <c r="L12" s="892"/>
      <c r="N12" s="1137"/>
      <c r="O12" s="1137"/>
    </row>
    <row r="13" spans="1:15" ht="15" customHeight="1">
      <c r="A13" s="892"/>
      <c r="B13" s="1142"/>
      <c r="C13" s="1144" t="s">
        <v>1038</v>
      </c>
      <c r="D13" s="1140">
        <v>185604.24107318</v>
      </c>
      <c r="E13" s="1140">
        <v>191976.78207840002</v>
      </c>
      <c r="F13" s="1140">
        <v>214552.63194989</v>
      </c>
      <c r="G13" s="1140">
        <v>223618.93356989</v>
      </c>
      <c r="H13" s="1140">
        <v>3.4334026897087284</v>
      </c>
      <c r="I13" s="1141">
        <v>4.225677185874616</v>
      </c>
      <c r="K13" s="892"/>
      <c r="L13" s="892"/>
      <c r="N13" s="1137"/>
      <c r="O13" s="1137"/>
    </row>
    <row r="14" spans="1:12" ht="15" customHeight="1">
      <c r="A14" s="892"/>
      <c r="B14" s="1145"/>
      <c r="C14" s="1144"/>
      <c r="D14" s="1146"/>
      <c r="E14" s="1146"/>
      <c r="F14" s="1146"/>
      <c r="G14" s="1146"/>
      <c r="H14" s="1146"/>
      <c r="I14" s="1141"/>
      <c r="K14" s="892"/>
      <c r="L14" s="892"/>
    </row>
    <row r="15" spans="1:12" ht="15" customHeight="1">
      <c r="A15" s="892"/>
      <c r="B15" s="1147"/>
      <c r="C15" s="1132"/>
      <c r="D15" s="1148"/>
      <c r="E15" s="1148"/>
      <c r="F15" s="1148"/>
      <c r="G15" s="1148"/>
      <c r="H15" s="1148"/>
      <c r="I15" s="1149"/>
      <c r="K15" s="892"/>
      <c r="L15" s="892"/>
    </row>
    <row r="16" spans="1:15" ht="15" customHeight="1">
      <c r="A16" s="892"/>
      <c r="B16" s="1594" t="s">
        <v>1039</v>
      </c>
      <c r="C16" s="1602"/>
      <c r="D16" s="1135">
        <v>120995.11</v>
      </c>
      <c r="E16" s="1135">
        <v>121406.3</v>
      </c>
      <c r="F16" s="1135">
        <v>152199.83332362378</v>
      </c>
      <c r="G16" s="1135">
        <v>152545.19999999998</v>
      </c>
      <c r="H16" s="1135">
        <v>0.33984018031803487</v>
      </c>
      <c r="I16" s="1136">
        <v>0.22691659303058032</v>
      </c>
      <c r="K16" s="892"/>
      <c r="L16" s="892"/>
      <c r="N16" s="1137"/>
      <c r="O16" s="1137"/>
    </row>
    <row r="17" spans="1:15" ht="15" customHeight="1">
      <c r="A17" s="892"/>
      <c r="B17" s="1145"/>
      <c r="C17" s="1150" t="s">
        <v>1037</v>
      </c>
      <c r="D17" s="1140">
        <v>114843.41</v>
      </c>
      <c r="E17" s="1140">
        <v>114560.22</v>
      </c>
      <c r="F17" s="1140">
        <v>144005.5933236238</v>
      </c>
      <c r="G17" s="1140">
        <v>144948.71999999997</v>
      </c>
      <c r="H17" s="1140">
        <v>-0.24658794091885738</v>
      </c>
      <c r="I17" s="1141">
        <v>0.6549236419287467</v>
      </c>
      <c r="K17" s="892"/>
      <c r="L17" s="892"/>
      <c r="N17" s="1137"/>
      <c r="O17" s="1137"/>
    </row>
    <row r="18" spans="1:15" ht="15" customHeight="1">
      <c r="A18" s="892"/>
      <c r="B18" s="1145"/>
      <c r="C18" s="1150" t="s">
        <v>1038</v>
      </c>
      <c r="D18" s="1140">
        <v>6151.7</v>
      </c>
      <c r="E18" s="1140">
        <v>6846.08</v>
      </c>
      <c r="F18" s="1140">
        <v>8194.24</v>
      </c>
      <c r="G18" s="1140">
        <v>7596.48</v>
      </c>
      <c r="H18" s="1140">
        <v>11.287611554529647</v>
      </c>
      <c r="I18" s="1141">
        <v>-7.2948803061662915</v>
      </c>
      <c r="K18" s="892"/>
      <c r="L18" s="892"/>
      <c r="N18" s="1137"/>
      <c r="O18" s="1137"/>
    </row>
    <row r="19" spans="1:12" ht="15" customHeight="1">
      <c r="A19" s="892"/>
      <c r="B19" s="1151"/>
      <c r="C19" s="1152"/>
      <c r="D19" s="1152"/>
      <c r="E19" s="1152"/>
      <c r="F19" s="1152"/>
      <c r="G19" s="1152"/>
      <c r="H19" s="1152"/>
      <c r="I19" s="1153"/>
      <c r="K19" s="892"/>
      <c r="L19" s="892"/>
    </row>
    <row r="20" spans="1:12" ht="15" customHeight="1">
      <c r="A20" s="892"/>
      <c r="B20" s="1134"/>
      <c r="C20" s="1154"/>
      <c r="D20" s="1155"/>
      <c r="E20" s="1155"/>
      <c r="F20" s="1155"/>
      <c r="G20" s="1155"/>
      <c r="H20" s="1155"/>
      <c r="I20" s="1156"/>
      <c r="K20" s="892"/>
      <c r="L20" s="892"/>
    </row>
    <row r="21" spans="1:15" ht="15" customHeight="1">
      <c r="A21" s="892"/>
      <c r="B21" s="1594" t="s">
        <v>1040</v>
      </c>
      <c r="C21" s="1595"/>
      <c r="D21" s="1135">
        <v>824056.04</v>
      </c>
      <c r="E21" s="1135">
        <v>876754.8999999999</v>
      </c>
      <c r="F21" s="1135">
        <v>1039210.6254574936</v>
      </c>
      <c r="G21" s="1135">
        <v>1032703.6000000001</v>
      </c>
      <c r="H21" s="1135">
        <v>6.395057792428773</v>
      </c>
      <c r="I21" s="1136">
        <v>-0.6261507819580743</v>
      </c>
      <c r="K21" s="892"/>
      <c r="L21" s="892"/>
      <c r="N21" s="1137"/>
      <c r="O21" s="1137"/>
    </row>
    <row r="22" spans="1:15" ht="15" customHeight="1">
      <c r="A22" s="892"/>
      <c r="B22" s="1145"/>
      <c r="C22" s="1150" t="s">
        <v>1037</v>
      </c>
      <c r="D22" s="1140">
        <v>632300.0889268201</v>
      </c>
      <c r="E22" s="1140">
        <v>677932.0379215999</v>
      </c>
      <c r="F22" s="1140">
        <v>816463.7535076037</v>
      </c>
      <c r="G22" s="1140">
        <v>801488.18643011</v>
      </c>
      <c r="H22" s="1140">
        <v>7.216818373729666</v>
      </c>
      <c r="I22" s="1141">
        <v>-1.8341986417838143</v>
      </c>
      <c r="K22" s="892"/>
      <c r="L22" s="892"/>
      <c r="N22" s="1137"/>
      <c r="O22" s="1137"/>
    </row>
    <row r="23" spans="1:15" ht="15" customHeight="1">
      <c r="A23" s="892"/>
      <c r="B23" s="1145"/>
      <c r="C23" s="1150" t="s">
        <v>1041</v>
      </c>
      <c r="D23" s="1140">
        <v>76.73022928474865</v>
      </c>
      <c r="E23" s="1140">
        <v>77.32286844608454</v>
      </c>
      <c r="F23" s="1140">
        <v>78.56576265741802</v>
      </c>
      <c r="G23" s="1140">
        <v>77.61067032497127</v>
      </c>
      <c r="H23" s="1157" t="s">
        <v>3</v>
      </c>
      <c r="I23" s="1158" t="s">
        <v>3</v>
      </c>
      <c r="K23" s="892"/>
      <c r="L23" s="892"/>
      <c r="N23" s="1137"/>
      <c r="O23" s="1137"/>
    </row>
    <row r="24" spans="1:15" ht="15" customHeight="1">
      <c r="A24" s="892"/>
      <c r="B24" s="1145"/>
      <c r="C24" s="1150" t="s">
        <v>1038</v>
      </c>
      <c r="D24" s="1140">
        <v>191755.95107318</v>
      </c>
      <c r="E24" s="1140">
        <v>198822.8620784</v>
      </c>
      <c r="F24" s="1140">
        <v>222746.87194989</v>
      </c>
      <c r="G24" s="1140">
        <v>231215.41356989002</v>
      </c>
      <c r="H24" s="1140">
        <v>3.6853672418870786</v>
      </c>
      <c r="I24" s="1141">
        <v>3.8018678089024576</v>
      </c>
      <c r="K24" s="892"/>
      <c r="L24" s="892"/>
      <c r="N24" s="1137"/>
      <c r="O24" s="1137"/>
    </row>
    <row r="25" spans="1:12" ht="15" customHeight="1">
      <c r="A25" s="892"/>
      <c r="B25" s="1142"/>
      <c r="C25" s="1150" t="s">
        <v>1041</v>
      </c>
      <c r="D25" s="1140">
        <v>23.269770715251354</v>
      </c>
      <c r="E25" s="1140">
        <v>22.67713155391547</v>
      </c>
      <c r="F25" s="1140">
        <v>21.434237342581994</v>
      </c>
      <c r="G25" s="1140">
        <v>22.38932967502873</v>
      </c>
      <c r="H25" s="1157" t="s">
        <v>3</v>
      </c>
      <c r="I25" s="1158" t="s">
        <v>3</v>
      </c>
      <c r="K25" s="892"/>
      <c r="L25" s="892"/>
    </row>
    <row r="26" spans="1:12" ht="15" customHeight="1">
      <c r="A26" s="892"/>
      <c r="B26" s="1159"/>
      <c r="C26" s="1152"/>
      <c r="D26" s="1160"/>
      <c r="E26" s="1160"/>
      <c r="F26" s="1160"/>
      <c r="G26" s="1160"/>
      <c r="H26" s="1160"/>
      <c r="I26" s="1161"/>
      <c r="K26" s="892"/>
      <c r="L26" s="892"/>
    </row>
    <row r="27" spans="1:12" ht="15" customHeight="1">
      <c r="A27" s="892"/>
      <c r="B27" s="1145"/>
      <c r="C27" s="1143"/>
      <c r="D27" s="1143"/>
      <c r="E27" s="1143"/>
      <c r="F27" s="1143"/>
      <c r="G27" s="1143"/>
      <c r="H27" s="1143"/>
      <c r="I27" s="1141"/>
      <c r="K27" s="892"/>
      <c r="L27" s="892"/>
    </row>
    <row r="28" spans="1:15" ht="15" customHeight="1">
      <c r="A28" s="892"/>
      <c r="B28" s="1594" t="s">
        <v>1042</v>
      </c>
      <c r="C28" s="1595"/>
      <c r="D28" s="1135">
        <v>847678.99</v>
      </c>
      <c r="E28" s="1135">
        <v>902988.8</v>
      </c>
      <c r="F28" s="1135">
        <v>1069830.7337942338</v>
      </c>
      <c r="G28" s="1135">
        <v>1062925.8</v>
      </c>
      <c r="H28" s="1135">
        <v>6.524865031749826</v>
      </c>
      <c r="I28" s="1136">
        <v>-0.6454230165686852</v>
      </c>
      <c r="K28" s="892"/>
      <c r="L28" s="892"/>
      <c r="N28" s="1137"/>
      <c r="O28" s="1137"/>
    </row>
    <row r="29" spans="1:12" ht="15" customHeight="1">
      <c r="A29" s="892"/>
      <c r="B29" s="1163"/>
      <c r="C29" s="1164"/>
      <c r="D29" s="1165"/>
      <c r="E29" s="1165"/>
      <c r="F29" s="1165"/>
      <c r="G29" s="1165"/>
      <c r="H29" s="1165"/>
      <c r="I29" s="1166"/>
      <c r="K29" s="892"/>
      <c r="L29" s="892"/>
    </row>
    <row r="30" spans="1:12" ht="15" customHeight="1">
      <c r="A30" s="892"/>
      <c r="B30" s="1167" t="s">
        <v>1043</v>
      </c>
      <c r="C30" s="1168"/>
      <c r="D30" s="1143"/>
      <c r="E30" s="1143"/>
      <c r="F30" s="1143"/>
      <c r="G30" s="1143"/>
      <c r="H30" s="1143"/>
      <c r="I30" s="1133"/>
      <c r="K30" s="892"/>
      <c r="L30" s="892"/>
    </row>
    <row r="31" spans="1:12" ht="9.75" customHeight="1" hidden="1">
      <c r="A31" s="892"/>
      <c r="B31" s="1169"/>
      <c r="C31" s="1170"/>
      <c r="D31" s="1135"/>
      <c r="E31" s="1135"/>
      <c r="F31" s="1135"/>
      <c r="G31" s="1135"/>
      <c r="H31" s="1135"/>
      <c r="I31" s="1136"/>
      <c r="K31" s="892"/>
      <c r="L31" s="892"/>
    </row>
    <row r="32" spans="2:12" ht="15" customHeight="1">
      <c r="B32" s="1596" t="s">
        <v>1044</v>
      </c>
      <c r="C32" s="1597"/>
      <c r="D32" s="1143"/>
      <c r="E32" s="1143"/>
      <c r="F32" s="1143"/>
      <c r="G32" s="1143"/>
      <c r="H32" s="1143"/>
      <c r="I32" s="1293"/>
      <c r="K32" s="892"/>
      <c r="L32" s="892"/>
    </row>
    <row r="33" spans="2:12" ht="15" customHeight="1">
      <c r="B33" s="1145"/>
      <c r="C33" s="1143" t="s">
        <v>1045</v>
      </c>
      <c r="D33" s="1140">
        <v>12.981127553746326</v>
      </c>
      <c r="E33" s="1140">
        <v>17.19609419896167</v>
      </c>
      <c r="F33" s="1140">
        <v>16.48476974075208</v>
      </c>
      <c r="G33" s="1140">
        <v>14.143485966128065</v>
      </c>
      <c r="H33" s="1157" t="s">
        <v>3</v>
      </c>
      <c r="I33" s="1158" t="s">
        <v>3</v>
      </c>
      <c r="K33" s="892"/>
      <c r="L33" s="892"/>
    </row>
    <row r="34" spans="2:12" ht="15" customHeight="1">
      <c r="B34" s="1145"/>
      <c r="C34" s="1143" t="s">
        <v>1046</v>
      </c>
      <c r="D34" s="1140">
        <v>11.19332249619925</v>
      </c>
      <c r="E34" s="1140">
        <v>13.81941626985816</v>
      </c>
      <c r="F34" s="1140">
        <v>14.089234984696539</v>
      </c>
      <c r="G34" s="1140">
        <v>12.012749033644187</v>
      </c>
      <c r="H34" s="1157" t="s">
        <v>3</v>
      </c>
      <c r="I34" s="1158" t="s">
        <v>3</v>
      </c>
      <c r="K34" s="892"/>
      <c r="L34" s="892"/>
    </row>
    <row r="35" spans="2:12" ht="15" customHeight="1">
      <c r="B35" s="1145"/>
      <c r="C35" s="1143"/>
      <c r="D35" s="1140"/>
      <c r="E35" s="1140"/>
      <c r="F35" s="1140"/>
      <c r="G35" s="1140"/>
      <c r="H35" s="1157"/>
      <c r="I35" s="1158"/>
      <c r="K35" s="892"/>
      <c r="L35" s="892"/>
    </row>
    <row r="36" spans="2:12" ht="15" customHeight="1">
      <c r="B36" s="1596" t="s">
        <v>1047</v>
      </c>
      <c r="C36" s="1597"/>
      <c r="D36" s="1135"/>
      <c r="E36" s="1135"/>
      <c r="F36" s="1135"/>
      <c r="G36" s="1135"/>
      <c r="H36" s="1171"/>
      <c r="I36" s="1172"/>
      <c r="K36" s="892"/>
      <c r="L36" s="892"/>
    </row>
    <row r="37" spans="2:12" ht="15" customHeight="1">
      <c r="B37" s="1173"/>
      <c r="C37" s="1143" t="s">
        <v>1045</v>
      </c>
      <c r="D37" s="1140">
        <v>13.353253370754805</v>
      </c>
      <c r="E37" s="1140">
        <v>17.710630627803482</v>
      </c>
      <c r="F37" s="1140">
        <v>16.97048978922236</v>
      </c>
      <c r="G37" s="1140">
        <v>14.557396851657579</v>
      </c>
      <c r="H37" s="1174" t="s">
        <v>3</v>
      </c>
      <c r="I37" s="1175" t="s">
        <v>3</v>
      </c>
      <c r="K37" s="892"/>
      <c r="L37" s="892"/>
    </row>
    <row r="38" spans="2:12" ht="15" customHeight="1">
      <c r="B38" s="1173"/>
      <c r="C38" s="1176" t="s">
        <v>1046</v>
      </c>
      <c r="D38" s="1140">
        <v>11.514197879457882</v>
      </c>
      <c r="E38" s="1140">
        <v>14.232916743506449</v>
      </c>
      <c r="F38" s="1140">
        <v>14.504371138085341</v>
      </c>
      <c r="G38" s="1140">
        <v>12.36430363638267</v>
      </c>
      <c r="H38" s="1157" t="s">
        <v>3</v>
      </c>
      <c r="I38" s="1175" t="s">
        <v>3</v>
      </c>
      <c r="K38" s="892"/>
      <c r="L38" s="892"/>
    </row>
    <row r="39" spans="2:12" ht="15" customHeight="1">
      <c r="B39" s="1177"/>
      <c r="C39" s="1152"/>
      <c r="D39" s="1160"/>
      <c r="E39" s="1160"/>
      <c r="F39" s="1160"/>
      <c r="G39" s="1160"/>
      <c r="H39" s="1160"/>
      <c r="I39" s="1161"/>
      <c r="K39" s="892"/>
      <c r="L39" s="892"/>
    </row>
    <row r="40" spans="2:12" ht="15">
      <c r="B40" s="1178"/>
      <c r="C40" s="1179"/>
      <c r="D40" s="1294"/>
      <c r="E40" s="1294"/>
      <c r="F40" s="1294"/>
      <c r="G40" s="1294"/>
      <c r="H40" s="1294"/>
      <c r="I40" s="1295"/>
      <c r="K40" s="892"/>
      <c r="L40" s="892"/>
    </row>
    <row r="41" spans="2:15" ht="15.75">
      <c r="B41" s="1180" t="s">
        <v>1048</v>
      </c>
      <c r="C41" s="1162"/>
      <c r="D41" s="1146">
        <v>100391.6</v>
      </c>
      <c r="E41" s="1146">
        <v>105171.4</v>
      </c>
      <c r="F41" s="1146">
        <v>113808.65484504159</v>
      </c>
      <c r="G41" s="1146">
        <v>110295.8</v>
      </c>
      <c r="H41" s="1140">
        <v>4.761155315783384</v>
      </c>
      <c r="I41" s="1141">
        <v>-3.0865445600990853</v>
      </c>
      <c r="K41" s="892"/>
      <c r="L41" s="892"/>
      <c r="N41" s="1137"/>
      <c r="O41" s="1137"/>
    </row>
    <row r="42" spans="2:15" ht="15.75">
      <c r="B42" s="1180" t="s">
        <v>1049</v>
      </c>
      <c r="C42" s="1162"/>
      <c r="D42" s="1146">
        <v>747287.39</v>
      </c>
      <c r="E42" s="1146">
        <v>797817.3</v>
      </c>
      <c r="F42" s="1146">
        <v>956022.0789491922</v>
      </c>
      <c r="G42" s="1146">
        <v>952630</v>
      </c>
      <c r="H42" s="1140">
        <v>6.761804183528369</v>
      </c>
      <c r="I42" s="1141">
        <v>-0.35482223934835133</v>
      </c>
      <c r="K42" s="892"/>
      <c r="L42" s="892"/>
      <c r="N42" s="1137"/>
      <c r="O42" s="1137"/>
    </row>
    <row r="43" spans="2:12" ht="15.75">
      <c r="B43" s="1180" t="s">
        <v>1050</v>
      </c>
      <c r="C43" s="1162"/>
      <c r="D43" s="1146">
        <v>-148067.66000000003</v>
      </c>
      <c r="E43" s="1146">
        <v>-50530.109999999986</v>
      </c>
      <c r="F43" s="1146">
        <v>-208734.68894919218</v>
      </c>
      <c r="G43" s="1146">
        <v>3392.1789491921663</v>
      </c>
      <c r="H43" s="1174" t="s">
        <v>3</v>
      </c>
      <c r="I43" s="1158" t="s">
        <v>3</v>
      </c>
      <c r="K43" s="892"/>
      <c r="L43" s="892"/>
    </row>
    <row r="44" spans="2:12" ht="15.75">
      <c r="B44" s="1180" t="s">
        <v>1051</v>
      </c>
      <c r="C44" s="1162"/>
      <c r="D44" s="1146">
        <v>3031.7</v>
      </c>
      <c r="E44" s="1146">
        <v>18654.9</v>
      </c>
      <c r="F44" s="1146">
        <v>19781.4</v>
      </c>
      <c r="G44" s="1146">
        <v>105.1</v>
      </c>
      <c r="H44" s="1174" t="s">
        <v>3</v>
      </c>
      <c r="I44" s="1158" t="s">
        <v>3</v>
      </c>
      <c r="K44" s="892"/>
      <c r="L44" s="892"/>
    </row>
    <row r="45" spans="2:12" ht="16.5" thickBot="1">
      <c r="B45" s="1181" t="s">
        <v>1052</v>
      </c>
      <c r="C45" s="1182"/>
      <c r="D45" s="1183">
        <v>-145035.96000000002</v>
      </c>
      <c r="E45" s="1183">
        <v>-31875.009999999984</v>
      </c>
      <c r="F45" s="1183">
        <v>-188953.248894919</v>
      </c>
      <c r="G45" s="1183">
        <v>3497.2</v>
      </c>
      <c r="H45" s="1184" t="s">
        <v>3</v>
      </c>
      <c r="I45" s="1185" t="s">
        <v>3</v>
      </c>
      <c r="K45" s="892"/>
      <c r="L45" s="892"/>
    </row>
    <row r="46" spans="2:9" ht="16.5" thickTop="1">
      <c r="B46" s="1186" t="s">
        <v>1053</v>
      </c>
      <c r="C46" s="1122"/>
      <c r="D46" s="1121"/>
      <c r="E46" s="1121"/>
      <c r="F46" s="1121"/>
      <c r="G46" s="1121"/>
      <c r="H46" s="1121"/>
      <c r="I46" s="1121"/>
    </row>
    <row r="47" spans="2:9" ht="15.75">
      <c r="B47" s="1187" t="s">
        <v>1054</v>
      </c>
      <c r="C47" s="1122"/>
      <c r="D47" s="1121"/>
      <c r="E47" s="1121"/>
      <c r="F47" s="1121"/>
      <c r="G47" s="1121"/>
      <c r="H47" s="1121"/>
      <c r="I47" s="1121"/>
    </row>
    <row r="48" spans="2:9" ht="15.75">
      <c r="B48" s="1188" t="s">
        <v>1055</v>
      </c>
      <c r="C48" s="1189"/>
      <c r="D48" s="1121"/>
      <c r="E48" s="1121"/>
      <c r="F48" s="1121"/>
      <c r="G48" s="1121"/>
      <c r="H48" s="1121"/>
      <c r="I48" s="1121"/>
    </row>
    <row r="49" spans="2:9" ht="15.75">
      <c r="B49" s="1190" t="s">
        <v>1056</v>
      </c>
      <c r="C49" s="1191"/>
      <c r="D49" s="1121"/>
      <c r="E49" s="1121"/>
      <c r="F49" s="1121"/>
      <c r="G49" s="1121"/>
      <c r="H49" s="1121"/>
      <c r="I49" s="1121"/>
    </row>
    <row r="50" spans="2:9" ht="15.75">
      <c r="B50" s="1191" t="s">
        <v>1057</v>
      </c>
      <c r="C50" s="1192"/>
      <c r="D50" s="1205">
        <v>101.14</v>
      </c>
      <c r="E50" s="1296">
        <v>105.92</v>
      </c>
      <c r="F50" s="1205">
        <v>106.73</v>
      </c>
      <c r="G50" s="1296">
        <v>106.85</v>
      </c>
      <c r="H50" s="1192"/>
      <c r="I50" s="1121"/>
    </row>
    <row r="52" spans="4:7" ht="15.75">
      <c r="D52" s="1193"/>
      <c r="E52" s="1194"/>
      <c r="F52" s="1194"/>
      <c r="G52" s="1194"/>
    </row>
    <row r="55" ht="12.75">
      <c r="E55" s="1137"/>
    </row>
  </sheetData>
  <sheetProtection/>
  <mergeCells count="10">
    <mergeCell ref="B21:C21"/>
    <mergeCell ref="B28:C28"/>
    <mergeCell ref="B32:C32"/>
    <mergeCell ref="B36:C36"/>
    <mergeCell ref="B1:I1"/>
    <mergeCell ref="B2:I2"/>
    <mergeCell ref="B3:I3"/>
    <mergeCell ref="H6:I6"/>
    <mergeCell ref="B9:C9"/>
    <mergeCell ref="B16:C1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7">
      <selection activeCell="M21" sqref="M21"/>
    </sheetView>
  </sheetViews>
  <sheetFormatPr defaultColWidth="9.140625" defaultRowHeight="15"/>
  <cols>
    <col min="1" max="1" width="30.421875" style="710" customWidth="1"/>
    <col min="2" max="2" width="8.421875" style="703" bestFit="1" customWidth="1"/>
    <col min="3" max="6" width="9.8515625" style="703" customWidth="1"/>
    <col min="7" max="7" width="10.00390625" style="703" customWidth="1"/>
    <col min="8" max="8" width="10.140625" style="703" customWidth="1"/>
    <col min="9" max="12" width="8.28125" style="703" customWidth="1"/>
    <col min="13" max="16384" width="9.140625" style="703" customWidth="1"/>
  </cols>
  <sheetData>
    <row r="1" spans="1:12" ht="14.25">
      <c r="A1" s="1441" t="s">
        <v>554</v>
      </c>
      <c r="B1" s="1441"/>
      <c r="C1" s="1441"/>
      <c r="D1" s="1441"/>
      <c r="E1" s="1441"/>
      <c r="F1" s="1441"/>
      <c r="G1" s="1441"/>
      <c r="H1" s="1441"/>
      <c r="I1" s="1441"/>
      <c r="J1" s="1441"/>
      <c r="K1" s="1441"/>
      <c r="L1" s="1441"/>
    </row>
    <row r="2" spans="1:12" ht="15.75">
      <c r="A2" s="1442" t="s">
        <v>90</v>
      </c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</row>
    <row r="3" spans="1:12" ht="14.25">
      <c r="A3" s="1443" t="s">
        <v>555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</row>
    <row r="4" spans="1:12" ht="14.25">
      <c r="A4" s="1444" t="s">
        <v>556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</row>
    <row r="5" spans="1:12" ht="14.25" customHeight="1">
      <c r="A5" s="1445" t="s">
        <v>557</v>
      </c>
      <c r="B5" s="1445" t="s">
        <v>558</v>
      </c>
      <c r="C5" s="704" t="s">
        <v>559</v>
      </c>
      <c r="D5" s="1447" t="s">
        <v>560</v>
      </c>
      <c r="E5" s="1447"/>
      <c r="F5" s="1447" t="s">
        <v>561</v>
      </c>
      <c r="G5" s="1447"/>
      <c r="H5" s="1447"/>
      <c r="I5" s="1448" t="s">
        <v>562</v>
      </c>
      <c r="J5" s="1449"/>
      <c r="K5" s="1449"/>
      <c r="L5" s="1450"/>
    </row>
    <row r="6" spans="1:12" ht="22.5">
      <c r="A6" s="1446"/>
      <c r="B6" s="1446"/>
      <c r="C6" s="705" t="str">
        <f>H6</f>
        <v>August/Sept</v>
      </c>
      <c r="D6" s="705" t="str">
        <f>G6</f>
        <v>July/August</v>
      </c>
      <c r="E6" s="705" t="str">
        <f>H6</f>
        <v>August/Sept</v>
      </c>
      <c r="F6" s="705" t="s">
        <v>563</v>
      </c>
      <c r="G6" s="705" t="s">
        <v>564</v>
      </c>
      <c r="H6" s="705" t="s">
        <v>565</v>
      </c>
      <c r="I6" s="706" t="s">
        <v>566</v>
      </c>
      <c r="J6" s="706" t="s">
        <v>566</v>
      </c>
      <c r="K6" s="706" t="s">
        <v>567</v>
      </c>
      <c r="L6" s="706" t="s">
        <v>567</v>
      </c>
    </row>
    <row r="7" spans="1:12" ht="14.25">
      <c r="A7" s="706">
        <v>1</v>
      </c>
      <c r="B7" s="706">
        <v>2</v>
      </c>
      <c r="C7" s="706">
        <v>3</v>
      </c>
      <c r="D7" s="706">
        <v>4</v>
      </c>
      <c r="E7" s="706">
        <v>5</v>
      </c>
      <c r="F7" s="706">
        <v>6</v>
      </c>
      <c r="G7" s="706">
        <v>7</v>
      </c>
      <c r="H7" s="706">
        <v>8</v>
      </c>
      <c r="I7" s="707" t="s">
        <v>568</v>
      </c>
      <c r="J7" s="707" t="s">
        <v>569</v>
      </c>
      <c r="K7" s="707" t="s">
        <v>570</v>
      </c>
      <c r="L7" s="707" t="s">
        <v>571</v>
      </c>
    </row>
    <row r="8" spans="1:12" ht="14.25">
      <c r="A8" s="708">
        <v>1</v>
      </c>
      <c r="B8" s="709">
        <v>2</v>
      </c>
      <c r="C8" s="709">
        <v>3</v>
      </c>
      <c r="D8" s="709">
        <v>4</v>
      </c>
      <c r="E8" s="709">
        <v>5</v>
      </c>
      <c r="F8" s="709">
        <v>6</v>
      </c>
      <c r="G8" s="709">
        <v>7</v>
      </c>
      <c r="H8" s="709">
        <v>8</v>
      </c>
      <c r="I8" s="709">
        <v>9</v>
      </c>
      <c r="J8" s="709">
        <v>10</v>
      </c>
      <c r="K8" s="709">
        <v>11</v>
      </c>
      <c r="L8" s="709">
        <v>12</v>
      </c>
    </row>
    <row r="9" spans="1:12" ht="14.25">
      <c r="A9" s="845" t="s">
        <v>572</v>
      </c>
      <c r="B9" s="846">
        <v>100</v>
      </c>
      <c r="C9" s="847">
        <v>99.87</v>
      </c>
      <c r="D9" s="847">
        <v>106.52</v>
      </c>
      <c r="E9" s="847">
        <v>107.05</v>
      </c>
      <c r="F9" s="847">
        <v>112.88</v>
      </c>
      <c r="G9" s="847">
        <v>115.7</v>
      </c>
      <c r="H9" s="847">
        <v>115.5</v>
      </c>
      <c r="I9" s="847">
        <v>7.2</v>
      </c>
      <c r="J9" s="847">
        <v>0.5</v>
      </c>
      <c r="K9" s="847">
        <v>7.89</v>
      </c>
      <c r="L9" s="847">
        <v>-0.17</v>
      </c>
    </row>
    <row r="10" spans="1:12" ht="14.25">
      <c r="A10" s="845" t="s">
        <v>573</v>
      </c>
      <c r="B10" s="846">
        <v>43.91</v>
      </c>
      <c r="C10" s="847">
        <v>100.3</v>
      </c>
      <c r="D10" s="847">
        <v>106.94</v>
      </c>
      <c r="E10" s="847">
        <v>108.32</v>
      </c>
      <c r="F10" s="847">
        <v>114.01</v>
      </c>
      <c r="G10" s="847">
        <v>116.91</v>
      </c>
      <c r="H10" s="847">
        <v>116.61</v>
      </c>
      <c r="I10" s="847">
        <v>8</v>
      </c>
      <c r="J10" s="847">
        <v>1.29</v>
      </c>
      <c r="K10" s="847">
        <v>7.65</v>
      </c>
      <c r="L10" s="847">
        <v>-0.26</v>
      </c>
    </row>
    <row r="11" spans="1:12" ht="14.25">
      <c r="A11" s="848" t="s">
        <v>574</v>
      </c>
      <c r="B11" s="849">
        <v>11.33</v>
      </c>
      <c r="C11" s="850">
        <v>95.97</v>
      </c>
      <c r="D11" s="850">
        <v>102.6</v>
      </c>
      <c r="E11" s="850">
        <v>103.66</v>
      </c>
      <c r="F11" s="850">
        <v>111.33</v>
      </c>
      <c r="G11" s="850">
        <v>111.85</v>
      </c>
      <c r="H11" s="850">
        <v>112.17</v>
      </c>
      <c r="I11" s="850">
        <v>8.01</v>
      </c>
      <c r="J11" s="850">
        <v>1.04</v>
      </c>
      <c r="K11" s="850">
        <v>8.21</v>
      </c>
      <c r="L11" s="850">
        <v>0.28</v>
      </c>
    </row>
    <row r="12" spans="1:12" ht="14.25">
      <c r="A12" s="848" t="s">
        <v>575</v>
      </c>
      <c r="B12" s="849">
        <v>1.84</v>
      </c>
      <c r="C12" s="850">
        <v>93.83</v>
      </c>
      <c r="D12" s="850">
        <v>117.3</v>
      </c>
      <c r="E12" s="850">
        <v>121.12</v>
      </c>
      <c r="F12" s="850">
        <v>137.71</v>
      </c>
      <c r="G12" s="850">
        <v>139.22</v>
      </c>
      <c r="H12" s="850">
        <v>138.52</v>
      </c>
      <c r="I12" s="850">
        <v>29.09</v>
      </c>
      <c r="J12" s="850">
        <v>3.26</v>
      </c>
      <c r="K12" s="850">
        <v>14.36</v>
      </c>
      <c r="L12" s="850">
        <v>-0.5</v>
      </c>
    </row>
    <row r="13" spans="1:12" ht="14.25">
      <c r="A13" s="848" t="s">
        <v>576</v>
      </c>
      <c r="B13" s="849">
        <v>5.52</v>
      </c>
      <c r="C13" s="850">
        <v>118.72</v>
      </c>
      <c r="D13" s="850">
        <v>112.6</v>
      </c>
      <c r="E13" s="850">
        <v>123.15</v>
      </c>
      <c r="F13" s="850">
        <v>117.86</v>
      </c>
      <c r="G13" s="850">
        <v>132.74</v>
      </c>
      <c r="H13" s="850">
        <v>131.55</v>
      </c>
      <c r="I13" s="850">
        <v>3.73</v>
      </c>
      <c r="J13" s="850">
        <v>9.36</v>
      </c>
      <c r="K13" s="850">
        <v>6.82</v>
      </c>
      <c r="L13" s="850">
        <v>-0.89</v>
      </c>
    </row>
    <row r="14" spans="1:12" ht="14.25">
      <c r="A14" s="848" t="s">
        <v>577</v>
      </c>
      <c r="B14" s="849">
        <v>6.75</v>
      </c>
      <c r="C14" s="850">
        <v>98.79</v>
      </c>
      <c r="D14" s="850">
        <v>110.98</v>
      </c>
      <c r="E14" s="850">
        <v>108.72</v>
      </c>
      <c r="F14" s="850">
        <v>112.38</v>
      </c>
      <c r="G14" s="850">
        <v>112.65</v>
      </c>
      <c r="H14" s="850">
        <v>111.16</v>
      </c>
      <c r="I14" s="850">
        <v>10.04</v>
      </c>
      <c r="J14" s="850">
        <v>-2.04</v>
      </c>
      <c r="K14" s="850">
        <v>2.25</v>
      </c>
      <c r="L14" s="850">
        <v>-1.32</v>
      </c>
    </row>
    <row r="15" spans="1:12" ht="14.25">
      <c r="A15" s="848" t="s">
        <v>578</v>
      </c>
      <c r="B15" s="849">
        <v>5.24</v>
      </c>
      <c r="C15" s="850">
        <v>97.97</v>
      </c>
      <c r="D15" s="850">
        <v>108.21</v>
      </c>
      <c r="E15" s="850">
        <v>108.54</v>
      </c>
      <c r="F15" s="850">
        <v>112.19</v>
      </c>
      <c r="G15" s="850">
        <v>112.88</v>
      </c>
      <c r="H15" s="850">
        <v>112.79</v>
      </c>
      <c r="I15" s="850">
        <v>10.8</v>
      </c>
      <c r="J15" s="850">
        <v>0.31</v>
      </c>
      <c r="K15" s="850">
        <v>3.91</v>
      </c>
      <c r="L15" s="850">
        <v>-0.08</v>
      </c>
    </row>
    <row r="16" spans="1:12" ht="14.25">
      <c r="A16" s="848" t="s">
        <v>579</v>
      </c>
      <c r="B16" s="849">
        <v>2.95</v>
      </c>
      <c r="C16" s="850">
        <v>99.64</v>
      </c>
      <c r="D16" s="850">
        <v>106.12</v>
      </c>
      <c r="E16" s="850">
        <v>106.64</v>
      </c>
      <c r="F16" s="850">
        <v>113.09</v>
      </c>
      <c r="G16" s="850">
        <v>111.89</v>
      </c>
      <c r="H16" s="850">
        <v>112.38</v>
      </c>
      <c r="I16" s="850">
        <v>7.02</v>
      </c>
      <c r="J16" s="850">
        <v>0.49</v>
      </c>
      <c r="K16" s="850">
        <v>5.39</v>
      </c>
      <c r="L16" s="850">
        <v>0.44</v>
      </c>
    </row>
    <row r="17" spans="1:12" ht="14.25">
      <c r="A17" s="848" t="s">
        <v>580</v>
      </c>
      <c r="B17" s="849">
        <v>2.08</v>
      </c>
      <c r="C17" s="850">
        <v>100.76</v>
      </c>
      <c r="D17" s="850">
        <v>105.99</v>
      </c>
      <c r="E17" s="850">
        <v>104.62</v>
      </c>
      <c r="F17" s="850">
        <v>112.54</v>
      </c>
      <c r="G17" s="850">
        <v>124.54</v>
      </c>
      <c r="H17" s="850">
        <v>122.03</v>
      </c>
      <c r="I17" s="850">
        <v>3.84</v>
      </c>
      <c r="J17" s="850">
        <v>-1.29</v>
      </c>
      <c r="K17" s="850">
        <v>16.64</v>
      </c>
      <c r="L17" s="850">
        <v>-2.02</v>
      </c>
    </row>
    <row r="18" spans="1:12" ht="14.25">
      <c r="A18" s="848" t="s">
        <v>581</v>
      </c>
      <c r="B18" s="849">
        <v>1.74</v>
      </c>
      <c r="C18" s="850">
        <v>100.31</v>
      </c>
      <c r="D18" s="850">
        <v>99.71</v>
      </c>
      <c r="E18" s="850">
        <v>99.53</v>
      </c>
      <c r="F18" s="850">
        <v>115.84</v>
      </c>
      <c r="G18" s="850">
        <v>119.17</v>
      </c>
      <c r="H18" s="850">
        <v>120.02</v>
      </c>
      <c r="I18" s="850">
        <v>-0.78</v>
      </c>
      <c r="J18" s="850">
        <v>-0.18</v>
      </c>
      <c r="K18" s="850">
        <v>20.59</v>
      </c>
      <c r="L18" s="850">
        <v>0.71</v>
      </c>
    </row>
    <row r="19" spans="1:12" ht="14.25">
      <c r="A19" s="848" t="s">
        <v>582</v>
      </c>
      <c r="B19" s="849">
        <v>1.21</v>
      </c>
      <c r="C19" s="850">
        <v>100.78</v>
      </c>
      <c r="D19" s="850">
        <v>106.04</v>
      </c>
      <c r="E19" s="850">
        <v>107.6</v>
      </c>
      <c r="F19" s="850">
        <v>118.52</v>
      </c>
      <c r="G19" s="850">
        <v>120.17</v>
      </c>
      <c r="H19" s="850">
        <v>121.1</v>
      </c>
      <c r="I19" s="850">
        <v>6.76</v>
      </c>
      <c r="J19" s="850">
        <v>1.46</v>
      </c>
      <c r="K19" s="850">
        <v>12.55</v>
      </c>
      <c r="L19" s="850">
        <v>0.77</v>
      </c>
    </row>
    <row r="20" spans="1:12" ht="14.25">
      <c r="A20" s="848" t="s">
        <v>583</v>
      </c>
      <c r="B20" s="849">
        <v>1.24</v>
      </c>
      <c r="C20" s="850">
        <v>99.14</v>
      </c>
      <c r="D20" s="850">
        <v>102.27</v>
      </c>
      <c r="E20" s="850">
        <v>102.55</v>
      </c>
      <c r="F20" s="850">
        <v>106.52</v>
      </c>
      <c r="G20" s="850">
        <v>107.14</v>
      </c>
      <c r="H20" s="850">
        <v>107.87</v>
      </c>
      <c r="I20" s="850">
        <v>3.44</v>
      </c>
      <c r="J20" s="850">
        <v>0.28</v>
      </c>
      <c r="K20" s="850">
        <v>5.19</v>
      </c>
      <c r="L20" s="850">
        <v>0.69</v>
      </c>
    </row>
    <row r="21" spans="1:12" ht="14.25">
      <c r="A21" s="848" t="s">
        <v>584</v>
      </c>
      <c r="B21" s="849">
        <v>0.68</v>
      </c>
      <c r="C21" s="850">
        <v>99.88</v>
      </c>
      <c r="D21" s="850">
        <v>107.84</v>
      </c>
      <c r="E21" s="850">
        <v>107.84</v>
      </c>
      <c r="F21" s="850">
        <v>116.03</v>
      </c>
      <c r="G21" s="850">
        <v>122.25</v>
      </c>
      <c r="H21" s="850">
        <v>122.25</v>
      </c>
      <c r="I21" s="850">
        <v>7.97</v>
      </c>
      <c r="J21" s="850">
        <v>0</v>
      </c>
      <c r="K21" s="850">
        <v>13.36</v>
      </c>
      <c r="L21" s="850">
        <v>0</v>
      </c>
    </row>
    <row r="22" spans="1:12" ht="14.25">
      <c r="A22" s="848" t="s">
        <v>585</v>
      </c>
      <c r="B22" s="849">
        <v>0.41</v>
      </c>
      <c r="C22" s="850">
        <v>99.75</v>
      </c>
      <c r="D22" s="850">
        <v>106.15</v>
      </c>
      <c r="E22" s="850">
        <v>106.15</v>
      </c>
      <c r="F22" s="850">
        <v>108.52</v>
      </c>
      <c r="G22" s="850">
        <v>109.57</v>
      </c>
      <c r="H22" s="850">
        <v>109.57</v>
      </c>
      <c r="I22" s="850">
        <v>6.42</v>
      </c>
      <c r="J22" s="850">
        <v>0</v>
      </c>
      <c r="K22" s="850">
        <v>3.21</v>
      </c>
      <c r="L22" s="850">
        <v>0</v>
      </c>
    </row>
    <row r="23" spans="1:12" ht="14.25">
      <c r="A23" s="848" t="s">
        <v>586</v>
      </c>
      <c r="B23" s="849">
        <v>2.92</v>
      </c>
      <c r="C23" s="850">
        <v>98.22</v>
      </c>
      <c r="D23" s="850">
        <v>104.29</v>
      </c>
      <c r="E23" s="850">
        <v>104.69</v>
      </c>
      <c r="F23" s="850">
        <v>113.5</v>
      </c>
      <c r="G23" s="850">
        <v>114.84</v>
      </c>
      <c r="H23" s="850">
        <v>115.14</v>
      </c>
      <c r="I23" s="850">
        <v>6.59</v>
      </c>
      <c r="J23" s="850">
        <v>0.38</v>
      </c>
      <c r="K23" s="850">
        <v>9.98</v>
      </c>
      <c r="L23" s="850">
        <v>0.26</v>
      </c>
    </row>
    <row r="24" spans="1:12" ht="14.25">
      <c r="A24" s="851"/>
      <c r="B24" s="852"/>
      <c r="C24" s="852"/>
      <c r="D24" s="852"/>
      <c r="E24" s="852"/>
      <c r="F24" s="852"/>
      <c r="G24" s="852"/>
      <c r="H24" s="852"/>
      <c r="I24" s="852"/>
      <c r="J24" s="852"/>
      <c r="K24" s="852"/>
      <c r="L24" s="853"/>
    </row>
    <row r="25" spans="1:12" ht="14.25">
      <c r="A25" s="845" t="s">
        <v>587</v>
      </c>
      <c r="B25" s="846">
        <v>56.09</v>
      </c>
      <c r="C25" s="847">
        <v>99.53</v>
      </c>
      <c r="D25" s="847">
        <v>106.2</v>
      </c>
      <c r="E25" s="847">
        <v>106.07</v>
      </c>
      <c r="F25" s="847">
        <v>112.01</v>
      </c>
      <c r="G25" s="847">
        <v>114.75</v>
      </c>
      <c r="H25" s="847">
        <v>114.63</v>
      </c>
      <c r="I25" s="847">
        <v>6.57</v>
      </c>
      <c r="J25" s="847">
        <v>-0.12</v>
      </c>
      <c r="K25" s="847">
        <v>8.07</v>
      </c>
      <c r="L25" s="847">
        <v>-0.1</v>
      </c>
    </row>
    <row r="26" spans="1:12" ht="14.25">
      <c r="A26" s="848" t="s">
        <v>588</v>
      </c>
      <c r="B26" s="849">
        <v>7.19</v>
      </c>
      <c r="C26" s="850">
        <v>99.03</v>
      </c>
      <c r="D26" s="850">
        <v>109.31</v>
      </c>
      <c r="E26" s="850">
        <v>109.31</v>
      </c>
      <c r="F26" s="850">
        <v>118.04</v>
      </c>
      <c r="G26" s="850">
        <v>121.59</v>
      </c>
      <c r="H26" s="850">
        <v>121.59</v>
      </c>
      <c r="I26" s="850">
        <v>10.38</v>
      </c>
      <c r="J26" s="850">
        <v>0</v>
      </c>
      <c r="K26" s="850">
        <v>11.24</v>
      </c>
      <c r="L26" s="850">
        <v>0</v>
      </c>
    </row>
    <row r="27" spans="1:12" ht="14.25">
      <c r="A27" s="848" t="s">
        <v>589</v>
      </c>
      <c r="B27" s="849">
        <v>20.3</v>
      </c>
      <c r="C27" s="850">
        <v>99.68</v>
      </c>
      <c r="D27" s="850">
        <v>109.28</v>
      </c>
      <c r="E27" s="850">
        <v>109.16</v>
      </c>
      <c r="F27" s="850">
        <v>116.82</v>
      </c>
      <c r="G27" s="850">
        <v>119.85</v>
      </c>
      <c r="H27" s="850">
        <v>119.57</v>
      </c>
      <c r="I27" s="850">
        <v>9.51</v>
      </c>
      <c r="J27" s="850">
        <v>-0.11</v>
      </c>
      <c r="K27" s="850">
        <v>9.53</v>
      </c>
      <c r="L27" s="850">
        <v>-0.24</v>
      </c>
    </row>
    <row r="28" spans="1:12" ht="14.25">
      <c r="A28" s="848" t="s">
        <v>590</v>
      </c>
      <c r="B28" s="849">
        <v>4.3</v>
      </c>
      <c r="C28" s="850">
        <v>98.88</v>
      </c>
      <c r="D28" s="850">
        <v>102.91</v>
      </c>
      <c r="E28" s="850">
        <v>102.94</v>
      </c>
      <c r="F28" s="850">
        <v>108.99</v>
      </c>
      <c r="G28" s="850">
        <v>111.09</v>
      </c>
      <c r="H28" s="850">
        <v>111.11</v>
      </c>
      <c r="I28" s="850">
        <v>4.11</v>
      </c>
      <c r="J28" s="850">
        <v>0.03</v>
      </c>
      <c r="K28" s="850">
        <v>7.93</v>
      </c>
      <c r="L28" s="850">
        <v>0.01</v>
      </c>
    </row>
    <row r="29" spans="1:12" ht="14.25">
      <c r="A29" s="848" t="s">
        <v>591</v>
      </c>
      <c r="B29" s="849">
        <v>3.47</v>
      </c>
      <c r="C29" s="850">
        <v>99.78</v>
      </c>
      <c r="D29" s="850">
        <v>101.2</v>
      </c>
      <c r="E29" s="850">
        <v>101.2</v>
      </c>
      <c r="F29" s="850">
        <v>105.09</v>
      </c>
      <c r="G29" s="850">
        <v>105.18</v>
      </c>
      <c r="H29" s="850">
        <v>105.18</v>
      </c>
      <c r="I29" s="850">
        <v>1.42</v>
      </c>
      <c r="J29" s="850">
        <v>0</v>
      </c>
      <c r="K29" s="850">
        <v>3.93</v>
      </c>
      <c r="L29" s="850">
        <v>0</v>
      </c>
    </row>
    <row r="30" spans="1:12" ht="14.25">
      <c r="A30" s="848" t="s">
        <v>592</v>
      </c>
      <c r="B30" s="849">
        <v>5.34</v>
      </c>
      <c r="C30" s="850">
        <v>103.16</v>
      </c>
      <c r="D30" s="850">
        <v>99.15</v>
      </c>
      <c r="E30" s="850">
        <v>97.86</v>
      </c>
      <c r="F30" s="850">
        <v>100.21</v>
      </c>
      <c r="G30" s="850">
        <v>99.92</v>
      </c>
      <c r="H30" s="850">
        <v>99.88</v>
      </c>
      <c r="I30" s="850">
        <v>-5.14</v>
      </c>
      <c r="J30" s="850">
        <v>-1.3</v>
      </c>
      <c r="K30" s="850">
        <v>2.06</v>
      </c>
      <c r="L30" s="850">
        <v>-0.04</v>
      </c>
    </row>
    <row r="31" spans="1:12" ht="14.25">
      <c r="A31" s="848" t="s">
        <v>593</v>
      </c>
      <c r="B31" s="849">
        <v>2.82</v>
      </c>
      <c r="C31" s="850">
        <v>99.82</v>
      </c>
      <c r="D31" s="850">
        <v>103.58</v>
      </c>
      <c r="E31" s="850">
        <v>103.58</v>
      </c>
      <c r="F31" s="850">
        <v>105.59</v>
      </c>
      <c r="G31" s="850">
        <v>105.29</v>
      </c>
      <c r="H31" s="850">
        <v>105.29</v>
      </c>
      <c r="I31" s="850">
        <v>3.77</v>
      </c>
      <c r="J31" s="850">
        <v>0</v>
      </c>
      <c r="K31" s="850">
        <v>1.65</v>
      </c>
      <c r="L31" s="850">
        <v>0</v>
      </c>
    </row>
    <row r="32" spans="1:12" ht="14.25">
      <c r="A32" s="848" t="s">
        <v>594</v>
      </c>
      <c r="B32" s="849">
        <v>2.46</v>
      </c>
      <c r="C32" s="850">
        <v>99.81</v>
      </c>
      <c r="D32" s="850">
        <v>102.74</v>
      </c>
      <c r="E32" s="850">
        <v>102.74</v>
      </c>
      <c r="F32" s="850">
        <v>105.95</v>
      </c>
      <c r="G32" s="850">
        <v>106.43</v>
      </c>
      <c r="H32" s="850">
        <v>106.43</v>
      </c>
      <c r="I32" s="850">
        <v>2.94</v>
      </c>
      <c r="J32" s="850">
        <v>0</v>
      </c>
      <c r="K32" s="850">
        <v>3.58</v>
      </c>
      <c r="L32" s="850">
        <v>0</v>
      </c>
    </row>
    <row r="33" spans="1:12" ht="14.25">
      <c r="A33" s="848" t="s">
        <v>595</v>
      </c>
      <c r="B33" s="849">
        <v>7.41</v>
      </c>
      <c r="C33" s="850">
        <v>97.25</v>
      </c>
      <c r="D33" s="850">
        <v>109.14</v>
      </c>
      <c r="E33" s="850">
        <v>109.14</v>
      </c>
      <c r="F33" s="850">
        <v>112.73</v>
      </c>
      <c r="G33" s="850">
        <v>119.58</v>
      </c>
      <c r="H33" s="850">
        <v>119.58</v>
      </c>
      <c r="I33" s="850">
        <v>12.23</v>
      </c>
      <c r="J33" s="850">
        <v>0</v>
      </c>
      <c r="K33" s="850">
        <v>9.56</v>
      </c>
      <c r="L33" s="850">
        <v>0</v>
      </c>
    </row>
    <row r="34" spans="1:12" ht="14.25">
      <c r="A34" s="848" t="s">
        <v>596</v>
      </c>
      <c r="B34" s="849">
        <v>2.81</v>
      </c>
      <c r="C34" s="850">
        <v>99.28</v>
      </c>
      <c r="D34" s="850">
        <v>99.88</v>
      </c>
      <c r="E34" s="850">
        <v>100.84</v>
      </c>
      <c r="F34" s="850">
        <v>110.38</v>
      </c>
      <c r="G34" s="850">
        <v>114.94</v>
      </c>
      <c r="H34" s="850">
        <v>114.59</v>
      </c>
      <c r="I34" s="850">
        <v>1.57</v>
      </c>
      <c r="J34" s="850">
        <v>0.96</v>
      </c>
      <c r="K34" s="850">
        <v>13.63</v>
      </c>
      <c r="L34" s="850">
        <v>-0.31</v>
      </c>
    </row>
    <row r="35" spans="1:12" ht="14.25">
      <c r="A35" s="1432"/>
      <c r="B35" s="1433"/>
      <c r="C35" s="1433"/>
      <c r="D35" s="1433"/>
      <c r="E35" s="1433"/>
      <c r="F35" s="1433"/>
      <c r="G35" s="1433"/>
      <c r="H35" s="1433"/>
      <c r="I35" s="1433"/>
      <c r="J35" s="1433"/>
      <c r="K35" s="1433"/>
      <c r="L35" s="1434"/>
    </row>
    <row r="36" spans="1:12" ht="14.25">
      <c r="A36" s="1435" t="s">
        <v>597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7"/>
    </row>
    <row r="37" spans="1:12" ht="14.25">
      <c r="A37" s="854" t="s">
        <v>572</v>
      </c>
      <c r="B37" s="850">
        <v>100</v>
      </c>
      <c r="C37" s="850">
        <v>100.01</v>
      </c>
      <c r="D37" s="850">
        <v>108.13</v>
      </c>
      <c r="E37" s="850">
        <v>108.24</v>
      </c>
      <c r="F37" s="850">
        <v>114.21</v>
      </c>
      <c r="G37" s="850">
        <v>115.72</v>
      </c>
      <c r="H37" s="850">
        <v>115.39</v>
      </c>
      <c r="I37" s="850">
        <v>8.23</v>
      </c>
      <c r="J37" s="850">
        <v>0.11</v>
      </c>
      <c r="K37" s="850">
        <v>6.61</v>
      </c>
      <c r="L37" s="850">
        <v>-0.29</v>
      </c>
    </row>
    <row r="38" spans="1:12" ht="14.25">
      <c r="A38" s="854" t="s">
        <v>573</v>
      </c>
      <c r="B38" s="850">
        <v>39.77</v>
      </c>
      <c r="C38" s="850">
        <v>100.84</v>
      </c>
      <c r="D38" s="850">
        <v>108.45</v>
      </c>
      <c r="E38" s="850">
        <v>109.19</v>
      </c>
      <c r="F38" s="850">
        <v>116.22</v>
      </c>
      <c r="G38" s="850">
        <v>118.37</v>
      </c>
      <c r="H38" s="850">
        <v>117.76</v>
      </c>
      <c r="I38" s="850">
        <v>8.27</v>
      </c>
      <c r="J38" s="850">
        <v>0.68</v>
      </c>
      <c r="K38" s="850">
        <v>7.85</v>
      </c>
      <c r="L38" s="850">
        <v>-0.52</v>
      </c>
    </row>
    <row r="39" spans="1:12" ht="14.25">
      <c r="A39" s="854" t="s">
        <v>587</v>
      </c>
      <c r="B39" s="850">
        <v>60.23</v>
      </c>
      <c r="C39" s="850">
        <v>99.47</v>
      </c>
      <c r="D39" s="850">
        <v>107.91</v>
      </c>
      <c r="E39" s="850">
        <v>107.62</v>
      </c>
      <c r="F39" s="850">
        <v>112.91</v>
      </c>
      <c r="G39" s="850">
        <v>114</v>
      </c>
      <c r="H39" s="850">
        <v>113.85</v>
      </c>
      <c r="I39" s="850">
        <v>8.19</v>
      </c>
      <c r="J39" s="850">
        <v>-0.27</v>
      </c>
      <c r="K39" s="850">
        <v>5.79</v>
      </c>
      <c r="L39" s="850">
        <v>-0.13</v>
      </c>
    </row>
    <row r="40" spans="1:12" ht="14.25">
      <c r="A40" s="1438"/>
      <c r="B40" s="1439"/>
      <c r="C40" s="1439"/>
      <c r="D40" s="1439"/>
      <c r="E40" s="1439"/>
      <c r="F40" s="1439"/>
      <c r="G40" s="1439"/>
      <c r="H40" s="1439"/>
      <c r="I40" s="1439"/>
      <c r="J40" s="1439"/>
      <c r="K40" s="1439"/>
      <c r="L40" s="1440"/>
    </row>
    <row r="41" spans="1:12" ht="14.25">
      <c r="A41" s="1435" t="s">
        <v>598</v>
      </c>
      <c r="B41" s="1436"/>
      <c r="C41" s="1436"/>
      <c r="D41" s="1436"/>
      <c r="E41" s="1436"/>
      <c r="F41" s="1436"/>
      <c r="G41" s="1436"/>
      <c r="H41" s="1436"/>
      <c r="I41" s="1436"/>
      <c r="J41" s="1436"/>
      <c r="K41" s="1436"/>
      <c r="L41" s="1437"/>
    </row>
    <row r="42" spans="1:12" ht="14.25">
      <c r="A42" s="848" t="s">
        <v>572</v>
      </c>
      <c r="B42" s="849">
        <v>100</v>
      </c>
      <c r="C42" s="850">
        <v>100.05</v>
      </c>
      <c r="D42" s="850">
        <v>105.59</v>
      </c>
      <c r="E42" s="850">
        <v>106.62</v>
      </c>
      <c r="F42" s="850">
        <v>111.32</v>
      </c>
      <c r="G42" s="850">
        <v>114.55</v>
      </c>
      <c r="H42" s="850">
        <v>114.5</v>
      </c>
      <c r="I42" s="850">
        <v>6.57</v>
      </c>
      <c r="J42" s="850">
        <v>0.98</v>
      </c>
      <c r="K42" s="850">
        <v>7.39</v>
      </c>
      <c r="L42" s="850">
        <v>-0.04</v>
      </c>
    </row>
    <row r="43" spans="1:12" ht="14.25">
      <c r="A43" s="848" t="s">
        <v>573</v>
      </c>
      <c r="B43" s="849">
        <v>44.14</v>
      </c>
      <c r="C43" s="850">
        <v>100.56</v>
      </c>
      <c r="D43" s="850">
        <v>106.38</v>
      </c>
      <c r="E43" s="850">
        <v>108.84</v>
      </c>
      <c r="F43" s="850">
        <v>112.8</v>
      </c>
      <c r="G43" s="850">
        <v>116.56</v>
      </c>
      <c r="H43" s="850">
        <v>116.59</v>
      </c>
      <c r="I43" s="850">
        <v>8.23</v>
      </c>
      <c r="J43" s="850">
        <v>2.32</v>
      </c>
      <c r="K43" s="850">
        <v>7.12</v>
      </c>
      <c r="L43" s="850">
        <v>0.03</v>
      </c>
    </row>
    <row r="44" spans="1:12" ht="14.25">
      <c r="A44" s="848" t="s">
        <v>587</v>
      </c>
      <c r="B44" s="849">
        <v>55.86</v>
      </c>
      <c r="C44" s="850">
        <v>99.65</v>
      </c>
      <c r="D44" s="850">
        <v>104.97</v>
      </c>
      <c r="E44" s="850">
        <v>104.91</v>
      </c>
      <c r="F44" s="850">
        <v>110.16</v>
      </c>
      <c r="G44" s="850">
        <v>112.98</v>
      </c>
      <c r="H44" s="850">
        <v>112.88</v>
      </c>
      <c r="I44" s="850">
        <v>5.28</v>
      </c>
      <c r="J44" s="850">
        <v>-0.06</v>
      </c>
      <c r="K44" s="850">
        <v>7.6</v>
      </c>
      <c r="L44" s="850">
        <v>-0.09</v>
      </c>
    </row>
    <row r="45" spans="1:12" ht="14.25">
      <c r="A45" s="1432"/>
      <c r="B45" s="1433"/>
      <c r="C45" s="1433"/>
      <c r="D45" s="1433"/>
      <c r="E45" s="1433"/>
      <c r="F45" s="1433"/>
      <c r="G45" s="1433"/>
      <c r="H45" s="1433"/>
      <c r="I45" s="1433"/>
      <c r="J45" s="1433"/>
      <c r="K45" s="1433"/>
      <c r="L45" s="1434"/>
    </row>
    <row r="46" spans="1:12" ht="14.25">
      <c r="A46" s="1435" t="s">
        <v>599</v>
      </c>
      <c r="B46" s="1436"/>
      <c r="C46" s="1436"/>
      <c r="D46" s="1436"/>
      <c r="E46" s="1436"/>
      <c r="F46" s="1436"/>
      <c r="G46" s="1436"/>
      <c r="H46" s="1436"/>
      <c r="I46" s="1436"/>
      <c r="J46" s="1436"/>
      <c r="K46" s="1436"/>
      <c r="L46" s="1437"/>
    </row>
    <row r="47" spans="1:12" ht="14.25">
      <c r="A47" s="848" t="s">
        <v>572</v>
      </c>
      <c r="B47" s="849">
        <v>100</v>
      </c>
      <c r="C47" s="850">
        <v>99.44</v>
      </c>
      <c r="D47" s="850">
        <v>106.45</v>
      </c>
      <c r="E47" s="850">
        <v>106.61</v>
      </c>
      <c r="F47" s="850">
        <v>114.29</v>
      </c>
      <c r="G47" s="850">
        <v>118.03</v>
      </c>
      <c r="H47" s="850">
        <v>117.64</v>
      </c>
      <c r="I47" s="850">
        <v>7.21</v>
      </c>
      <c r="J47" s="850">
        <v>0.15</v>
      </c>
      <c r="K47" s="850">
        <v>10.34</v>
      </c>
      <c r="L47" s="850">
        <v>-0.33</v>
      </c>
    </row>
    <row r="48" spans="1:12" ht="14.25">
      <c r="A48" s="848" t="s">
        <v>573</v>
      </c>
      <c r="B48" s="849">
        <v>46.88</v>
      </c>
      <c r="C48" s="850">
        <v>99.48</v>
      </c>
      <c r="D48" s="850">
        <v>106.69</v>
      </c>
      <c r="E48" s="850">
        <v>107.06</v>
      </c>
      <c r="F48" s="850">
        <v>114.22</v>
      </c>
      <c r="G48" s="850">
        <v>116.77</v>
      </c>
      <c r="H48" s="850">
        <v>116.07</v>
      </c>
      <c r="I48" s="850">
        <v>7.62</v>
      </c>
      <c r="J48" s="850">
        <v>0.35</v>
      </c>
      <c r="K48" s="850">
        <v>8.42</v>
      </c>
      <c r="L48" s="850">
        <v>-0.59</v>
      </c>
    </row>
    <row r="49" spans="1:12" ht="14.25">
      <c r="A49" s="848" t="s">
        <v>587</v>
      </c>
      <c r="B49" s="849">
        <v>53.12</v>
      </c>
      <c r="C49" s="850">
        <v>99.41</v>
      </c>
      <c r="D49" s="850">
        <v>106.25</v>
      </c>
      <c r="E49" s="850">
        <v>106.22</v>
      </c>
      <c r="F49" s="850">
        <v>114.35</v>
      </c>
      <c r="G49" s="850">
        <v>119.15</v>
      </c>
      <c r="H49" s="850">
        <v>119.04</v>
      </c>
      <c r="I49" s="850">
        <v>6.85</v>
      </c>
      <c r="J49" s="850">
        <v>-0.03</v>
      </c>
      <c r="K49" s="850">
        <v>12.07</v>
      </c>
      <c r="L49" s="850">
        <v>-0.09</v>
      </c>
    </row>
    <row r="50" spans="1:12" ht="14.25">
      <c r="A50" s="1432"/>
      <c r="B50" s="1433"/>
      <c r="C50" s="1433"/>
      <c r="D50" s="1433"/>
      <c r="E50" s="1433"/>
      <c r="F50" s="1433"/>
      <c r="G50" s="1433"/>
      <c r="H50" s="1433"/>
      <c r="I50" s="1433"/>
      <c r="J50" s="1433"/>
      <c r="K50" s="1433"/>
      <c r="L50" s="1434"/>
    </row>
    <row r="51" spans="1:12" ht="14.25">
      <c r="A51" s="1435" t="s">
        <v>600</v>
      </c>
      <c r="B51" s="1436"/>
      <c r="C51" s="1436"/>
      <c r="D51" s="1436"/>
      <c r="E51" s="1436"/>
      <c r="F51" s="1436"/>
      <c r="G51" s="1436"/>
      <c r="H51" s="1436"/>
      <c r="I51" s="1436"/>
      <c r="J51" s="1436"/>
      <c r="K51" s="1436"/>
      <c r="L51" s="1437"/>
    </row>
    <row r="52" spans="1:12" ht="14.25">
      <c r="A52" s="848" t="s">
        <v>572</v>
      </c>
      <c r="B52" s="849">
        <v>100</v>
      </c>
      <c r="C52" s="849">
        <v>99.12</v>
      </c>
      <c r="D52" s="850">
        <v>105.12</v>
      </c>
      <c r="E52" s="850">
        <v>105.19</v>
      </c>
      <c r="F52" s="850">
        <v>111.46</v>
      </c>
      <c r="G52" s="850">
        <v>112.62</v>
      </c>
      <c r="H52" s="850">
        <v>113.11</v>
      </c>
      <c r="I52" s="850">
        <v>6.12</v>
      </c>
      <c r="J52" s="850">
        <v>0.06</v>
      </c>
      <c r="K52" s="850">
        <v>7.53</v>
      </c>
      <c r="L52" s="850">
        <v>0.43</v>
      </c>
    </row>
    <row r="53" spans="1:12" ht="14.25">
      <c r="A53" s="848" t="s">
        <v>573</v>
      </c>
      <c r="B53" s="849">
        <v>59.53</v>
      </c>
      <c r="C53" s="849">
        <v>98.89</v>
      </c>
      <c r="D53" s="850">
        <v>104.42</v>
      </c>
      <c r="E53" s="850">
        <v>104.54</v>
      </c>
      <c r="F53" s="850">
        <v>110.99</v>
      </c>
      <c r="G53" s="850">
        <v>110.99</v>
      </c>
      <c r="H53" s="850">
        <v>111.89</v>
      </c>
      <c r="I53" s="850">
        <v>5.72</v>
      </c>
      <c r="J53" s="850">
        <v>0.12</v>
      </c>
      <c r="K53" s="850">
        <v>7.04</v>
      </c>
      <c r="L53" s="850">
        <v>0.81</v>
      </c>
    </row>
    <row r="54" spans="1:12" ht="14.25">
      <c r="A54" s="848" t="s">
        <v>587</v>
      </c>
      <c r="B54" s="849">
        <v>40.47</v>
      </c>
      <c r="C54" s="849">
        <v>99.46</v>
      </c>
      <c r="D54" s="850">
        <v>106.16</v>
      </c>
      <c r="E54" s="850">
        <v>106.14</v>
      </c>
      <c r="F54" s="850">
        <v>112.15</v>
      </c>
      <c r="G54" s="850">
        <v>115.07</v>
      </c>
      <c r="H54" s="850">
        <v>114.92</v>
      </c>
      <c r="I54" s="850">
        <v>6.72</v>
      </c>
      <c r="J54" s="850">
        <v>-0.02</v>
      </c>
      <c r="K54" s="850">
        <v>8.27</v>
      </c>
      <c r="L54" s="850">
        <v>-0.13</v>
      </c>
    </row>
  </sheetData>
  <sheetProtection/>
  <mergeCells count="17"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50:L50"/>
    <mergeCell ref="A51:L51"/>
    <mergeCell ref="A35:L35"/>
    <mergeCell ref="A36:L36"/>
    <mergeCell ref="A40:L40"/>
    <mergeCell ref="A41:L41"/>
    <mergeCell ref="A45:L45"/>
    <mergeCell ref="A46:L46"/>
  </mergeCells>
  <printOptions horizontalCentered="1"/>
  <pageMargins left="0.75" right="0.7" top="0.25" bottom="0.23" header="0.3" footer="0.3"/>
  <pageSetup fitToHeight="1" fitToWidth="1" horizontalDpi="600" verticalDpi="600" orientation="portrait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6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.140625" style="2" customWidth="1"/>
    <col min="2" max="2" width="5.8515625" style="2" customWidth="1"/>
    <col min="3" max="3" width="25.57421875" style="2" customWidth="1"/>
    <col min="4" max="4" width="16.421875" style="2" customWidth="1"/>
    <col min="5" max="5" width="15.7109375" style="2" customWidth="1"/>
    <col min="6" max="6" width="15.421875" style="2" customWidth="1"/>
    <col min="7" max="7" width="13.00390625" style="2" customWidth="1"/>
    <col min="8" max="8" width="12.140625" style="2" customWidth="1"/>
    <col min="9" max="9" width="12.7109375" style="2" customWidth="1"/>
    <col min="10" max="16384" width="9.140625" style="2" customWidth="1"/>
  </cols>
  <sheetData>
    <row r="2" spans="2:10" ht="12.75">
      <c r="B2" s="1531" t="s">
        <v>1058</v>
      </c>
      <c r="C2" s="1531"/>
      <c r="D2" s="1531"/>
      <c r="E2" s="1531"/>
      <c r="F2" s="1531"/>
      <c r="G2" s="1531"/>
      <c r="H2" s="1531"/>
      <c r="I2" s="1531"/>
      <c r="J2" s="1195"/>
    </row>
    <row r="3" spans="2:10" ht="15.75">
      <c r="B3" s="1598" t="s">
        <v>1030</v>
      </c>
      <c r="C3" s="1598"/>
      <c r="D3" s="1598"/>
      <c r="E3" s="1598"/>
      <c r="F3" s="1598"/>
      <c r="G3" s="1598"/>
      <c r="H3" s="1598"/>
      <c r="I3" s="1598"/>
      <c r="J3" s="1196"/>
    </row>
    <row r="4" spans="2:10" ht="18" customHeight="1" thickBot="1">
      <c r="B4" s="1603" t="s">
        <v>1059</v>
      </c>
      <c r="C4" s="1603"/>
      <c r="D4" s="1603"/>
      <c r="E4" s="1603"/>
      <c r="F4" s="1603"/>
      <c r="G4" s="1603"/>
      <c r="H4" s="1603"/>
      <c r="I4" s="1603"/>
      <c r="J4" s="1196"/>
    </row>
    <row r="5" spans="2:10" ht="15" customHeight="1" thickTop="1">
      <c r="B5" s="1123"/>
      <c r="C5" s="1124"/>
      <c r="D5" s="1400"/>
      <c r="E5" s="1401"/>
      <c r="F5" s="1400"/>
      <c r="G5" s="1400"/>
      <c r="H5" s="1402" t="s">
        <v>606</v>
      </c>
      <c r="I5" s="1403"/>
      <c r="J5" s="1196"/>
    </row>
    <row r="6" spans="2:10" ht="15" customHeight="1">
      <c r="B6" s="1404"/>
      <c r="C6" s="1130"/>
      <c r="D6" s="1287" t="s">
        <v>1032</v>
      </c>
      <c r="E6" s="1288" t="s">
        <v>1033</v>
      </c>
      <c r="F6" s="1287" t="s">
        <v>1032</v>
      </c>
      <c r="G6" s="1288" t="s">
        <v>1033</v>
      </c>
      <c r="H6" s="1600" t="s">
        <v>1087</v>
      </c>
      <c r="I6" s="1601"/>
      <c r="J6" s="1196"/>
    </row>
    <row r="7" spans="2:10" ht="15" customHeight="1">
      <c r="B7" s="1404"/>
      <c r="C7" s="1130"/>
      <c r="D7" s="1289">
        <v>2015</v>
      </c>
      <c r="E7" s="1290">
        <v>2015</v>
      </c>
      <c r="F7" s="1289">
        <v>2016</v>
      </c>
      <c r="G7" s="1289">
        <v>2016</v>
      </c>
      <c r="H7" s="1399" t="s">
        <v>19</v>
      </c>
      <c r="I7" s="1398" t="s">
        <v>41</v>
      </c>
      <c r="J7" s="1196"/>
    </row>
    <row r="8" spans="2:10" ht="15" customHeight="1">
      <c r="B8" s="1131"/>
      <c r="C8" s="1132"/>
      <c r="D8" s="1291"/>
      <c r="E8" s="1291"/>
      <c r="F8" s="1291"/>
      <c r="G8" s="1291"/>
      <c r="H8" s="1292"/>
      <c r="I8" s="1133"/>
      <c r="J8" s="1196"/>
    </row>
    <row r="9" spans="2:14" ht="15" customHeight="1">
      <c r="B9" s="1173" t="s">
        <v>1034</v>
      </c>
      <c r="C9" s="1197"/>
      <c r="D9" s="1135">
        <v>7184.93049238679</v>
      </c>
      <c r="E9" s="1135">
        <v>7378.989803625377</v>
      </c>
      <c r="F9" s="1135">
        <v>8597.68472285777</v>
      </c>
      <c r="G9" s="1135">
        <v>8520.174075807206</v>
      </c>
      <c r="H9" s="1135">
        <v>2.7009212050723903</v>
      </c>
      <c r="I9" s="1136">
        <v>-0.9015293017722996</v>
      </c>
      <c r="J9" s="1196"/>
      <c r="K9" s="47"/>
      <c r="M9" s="47"/>
      <c r="N9" s="47"/>
    </row>
    <row r="10" spans="2:14" ht="15" customHeight="1">
      <c r="B10" s="1367" t="s">
        <v>1035</v>
      </c>
      <c r="C10" s="1405"/>
      <c r="D10" s="1135">
        <v>233.5668380462725</v>
      </c>
      <c r="E10" s="1135">
        <v>247.6774924471299</v>
      </c>
      <c r="F10" s="1135">
        <v>286.8931728355664</v>
      </c>
      <c r="G10" s="1135">
        <v>282.846981750117</v>
      </c>
      <c r="H10" s="1140">
        <v>6.041377499858044</v>
      </c>
      <c r="I10" s="1141">
        <v>-1.4103476375746737</v>
      </c>
      <c r="J10" s="1196"/>
      <c r="K10" s="47"/>
      <c r="M10" s="47"/>
      <c r="N10" s="47"/>
    </row>
    <row r="11" spans="2:14" ht="15" customHeight="1">
      <c r="B11" s="1367" t="s">
        <v>1036</v>
      </c>
      <c r="C11" s="1405"/>
      <c r="D11" s="1135">
        <v>6951.363654340518</v>
      </c>
      <c r="E11" s="1135">
        <v>7131.312311178247</v>
      </c>
      <c r="F11" s="1135">
        <v>8310.791550022204</v>
      </c>
      <c r="G11" s="1135">
        <v>8237.32709405709</v>
      </c>
      <c r="H11" s="1135">
        <v>2.5886813837651346</v>
      </c>
      <c r="I11" s="1136">
        <v>-0.8839646082197703</v>
      </c>
      <c r="J11" s="1196"/>
      <c r="K11" s="47"/>
      <c r="M11" s="47"/>
      <c r="N11" s="47"/>
    </row>
    <row r="12" spans="2:14" ht="15" customHeight="1">
      <c r="B12" s="1142"/>
      <c r="C12" s="1143" t="s">
        <v>1037</v>
      </c>
      <c r="D12" s="1140">
        <v>5116.24163463338</v>
      </c>
      <c r="E12" s="1140">
        <v>5318.842691858005</v>
      </c>
      <c r="F12" s="1140">
        <v>6300.554297610605</v>
      </c>
      <c r="G12" s="1140">
        <v>6144.496644175106</v>
      </c>
      <c r="H12" s="1140">
        <v>3.9599587293367478</v>
      </c>
      <c r="I12" s="1141">
        <v>-2.4768876842261704</v>
      </c>
      <c r="J12" s="1196"/>
      <c r="K12" s="47"/>
      <c r="M12" s="47"/>
      <c r="N12" s="47"/>
    </row>
    <row r="13" spans="2:14" ht="15" customHeight="1">
      <c r="B13" s="1142"/>
      <c r="C13" s="1144" t="s">
        <v>1038</v>
      </c>
      <c r="D13" s="1140">
        <v>1835.1220197071384</v>
      </c>
      <c r="E13" s="1140">
        <v>1812.469619320242</v>
      </c>
      <c r="F13" s="1140">
        <v>2010.2372524115992</v>
      </c>
      <c r="G13" s="1140">
        <v>2092.8304498819844</v>
      </c>
      <c r="H13" s="1140">
        <v>-1.2343811552384665</v>
      </c>
      <c r="I13" s="1141">
        <v>4.1086293357314645</v>
      </c>
      <c r="J13" s="1196"/>
      <c r="K13" s="47"/>
      <c r="M13" s="47"/>
      <c r="N13" s="47"/>
    </row>
    <row r="14" spans="2:14" ht="15" customHeight="1">
      <c r="B14" s="1159"/>
      <c r="C14" s="1198"/>
      <c r="D14" s="1146"/>
      <c r="E14" s="1146"/>
      <c r="F14" s="1146"/>
      <c r="G14" s="1146"/>
      <c r="H14" s="1146"/>
      <c r="I14" s="1141"/>
      <c r="J14" s="1196"/>
      <c r="K14" s="47"/>
      <c r="M14" s="47"/>
      <c r="N14" s="47"/>
    </row>
    <row r="15" spans="2:14" ht="15" customHeight="1">
      <c r="B15" s="1406"/>
      <c r="C15" s="1132"/>
      <c r="D15" s="1148"/>
      <c r="E15" s="1148"/>
      <c r="F15" s="1148"/>
      <c r="G15" s="1148"/>
      <c r="H15" s="1148"/>
      <c r="I15" s="1149"/>
      <c r="J15" s="1196"/>
      <c r="K15" s="47"/>
      <c r="M15" s="47"/>
      <c r="N15" s="47"/>
    </row>
    <row r="16" spans="2:14" ht="15" customHeight="1">
      <c r="B16" s="1173" t="s">
        <v>1039</v>
      </c>
      <c r="C16" s="1197"/>
      <c r="D16" s="1135">
        <v>1196.3131303144157</v>
      </c>
      <c r="E16" s="1135">
        <v>1146.2075151057402</v>
      </c>
      <c r="F16" s="1135">
        <v>1426.0267340356393</v>
      </c>
      <c r="G16" s="1135">
        <v>1427.6574637342067</v>
      </c>
      <c r="H16" s="1135">
        <v>-4.188336142018841</v>
      </c>
      <c r="I16" s="1136">
        <v>0.11435477748389644</v>
      </c>
      <c r="J16" s="1196"/>
      <c r="K16" s="47"/>
      <c r="M16" s="47"/>
      <c r="N16" s="47"/>
    </row>
    <row r="17" spans="2:14" ht="15" customHeight="1">
      <c r="B17" s="1142"/>
      <c r="C17" s="1150" t="s">
        <v>1037</v>
      </c>
      <c r="D17" s="1140">
        <v>1135.4895194779515</v>
      </c>
      <c r="E17" s="1140">
        <v>1081.5730740181268</v>
      </c>
      <c r="F17" s="1140">
        <v>1349.2513194380567</v>
      </c>
      <c r="G17" s="1140">
        <v>1356.5626579316797</v>
      </c>
      <c r="H17" s="1140">
        <v>-4.748299701137981</v>
      </c>
      <c r="I17" s="1141">
        <v>0.5418811446238294</v>
      </c>
      <c r="J17" s="1196"/>
      <c r="K17" s="47"/>
      <c r="M17" s="47"/>
      <c r="N17" s="47"/>
    </row>
    <row r="18" spans="2:14" ht="15" customHeight="1">
      <c r="B18" s="1142"/>
      <c r="C18" s="1150" t="s">
        <v>1038</v>
      </c>
      <c r="D18" s="1140">
        <v>60.823610836464304</v>
      </c>
      <c r="E18" s="1140">
        <v>64.6344410876133</v>
      </c>
      <c r="F18" s="1140">
        <v>76.77541459758268</v>
      </c>
      <c r="G18" s="1140">
        <v>71.0948058025269</v>
      </c>
      <c r="H18" s="1140">
        <v>6.265379839738756</v>
      </c>
      <c r="I18" s="1141">
        <v>-7.39899461934607</v>
      </c>
      <c r="J18" s="1196"/>
      <c r="K18" s="47"/>
      <c r="M18" s="47"/>
      <c r="N18" s="47"/>
    </row>
    <row r="19" spans="2:14" ht="15" customHeight="1">
      <c r="B19" s="1159"/>
      <c r="C19" s="1152"/>
      <c r="D19" s="1407"/>
      <c r="E19" s="1407"/>
      <c r="F19" s="1407"/>
      <c r="G19" s="1407"/>
      <c r="H19" s="1152"/>
      <c r="I19" s="1153"/>
      <c r="J19" s="1196"/>
      <c r="K19" s="47"/>
      <c r="M19" s="47"/>
      <c r="N19" s="47"/>
    </row>
    <row r="20" spans="2:14" ht="15" customHeight="1">
      <c r="B20" s="1199"/>
      <c r="C20" s="1200"/>
      <c r="D20" s="1155"/>
      <c r="E20" s="1155"/>
      <c r="F20" s="1155"/>
      <c r="G20" s="1155"/>
      <c r="H20" s="1155"/>
      <c r="I20" s="1156"/>
      <c r="J20" s="1196"/>
      <c r="K20" s="47"/>
      <c r="M20" s="47"/>
      <c r="N20" s="47"/>
    </row>
    <row r="21" spans="2:14" ht="15" customHeight="1">
      <c r="B21" s="1173" t="s">
        <v>1040</v>
      </c>
      <c r="C21" s="1197"/>
      <c r="D21" s="1135">
        <v>8147.6768835277835</v>
      </c>
      <c r="E21" s="1135">
        <v>8277.519826283988</v>
      </c>
      <c r="F21" s="1135">
        <v>9736.818377752212</v>
      </c>
      <c r="G21" s="1135">
        <v>9664.984557791298</v>
      </c>
      <c r="H21" s="1135">
        <v>1.593619194923022</v>
      </c>
      <c r="I21" s="1136">
        <v>-0.7377545433634509</v>
      </c>
      <c r="J21" s="1196"/>
      <c r="K21" s="47"/>
      <c r="M21" s="47"/>
      <c r="N21" s="47"/>
    </row>
    <row r="22" spans="2:14" ht="15" customHeight="1">
      <c r="B22" s="1142"/>
      <c r="C22" s="1150" t="s">
        <v>1037</v>
      </c>
      <c r="D22" s="1140">
        <v>6251.731154111331</v>
      </c>
      <c r="E22" s="1140">
        <v>6400.415765876132</v>
      </c>
      <c r="F22" s="1140">
        <v>7649.805617048662</v>
      </c>
      <c r="G22" s="1140">
        <v>7501.059302106786</v>
      </c>
      <c r="H22" s="1140">
        <v>2.378295036999816</v>
      </c>
      <c r="I22" s="1141">
        <v>-1.944445681212784</v>
      </c>
      <c r="J22" s="1196"/>
      <c r="K22" s="47"/>
      <c r="M22" s="47"/>
      <c r="N22" s="47"/>
    </row>
    <row r="23" spans="2:14" ht="15" customHeight="1">
      <c r="B23" s="1142"/>
      <c r="C23" s="1150" t="s">
        <v>1041</v>
      </c>
      <c r="D23" s="1140">
        <v>76.73022928474865</v>
      </c>
      <c r="E23" s="1140">
        <v>77.32286844608454</v>
      </c>
      <c r="F23" s="1140">
        <v>78.56576265741802</v>
      </c>
      <c r="G23" s="1140">
        <v>77.61067032497127</v>
      </c>
      <c r="H23" s="1157" t="s">
        <v>3</v>
      </c>
      <c r="I23" s="1158" t="s">
        <v>3</v>
      </c>
      <c r="J23" s="1196"/>
      <c r="K23" s="47"/>
      <c r="M23" s="47"/>
      <c r="N23" s="47"/>
    </row>
    <row r="24" spans="2:14" ht="15" customHeight="1">
      <c r="B24" s="1142"/>
      <c r="C24" s="1150" t="s">
        <v>1038</v>
      </c>
      <c r="D24" s="1140">
        <v>1895.9457294164527</v>
      </c>
      <c r="E24" s="1140">
        <v>1877.104060407855</v>
      </c>
      <c r="F24" s="1140">
        <v>2087.0127607035506</v>
      </c>
      <c r="G24" s="1140">
        <v>2163.9252556845113</v>
      </c>
      <c r="H24" s="1140">
        <v>-0.9937873598521634</v>
      </c>
      <c r="I24" s="1141">
        <v>3.6852910738807765</v>
      </c>
      <c r="J24" s="1196"/>
      <c r="K24" s="47"/>
      <c r="M24" s="47"/>
      <c r="N24" s="47"/>
    </row>
    <row r="25" spans="2:14" ht="15" customHeight="1">
      <c r="B25" s="1142"/>
      <c r="C25" s="1150" t="s">
        <v>1041</v>
      </c>
      <c r="D25" s="1140">
        <v>23.269770715251354</v>
      </c>
      <c r="E25" s="1140">
        <v>22.67713155391547</v>
      </c>
      <c r="F25" s="1140">
        <v>21.434237342581994</v>
      </c>
      <c r="G25" s="1140">
        <v>22.38932967502873</v>
      </c>
      <c r="H25" s="1157" t="s">
        <v>3</v>
      </c>
      <c r="I25" s="1158" t="s">
        <v>3</v>
      </c>
      <c r="J25" s="1196"/>
      <c r="K25" s="47"/>
      <c r="M25" s="47"/>
      <c r="N25" s="47"/>
    </row>
    <row r="26" spans="2:14" ht="15" customHeight="1">
      <c r="B26" s="1159"/>
      <c r="C26" s="1152"/>
      <c r="D26" s="1160"/>
      <c r="E26" s="1160"/>
      <c r="F26" s="1160"/>
      <c r="G26" s="1160"/>
      <c r="H26" s="1160"/>
      <c r="I26" s="1161"/>
      <c r="J26" s="1196"/>
      <c r="K26" s="47"/>
      <c r="M26" s="47"/>
      <c r="N26" s="47"/>
    </row>
    <row r="27" spans="2:14" ht="15" customHeight="1">
      <c r="B27" s="1406"/>
      <c r="C27" s="1132"/>
      <c r="D27" s="1143"/>
      <c r="E27" s="1143"/>
      <c r="F27" s="1143"/>
      <c r="G27" s="1143"/>
      <c r="H27" s="1143"/>
      <c r="I27" s="1141"/>
      <c r="J27" s="1196"/>
      <c r="K27" s="47"/>
      <c r="M27" s="47"/>
      <c r="N27" s="47"/>
    </row>
    <row r="28" spans="2:14" ht="15" customHeight="1">
      <c r="B28" s="1173" t="s">
        <v>1042</v>
      </c>
      <c r="C28" s="1197"/>
      <c r="D28" s="1135">
        <v>8381.243721574056</v>
      </c>
      <c r="E28" s="1135">
        <v>8525.197318731118</v>
      </c>
      <c r="F28" s="1135">
        <v>10023.71155058778</v>
      </c>
      <c r="G28" s="1135">
        <v>9947.831539541414</v>
      </c>
      <c r="H28" s="1135">
        <v>1.7175684413819567</v>
      </c>
      <c r="I28" s="1136">
        <v>-0.7570051339108659</v>
      </c>
      <c r="J28" s="1196"/>
      <c r="K28" s="47"/>
      <c r="M28" s="47"/>
      <c r="N28" s="47"/>
    </row>
    <row r="29" spans="2:14" ht="15" customHeight="1">
      <c r="B29" s="1163"/>
      <c r="C29" s="1201"/>
      <c r="D29" s="1165"/>
      <c r="E29" s="1165"/>
      <c r="F29" s="1165"/>
      <c r="G29" s="1165"/>
      <c r="H29" s="1165"/>
      <c r="I29" s="1166"/>
      <c r="J29" s="1196"/>
      <c r="K29" s="47"/>
      <c r="M29" s="47"/>
      <c r="N29" s="47"/>
    </row>
    <row r="30" spans="2:14" ht="15" customHeight="1">
      <c r="B30" s="1202" t="s">
        <v>1043</v>
      </c>
      <c r="C30" s="1408"/>
      <c r="D30" s="1143"/>
      <c r="E30" s="1143"/>
      <c r="F30" s="1143"/>
      <c r="G30" s="1143"/>
      <c r="H30" s="1143"/>
      <c r="I30" s="1133"/>
      <c r="J30" s="1196"/>
      <c r="K30" s="47"/>
      <c r="M30" s="47"/>
      <c r="N30" s="47"/>
    </row>
    <row r="31" spans="2:14" ht="6.75" customHeight="1">
      <c r="B31" s="1203"/>
      <c r="C31" s="1409"/>
      <c r="D31" s="1135"/>
      <c r="E31" s="1135"/>
      <c r="F31" s="1135"/>
      <c r="G31" s="1135"/>
      <c r="H31" s="1135"/>
      <c r="I31" s="1136"/>
      <c r="J31" s="1196"/>
      <c r="K31" s="47"/>
      <c r="M31" s="47"/>
      <c r="N31" s="47"/>
    </row>
    <row r="32" spans="2:14" ht="15" customHeight="1">
      <c r="B32" s="1596" t="s">
        <v>1044</v>
      </c>
      <c r="C32" s="1604"/>
      <c r="D32" s="1143"/>
      <c r="E32" s="1143"/>
      <c r="F32" s="1143"/>
      <c r="G32" s="1143"/>
      <c r="H32" s="1143"/>
      <c r="I32" s="1293"/>
      <c r="J32" s="1196"/>
      <c r="K32" s="47"/>
      <c r="M32" s="47"/>
      <c r="N32" s="47"/>
    </row>
    <row r="33" spans="2:14" ht="15" customHeight="1">
      <c r="B33" s="1142"/>
      <c r="C33" s="1143" t="s">
        <v>1045</v>
      </c>
      <c r="D33" s="1140">
        <v>12.981127553746326</v>
      </c>
      <c r="E33" s="1140">
        <v>17.19609419896167</v>
      </c>
      <c r="F33" s="1140">
        <v>16.48476974075208</v>
      </c>
      <c r="G33" s="1140">
        <v>14.143485966128065</v>
      </c>
      <c r="H33" s="1157" t="s">
        <v>3</v>
      </c>
      <c r="I33" s="1158" t="s">
        <v>3</v>
      </c>
      <c r="J33" s="1196"/>
      <c r="K33" s="47"/>
      <c r="M33" s="47"/>
      <c r="N33" s="47"/>
    </row>
    <row r="34" spans="2:14" ht="15" customHeight="1">
      <c r="B34" s="1142"/>
      <c r="C34" s="1143" t="s">
        <v>1046</v>
      </c>
      <c r="D34" s="1140">
        <v>11.19332249619925</v>
      </c>
      <c r="E34" s="1140">
        <v>13.81941626985816</v>
      </c>
      <c r="F34" s="1140">
        <v>14.089234984696539</v>
      </c>
      <c r="G34" s="1140">
        <v>12.012749033644187</v>
      </c>
      <c r="H34" s="1157" t="s">
        <v>3</v>
      </c>
      <c r="I34" s="1158" t="s">
        <v>3</v>
      </c>
      <c r="J34" s="1196"/>
      <c r="K34" s="47"/>
      <c r="M34" s="47"/>
      <c r="N34" s="47"/>
    </row>
    <row r="35" spans="2:14" ht="15" customHeight="1">
      <c r="B35" s="1142"/>
      <c r="C35" s="1143"/>
      <c r="D35" s="1140"/>
      <c r="E35" s="1140"/>
      <c r="F35" s="1140"/>
      <c r="G35" s="1140"/>
      <c r="H35" s="1157"/>
      <c r="I35" s="1158"/>
      <c r="J35" s="1196"/>
      <c r="K35" s="47"/>
      <c r="M35" s="47"/>
      <c r="N35" s="47"/>
    </row>
    <row r="36" spans="2:14" ht="15">
      <c r="B36" s="1596" t="s">
        <v>1047</v>
      </c>
      <c r="C36" s="1604"/>
      <c r="D36" s="1135"/>
      <c r="E36" s="1135"/>
      <c r="F36" s="1135"/>
      <c r="G36" s="1135"/>
      <c r="H36" s="1171"/>
      <c r="I36" s="1172"/>
      <c r="J36" s="1196"/>
      <c r="K36" s="47"/>
      <c r="M36" s="47"/>
      <c r="N36" s="47"/>
    </row>
    <row r="37" spans="2:14" ht="15">
      <c r="B37" s="1173"/>
      <c r="C37" s="1176" t="s">
        <v>1045</v>
      </c>
      <c r="D37" s="1140">
        <v>13.353253370754805</v>
      </c>
      <c r="E37" s="1140">
        <v>17.710630627803482</v>
      </c>
      <c r="F37" s="1140">
        <v>16.97048978922236</v>
      </c>
      <c r="G37" s="1140">
        <v>14.557396851657579</v>
      </c>
      <c r="H37" s="1174" t="s">
        <v>3</v>
      </c>
      <c r="I37" s="1175" t="s">
        <v>3</v>
      </c>
      <c r="J37" s="1196"/>
      <c r="K37" s="47"/>
      <c r="M37" s="47"/>
      <c r="N37" s="47"/>
    </row>
    <row r="38" spans="2:14" ht="15">
      <c r="B38" s="1173"/>
      <c r="C38" s="1176" t="s">
        <v>1046</v>
      </c>
      <c r="D38" s="1140">
        <v>11.514197879457882</v>
      </c>
      <c r="E38" s="1140">
        <v>14.232916743506449</v>
      </c>
      <c r="F38" s="1140">
        <v>14.504371138085341</v>
      </c>
      <c r="G38" s="1140">
        <v>12.36430363638267</v>
      </c>
      <c r="H38" s="1157" t="s">
        <v>3</v>
      </c>
      <c r="I38" s="1175" t="s">
        <v>3</v>
      </c>
      <c r="J38" s="1196"/>
      <c r="K38" s="47"/>
      <c r="M38" s="47"/>
      <c r="N38" s="47"/>
    </row>
    <row r="39" spans="2:14" ht="15">
      <c r="B39" s="1177"/>
      <c r="C39" s="1152"/>
      <c r="D39" s="1160"/>
      <c r="E39" s="1160"/>
      <c r="F39" s="1160"/>
      <c r="G39" s="1160"/>
      <c r="H39" s="1160"/>
      <c r="I39" s="1161"/>
      <c r="J39" s="1196"/>
      <c r="K39" s="47"/>
      <c r="M39" s="47"/>
      <c r="N39" s="47"/>
    </row>
    <row r="40" spans="2:14" ht="15">
      <c r="B40" s="1410"/>
      <c r="C40" s="1411"/>
      <c r="D40" s="1294"/>
      <c r="E40" s="1294"/>
      <c r="F40" s="1294"/>
      <c r="G40" s="1294"/>
      <c r="H40" s="1294"/>
      <c r="I40" s="1295"/>
      <c r="J40" s="1196"/>
      <c r="K40" s="47"/>
      <c r="M40" s="47"/>
      <c r="N40" s="47"/>
    </row>
    <row r="41" spans="2:14" ht="15">
      <c r="B41" s="1180" t="s">
        <v>1048</v>
      </c>
      <c r="C41" s="1143"/>
      <c r="D41" s="1146">
        <v>992.6003559422583</v>
      </c>
      <c r="E41" s="1146">
        <v>992.9324018126888</v>
      </c>
      <c r="F41" s="1146">
        <v>1066.3230098851454</v>
      </c>
      <c r="G41" s="1146">
        <f>ReserveRs!G41/'Reserves $'!G50</f>
        <v>1032.2489471221338</v>
      </c>
      <c r="H41" s="1140">
        <v>0.03345212083016236</v>
      </c>
      <c r="I41" s="1141">
        <f>G41/F41*100-100</f>
        <v>-3.195472895842485</v>
      </c>
      <c r="J41" s="1196"/>
      <c r="K41" s="47"/>
      <c r="M41" s="47"/>
      <c r="N41" s="47"/>
    </row>
    <row r="42" spans="2:14" ht="15">
      <c r="B42" s="1180" t="s">
        <v>1049</v>
      </c>
      <c r="C42" s="1143"/>
      <c r="D42" s="1146">
        <v>7388.643365631798</v>
      </c>
      <c r="E42" s="1146">
        <v>7532.264916918429</v>
      </c>
      <c r="F42" s="1146">
        <v>8957.388540702634</v>
      </c>
      <c r="G42" s="1146">
        <f>ReserveRs!G42/'Reserves $'!G50</f>
        <v>8915.58259241928</v>
      </c>
      <c r="H42" s="1140">
        <v>1.9438149086297187</v>
      </c>
      <c r="I42" s="1141">
        <f>G42/F42*100-100</f>
        <v>-0.46672027336300914</v>
      </c>
      <c r="J42" s="1196"/>
      <c r="K42" s="47"/>
      <c r="M42" s="47"/>
      <c r="N42" s="47"/>
    </row>
    <row r="43" spans="2:14" ht="15">
      <c r="B43" s="1180" t="s">
        <v>1050</v>
      </c>
      <c r="C43" s="1143"/>
      <c r="D43" s="1146">
        <v>-1463.9871465295632</v>
      </c>
      <c r="E43" s="1146">
        <v>-477.0591956193352</v>
      </c>
      <c r="F43" s="1146">
        <v>-1955.7264962915035</v>
      </c>
      <c r="G43" s="1146">
        <v>31.747112299411945</v>
      </c>
      <c r="H43" s="1174" t="s">
        <v>3</v>
      </c>
      <c r="I43" s="1158" t="s">
        <v>3</v>
      </c>
      <c r="J43" s="1196"/>
      <c r="K43" s="47"/>
      <c r="M43" s="47"/>
      <c r="N43" s="47"/>
    </row>
    <row r="44" spans="2:14" ht="15">
      <c r="B44" s="1180" t="s">
        <v>1051</v>
      </c>
      <c r="C44" s="1143"/>
      <c r="D44" s="1146">
        <v>29.975281787621118</v>
      </c>
      <c r="E44" s="1146">
        <v>176.12254531722056</v>
      </c>
      <c r="F44" s="1146">
        <v>185.34057903120024</v>
      </c>
      <c r="G44" s="1146">
        <v>0.9836218998596162</v>
      </c>
      <c r="H44" s="1174" t="s">
        <v>3</v>
      </c>
      <c r="I44" s="1158" t="s">
        <v>3</v>
      </c>
      <c r="J44" s="1196"/>
      <c r="K44" s="47"/>
      <c r="M44" s="47"/>
      <c r="N44" s="47"/>
    </row>
    <row r="45" spans="2:14" ht="15.75" thickBot="1">
      <c r="B45" s="1181" t="s">
        <v>1052</v>
      </c>
      <c r="C45" s="1412"/>
      <c r="D45" s="1183">
        <v>-1434.011864741942</v>
      </c>
      <c r="E45" s="1183">
        <v>-300.93476208459197</v>
      </c>
      <c r="F45" s="1183">
        <v>-1770.3859172603034</v>
      </c>
      <c r="G45" s="1183">
        <v>32.73073419927156</v>
      </c>
      <c r="H45" s="1184" t="s">
        <v>3</v>
      </c>
      <c r="I45" s="1185" t="s">
        <v>3</v>
      </c>
      <c r="J45" s="1196"/>
      <c r="K45" s="47"/>
      <c r="M45" s="47"/>
      <c r="N45" s="47"/>
    </row>
    <row r="46" spans="2:14" ht="16.5" thickTop="1">
      <c r="B46" s="1186" t="s">
        <v>1053</v>
      </c>
      <c r="C46" s="1122"/>
      <c r="D46" s="1204"/>
      <c r="E46" s="1204"/>
      <c r="F46" s="1204"/>
      <c r="G46" s="1121"/>
      <c r="H46" s="1121"/>
      <c r="I46" s="1121"/>
      <c r="J46" s="1196"/>
      <c r="K46" s="47"/>
      <c r="M46" s="47"/>
      <c r="N46" s="47"/>
    </row>
    <row r="47" spans="2:10" ht="15.75">
      <c r="B47" s="1187" t="s">
        <v>1054</v>
      </c>
      <c r="C47" s="1122"/>
      <c r="D47" s="1204"/>
      <c r="E47" s="1204"/>
      <c r="F47" s="1204"/>
      <c r="G47" s="1121"/>
      <c r="H47" s="1121"/>
      <c r="I47" s="1121"/>
      <c r="J47" s="1196"/>
    </row>
    <row r="48" spans="2:10" ht="15.75">
      <c r="B48" s="1188" t="s">
        <v>1055</v>
      </c>
      <c r="C48" s="1189"/>
      <c r="D48" s="1204"/>
      <c r="E48" s="1204"/>
      <c r="F48" s="1204"/>
      <c r="G48" s="1121"/>
      <c r="H48" s="1121"/>
      <c r="I48" s="1121"/>
      <c r="J48" s="1196"/>
    </row>
    <row r="49" spans="2:10" ht="15.75">
      <c r="B49" s="1190" t="s">
        <v>1056</v>
      </c>
      <c r="C49" s="1191"/>
      <c r="D49" s="1204"/>
      <c r="E49" s="1204"/>
      <c r="F49" s="1204"/>
      <c r="G49" s="1121"/>
      <c r="H49" s="1121"/>
      <c r="I49" s="1121"/>
      <c r="J49" s="1196"/>
    </row>
    <row r="50" spans="2:10" ht="15.75">
      <c r="B50" s="1191" t="s">
        <v>1057</v>
      </c>
      <c r="C50" s="1192"/>
      <c r="D50" s="1205">
        <v>101.14</v>
      </c>
      <c r="E50" s="1296">
        <v>105.92</v>
      </c>
      <c r="F50" s="1205">
        <v>106.73</v>
      </c>
      <c r="G50" s="1296">
        <v>106.85</v>
      </c>
      <c r="H50" s="1121"/>
      <c r="I50" s="1121"/>
      <c r="J50" s="1196"/>
    </row>
    <row r="51" spans="2:10" ht="15">
      <c r="B51" s="1196"/>
      <c r="C51" s="1196"/>
      <c r="D51" s="1196"/>
      <c r="E51" s="1196"/>
      <c r="F51" s="1196"/>
      <c r="G51" s="1196"/>
      <c r="H51" s="1196"/>
      <c r="I51" s="1196"/>
      <c r="J51" s="1196"/>
    </row>
    <row r="52" spans="8:10" ht="12.75">
      <c r="H52" s="1040"/>
      <c r="I52" s="1040"/>
      <c r="J52" s="1040"/>
    </row>
    <row r="53" spans="8:10" ht="12.75">
      <c r="H53" s="1040"/>
      <c r="I53" s="1040"/>
      <c r="J53" s="1040"/>
    </row>
    <row r="54" spans="8:10" ht="12.75">
      <c r="H54" s="1040"/>
      <c r="I54" s="1040"/>
      <c r="J54" s="1040"/>
    </row>
    <row r="55" spans="8:10" ht="12.75">
      <c r="H55" s="1040"/>
      <c r="I55" s="1040"/>
      <c r="J55" s="1040"/>
    </row>
    <row r="56" spans="8:10" ht="12.75">
      <c r="H56" s="1040"/>
      <c r="I56" s="1040"/>
      <c r="J56" s="1040"/>
    </row>
    <row r="57" spans="8:10" ht="12.75">
      <c r="H57" s="1040"/>
      <c r="I57" s="1040"/>
      <c r="J57" s="1040"/>
    </row>
    <row r="58" spans="8:10" ht="12.75">
      <c r="H58" s="1040"/>
      <c r="I58" s="1040"/>
      <c r="J58" s="1040"/>
    </row>
    <row r="59" spans="8:10" ht="12.75">
      <c r="H59" s="1040"/>
      <c r="I59" s="1040"/>
      <c r="J59" s="1040"/>
    </row>
    <row r="60" spans="8:10" ht="12.75">
      <c r="H60" s="1040"/>
      <c r="I60" s="1040"/>
      <c r="J60" s="1040"/>
    </row>
    <row r="61" spans="8:10" ht="12.75">
      <c r="H61" s="1040"/>
      <c r="I61" s="1040"/>
      <c r="J61" s="1040"/>
    </row>
    <row r="62" spans="8:10" ht="12.75">
      <c r="H62" s="1040"/>
      <c r="I62" s="1040"/>
      <c r="J62" s="1040"/>
    </row>
    <row r="63" spans="8:10" ht="12.75">
      <c r="H63" s="1040"/>
      <c r="I63" s="1040"/>
      <c r="J63" s="1040"/>
    </row>
    <row r="64" spans="8:10" ht="12.75">
      <c r="H64" s="1040"/>
      <c r="I64" s="1040"/>
      <c r="J64" s="1040"/>
    </row>
    <row r="65" spans="8:10" ht="12.75">
      <c r="H65" s="1040"/>
      <c r="I65" s="1040"/>
      <c r="J65" s="1040"/>
    </row>
    <row r="66" spans="8:10" ht="12.75">
      <c r="H66" s="1040"/>
      <c r="I66" s="1040"/>
      <c r="J66" s="1040"/>
    </row>
    <row r="67" spans="8:10" ht="12.75">
      <c r="H67" s="1040"/>
      <c r="I67" s="1040"/>
      <c r="J67" s="1040"/>
    </row>
    <row r="68" spans="8:10" ht="12.75">
      <c r="H68" s="1040"/>
      <c r="I68" s="1040"/>
      <c r="J68" s="1040"/>
    </row>
    <row r="69" spans="8:10" ht="12.75">
      <c r="H69" s="1040"/>
      <c r="I69" s="1040"/>
      <c r="J69" s="1040"/>
    </row>
    <row r="70" spans="8:10" ht="12.75">
      <c r="H70" s="1040"/>
      <c r="I70" s="1040"/>
      <c r="J70" s="1040"/>
    </row>
    <row r="71" spans="4:10" ht="12.75">
      <c r="D71" s="1040"/>
      <c r="E71" s="1040"/>
      <c r="F71" s="1040"/>
      <c r="G71" s="1040"/>
      <c r="H71" s="1040"/>
      <c r="I71" s="1040"/>
      <c r="J71" s="1040"/>
    </row>
    <row r="72" spans="4:10" ht="12.75">
      <c r="D72" s="1040"/>
      <c r="E72" s="1040"/>
      <c r="F72" s="1040"/>
      <c r="G72" s="1040"/>
      <c r="H72" s="1040"/>
      <c r="I72" s="1040"/>
      <c r="J72" s="1040"/>
    </row>
    <row r="73" spans="4:10" ht="12.75">
      <c r="D73" s="1040"/>
      <c r="E73" s="1040"/>
      <c r="F73" s="1040"/>
      <c r="G73" s="1040"/>
      <c r="H73" s="1040"/>
      <c r="I73" s="1040"/>
      <c r="J73" s="1040"/>
    </row>
    <row r="74" spans="8:10" ht="12.75">
      <c r="H74" s="1040"/>
      <c r="I74" s="1040"/>
      <c r="J74" s="1040"/>
    </row>
    <row r="75" spans="8:10" ht="12.75">
      <c r="H75" s="1040"/>
      <c r="I75" s="1040"/>
      <c r="J75" s="1040"/>
    </row>
    <row r="76" spans="8:10" ht="12.75">
      <c r="H76" s="1040"/>
      <c r="I76" s="1040"/>
      <c r="J76" s="1040"/>
    </row>
    <row r="77" spans="8:10" ht="12.75">
      <c r="H77" s="1040"/>
      <c r="I77" s="1040"/>
      <c r="J77" s="1040"/>
    </row>
    <row r="78" spans="8:10" ht="12.75">
      <c r="H78" s="1040"/>
      <c r="I78" s="1040"/>
      <c r="J78" s="1040"/>
    </row>
    <row r="79" spans="8:10" ht="12.75">
      <c r="H79" s="1040"/>
      <c r="I79" s="1040"/>
      <c r="J79" s="1040"/>
    </row>
    <row r="80" spans="8:10" ht="12.75">
      <c r="H80" s="1040"/>
      <c r="I80" s="1040"/>
      <c r="J80" s="1040"/>
    </row>
    <row r="81" spans="4:10" ht="12.75">
      <c r="D81" s="1040"/>
      <c r="E81" s="1040"/>
      <c r="F81" s="1040"/>
      <c r="G81" s="1040"/>
      <c r="H81" s="1040"/>
      <c r="I81" s="1040"/>
      <c r="J81" s="1040"/>
    </row>
    <row r="82" spans="4:10" ht="12.75">
      <c r="D82" s="1040"/>
      <c r="E82" s="1040"/>
      <c r="F82" s="1040"/>
      <c r="G82" s="1040"/>
      <c r="H82" s="1040"/>
      <c r="I82" s="1040"/>
      <c r="J82" s="1040"/>
    </row>
    <row r="83" spans="8:10" ht="12.75">
      <c r="H83" s="1040"/>
      <c r="I83" s="1040"/>
      <c r="J83" s="1040"/>
    </row>
    <row r="84" spans="8:10" ht="12.75">
      <c r="H84" s="1040"/>
      <c r="I84" s="1040"/>
      <c r="J84" s="1040"/>
    </row>
    <row r="85" spans="4:10" ht="12.75">
      <c r="D85" s="1040"/>
      <c r="E85" s="1040"/>
      <c r="F85" s="1040"/>
      <c r="G85" s="1040"/>
      <c r="H85" s="1040"/>
      <c r="I85" s="1040"/>
      <c r="J85" s="1040"/>
    </row>
    <row r="86" spans="4:10" ht="12.75">
      <c r="D86" s="1040"/>
      <c r="E86" s="1040"/>
      <c r="F86" s="1040"/>
      <c r="G86" s="1040"/>
      <c r="H86" s="1040"/>
      <c r="I86" s="1040"/>
      <c r="J86" s="1040"/>
    </row>
  </sheetData>
  <sheetProtection/>
  <mergeCells count="6">
    <mergeCell ref="B2:I2"/>
    <mergeCell ref="B3:I3"/>
    <mergeCell ref="B4:I4"/>
    <mergeCell ref="H6:I6"/>
    <mergeCell ref="B32:C32"/>
    <mergeCell ref="B36:C3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0"/>
  <sheetViews>
    <sheetView zoomScalePageLayoutView="0" workbookViewId="0" topLeftCell="A7">
      <selection activeCell="G84" sqref="G84"/>
    </sheetView>
  </sheetViews>
  <sheetFormatPr defaultColWidth="9.140625" defaultRowHeight="15"/>
  <cols>
    <col min="1" max="1" width="9.140625" style="126" customWidth="1"/>
    <col min="2" max="2" width="14.57421875" style="126" customWidth="1"/>
    <col min="3" max="3" width="13.7109375" style="126" bestFit="1" customWidth="1"/>
    <col min="4" max="4" width="12.57421875" style="126" customWidth="1"/>
    <col min="5" max="5" width="10.8515625" style="126" customWidth="1"/>
    <col min="6" max="6" width="10.7109375" style="126" customWidth="1"/>
    <col min="7" max="7" width="10.8515625" style="126" customWidth="1"/>
    <col min="8" max="8" width="10.57421875" style="126" customWidth="1"/>
    <col min="9" max="9" width="10.140625" style="126" customWidth="1"/>
    <col min="10" max="16384" width="9.140625" style="126" customWidth="1"/>
  </cols>
  <sheetData>
    <row r="1" spans="2:9" ht="12.75">
      <c r="B1" s="1531" t="s">
        <v>1060</v>
      </c>
      <c r="C1" s="1531"/>
      <c r="D1" s="1531"/>
      <c r="E1" s="1531"/>
      <c r="F1" s="1531"/>
      <c r="G1" s="1531"/>
      <c r="H1" s="1531"/>
      <c r="I1" s="1531"/>
    </row>
    <row r="2" spans="2:9" ht="16.5" thickBot="1">
      <c r="B2" s="1605" t="s">
        <v>1061</v>
      </c>
      <c r="C2" s="1606"/>
      <c r="D2" s="1606"/>
      <c r="E2" s="1606"/>
      <c r="F2" s="1606"/>
      <c r="G2" s="1606"/>
      <c r="H2" s="1606"/>
      <c r="I2" s="1606"/>
    </row>
    <row r="3" spans="2:9" ht="13.5" thickTop="1">
      <c r="B3" s="1607" t="s">
        <v>1062</v>
      </c>
      <c r="C3" s="1609" t="s">
        <v>954</v>
      </c>
      <c r="D3" s="1611" t="s">
        <v>1063</v>
      </c>
      <c r="E3" s="1611"/>
      <c r="F3" s="1611"/>
      <c r="G3" s="1612" t="s">
        <v>1064</v>
      </c>
      <c r="H3" s="1611"/>
      <c r="I3" s="1613"/>
    </row>
    <row r="4" spans="2:9" ht="13.5" thickBot="1">
      <c r="B4" s="1608"/>
      <c r="C4" s="1610"/>
      <c r="D4" s="1206" t="s">
        <v>1065</v>
      </c>
      <c r="E4" s="1206" t="s">
        <v>1066</v>
      </c>
      <c r="F4" s="1206" t="s">
        <v>1067</v>
      </c>
      <c r="G4" s="1207" t="s">
        <v>1065</v>
      </c>
      <c r="H4" s="1206" t="s">
        <v>1066</v>
      </c>
      <c r="I4" s="1208" t="s">
        <v>1067</v>
      </c>
    </row>
    <row r="5" spans="2:9" ht="12.75">
      <c r="B5" s="1209" t="s">
        <v>945</v>
      </c>
      <c r="C5" s="1210" t="s">
        <v>957</v>
      </c>
      <c r="D5" s="1211">
        <v>72.1</v>
      </c>
      <c r="E5" s="1211">
        <v>72.7</v>
      </c>
      <c r="F5" s="1211">
        <v>72.4</v>
      </c>
      <c r="G5" s="1211">
        <v>71.1071875</v>
      </c>
      <c r="H5" s="1211">
        <v>71.7071875</v>
      </c>
      <c r="I5" s="1212">
        <v>71.4071875</v>
      </c>
    </row>
    <row r="6" spans="2:9" ht="12.75">
      <c r="B6" s="1209"/>
      <c r="C6" s="1210" t="s">
        <v>958</v>
      </c>
      <c r="D6" s="1211">
        <v>75.6</v>
      </c>
      <c r="E6" s="1211">
        <v>76.2</v>
      </c>
      <c r="F6" s="1211">
        <v>75.9</v>
      </c>
      <c r="G6" s="1211">
        <v>73.61709677419353</v>
      </c>
      <c r="H6" s="1211">
        <v>74.21709677419355</v>
      </c>
      <c r="I6" s="1212">
        <v>73.91709677419354</v>
      </c>
    </row>
    <row r="7" spans="2:9" ht="12.75">
      <c r="B7" s="1209"/>
      <c r="C7" s="1210" t="s">
        <v>959</v>
      </c>
      <c r="D7" s="1211">
        <v>78.1</v>
      </c>
      <c r="E7" s="1211">
        <v>78.7</v>
      </c>
      <c r="F7" s="1211">
        <v>78.4</v>
      </c>
      <c r="G7" s="1211">
        <v>77.85466666666666</v>
      </c>
      <c r="H7" s="1211">
        <v>78.45466666666667</v>
      </c>
      <c r="I7" s="1212">
        <v>78.15466666666666</v>
      </c>
    </row>
    <row r="8" spans="2:9" ht="12.75">
      <c r="B8" s="1209"/>
      <c r="C8" s="1210" t="s">
        <v>960</v>
      </c>
      <c r="D8" s="1211">
        <v>80.74</v>
      </c>
      <c r="E8" s="1211">
        <v>81.34</v>
      </c>
      <c r="F8" s="1211">
        <v>81.04</v>
      </c>
      <c r="G8" s="1211">
        <v>78.98333333333333</v>
      </c>
      <c r="H8" s="1211">
        <v>79.58333333333333</v>
      </c>
      <c r="I8" s="1212">
        <v>79.28333333333333</v>
      </c>
    </row>
    <row r="9" spans="2:9" ht="12.75">
      <c r="B9" s="1209"/>
      <c r="C9" s="1210" t="s">
        <v>961</v>
      </c>
      <c r="D9" s="1211">
        <v>85.51</v>
      </c>
      <c r="E9" s="1211">
        <v>86.11</v>
      </c>
      <c r="F9" s="1211">
        <v>85.81</v>
      </c>
      <c r="G9" s="1211">
        <v>82.69724137931034</v>
      </c>
      <c r="H9" s="1211">
        <v>83.29724137931034</v>
      </c>
      <c r="I9" s="1212">
        <v>82.99724137931034</v>
      </c>
    </row>
    <row r="10" spans="2:9" ht="12.75">
      <c r="B10" s="1209"/>
      <c r="C10" s="1210" t="s">
        <v>962</v>
      </c>
      <c r="D10" s="1211">
        <v>81.9</v>
      </c>
      <c r="E10" s="1211">
        <v>82.5</v>
      </c>
      <c r="F10" s="1211">
        <v>82.2</v>
      </c>
      <c r="G10" s="1211">
        <v>84.16366666666666</v>
      </c>
      <c r="H10" s="1211">
        <v>84.76366666666667</v>
      </c>
      <c r="I10" s="1212">
        <v>84.46366666666665</v>
      </c>
    </row>
    <row r="11" spans="2:9" ht="12.75">
      <c r="B11" s="1209"/>
      <c r="C11" s="1210" t="s">
        <v>963</v>
      </c>
      <c r="D11" s="1211">
        <v>79.05</v>
      </c>
      <c r="E11" s="1211">
        <v>79.65</v>
      </c>
      <c r="F11" s="1211">
        <v>79.35</v>
      </c>
      <c r="G11" s="1211">
        <v>79.45551724137931</v>
      </c>
      <c r="H11" s="1211">
        <v>80.0555172413793</v>
      </c>
      <c r="I11" s="1212">
        <v>79.75551724137931</v>
      </c>
    </row>
    <row r="12" spans="2:9" ht="12.75">
      <c r="B12" s="1209"/>
      <c r="C12" s="1210" t="s">
        <v>964</v>
      </c>
      <c r="D12" s="1211">
        <v>79.55</v>
      </c>
      <c r="E12" s="1211">
        <v>80.15</v>
      </c>
      <c r="F12" s="1211">
        <v>79.85</v>
      </c>
      <c r="G12" s="1211">
        <v>78.76</v>
      </c>
      <c r="H12" s="1211">
        <v>79.36</v>
      </c>
      <c r="I12" s="1212">
        <v>79.06</v>
      </c>
    </row>
    <row r="13" spans="2:9" ht="12.75">
      <c r="B13" s="1209"/>
      <c r="C13" s="1210" t="s">
        <v>965</v>
      </c>
      <c r="D13" s="1211">
        <v>82.13</v>
      </c>
      <c r="E13" s="1211">
        <v>82.73</v>
      </c>
      <c r="F13" s="1211">
        <v>82.43</v>
      </c>
      <c r="G13" s="1211">
        <v>80.99233333333332</v>
      </c>
      <c r="H13" s="1211">
        <v>81.59233333333334</v>
      </c>
      <c r="I13" s="1212">
        <v>81.29233333333333</v>
      </c>
    </row>
    <row r="14" spans="2:9" ht="12.75">
      <c r="B14" s="1209"/>
      <c r="C14" s="1210" t="s">
        <v>500</v>
      </c>
      <c r="D14" s="1211">
        <v>85.32</v>
      </c>
      <c r="E14" s="1211">
        <v>85.92</v>
      </c>
      <c r="F14" s="1211">
        <v>85.62</v>
      </c>
      <c r="G14" s="1211">
        <v>83.74677419354839</v>
      </c>
      <c r="H14" s="1211">
        <v>84.34677419354838</v>
      </c>
      <c r="I14" s="1212">
        <v>84.04677419354839</v>
      </c>
    </row>
    <row r="15" spans="2:9" ht="12.75">
      <c r="B15" s="1209"/>
      <c r="C15" s="1210" t="s">
        <v>966</v>
      </c>
      <c r="D15" s="1213">
        <v>88.6</v>
      </c>
      <c r="E15" s="1211">
        <v>89.2</v>
      </c>
      <c r="F15" s="1213">
        <v>88.9</v>
      </c>
      <c r="G15" s="1211">
        <v>88.0559375</v>
      </c>
      <c r="H15" s="1213">
        <v>88.6559375</v>
      </c>
      <c r="I15" s="1212">
        <v>88.3559375</v>
      </c>
    </row>
    <row r="16" spans="2:9" ht="12.75">
      <c r="B16" s="1209"/>
      <c r="C16" s="1214" t="s">
        <v>967</v>
      </c>
      <c r="D16" s="1215">
        <v>88.6</v>
      </c>
      <c r="E16" s="1215">
        <v>89.2</v>
      </c>
      <c r="F16" s="1215">
        <v>88.9</v>
      </c>
      <c r="G16" s="1215">
        <v>89.20290322580645</v>
      </c>
      <c r="H16" s="1215">
        <v>89.80290322580646</v>
      </c>
      <c r="I16" s="1216">
        <v>89.50290322580645</v>
      </c>
    </row>
    <row r="17" spans="2:9" ht="12.75">
      <c r="B17" s="623"/>
      <c r="C17" s="1217" t="s">
        <v>1068</v>
      </c>
      <c r="D17" s="1218">
        <v>81.43333333333332</v>
      </c>
      <c r="E17" s="1218">
        <v>82.03333333333335</v>
      </c>
      <c r="F17" s="1218">
        <v>81.73333333333333</v>
      </c>
      <c r="G17" s="1218">
        <v>80.71972148451984</v>
      </c>
      <c r="H17" s="1218">
        <v>81.31972148451985</v>
      </c>
      <c r="I17" s="1219">
        <v>81.0197214845198</v>
      </c>
    </row>
    <row r="18" spans="2:9" ht="12.75">
      <c r="B18" s="1209" t="s">
        <v>541</v>
      </c>
      <c r="C18" s="1210" t="s">
        <v>957</v>
      </c>
      <c r="D18" s="1220">
        <v>88.75</v>
      </c>
      <c r="E18" s="1220">
        <v>89.35</v>
      </c>
      <c r="F18" s="1220">
        <v>89.05</v>
      </c>
      <c r="G18" s="1221">
        <v>88.4484375</v>
      </c>
      <c r="H18" s="1220">
        <v>89.0484375</v>
      </c>
      <c r="I18" s="1222">
        <v>88.7484375</v>
      </c>
    </row>
    <row r="19" spans="2:9" ht="12.75">
      <c r="B19" s="1209"/>
      <c r="C19" s="1210" t="s">
        <v>958</v>
      </c>
      <c r="D19" s="1220">
        <v>87.23</v>
      </c>
      <c r="E19" s="1220">
        <v>87.83</v>
      </c>
      <c r="F19" s="1220">
        <v>87.53</v>
      </c>
      <c r="G19" s="1221">
        <v>88.50096774193551</v>
      </c>
      <c r="H19" s="1220">
        <v>89.10096774193548</v>
      </c>
      <c r="I19" s="1222">
        <v>88.8009677419355</v>
      </c>
    </row>
    <row r="20" spans="2:9" ht="12.75">
      <c r="B20" s="1209"/>
      <c r="C20" s="1210" t="s">
        <v>959</v>
      </c>
      <c r="D20" s="1220">
        <v>84.6</v>
      </c>
      <c r="E20" s="1220">
        <v>85.2</v>
      </c>
      <c r="F20" s="1220">
        <v>84.9</v>
      </c>
      <c r="G20" s="1221">
        <v>84.46933333333332</v>
      </c>
      <c r="H20" s="1220">
        <v>85.06933333333333</v>
      </c>
      <c r="I20" s="1222">
        <v>84.76933333333332</v>
      </c>
    </row>
    <row r="21" spans="2:9" ht="12.75">
      <c r="B21" s="1209"/>
      <c r="C21" s="1210" t="s">
        <v>960</v>
      </c>
      <c r="D21" s="1220">
        <v>87.64</v>
      </c>
      <c r="E21" s="1220">
        <v>88.24</v>
      </c>
      <c r="F21" s="1220">
        <v>87.94</v>
      </c>
      <c r="G21" s="1221">
        <v>85.92666666666668</v>
      </c>
      <c r="H21" s="1220">
        <v>86.52666666666666</v>
      </c>
      <c r="I21" s="1222">
        <v>86.22666666666666</v>
      </c>
    </row>
    <row r="22" spans="2:9" ht="12.75">
      <c r="B22" s="1209"/>
      <c r="C22" s="1210" t="s">
        <v>961</v>
      </c>
      <c r="D22" s="1220">
        <v>86.61</v>
      </c>
      <c r="E22" s="1220">
        <v>87.21</v>
      </c>
      <c r="F22" s="1220">
        <v>86.91</v>
      </c>
      <c r="G22" s="1221">
        <v>87.38366666666667</v>
      </c>
      <c r="H22" s="1220">
        <v>87.98366666666668</v>
      </c>
      <c r="I22" s="1222">
        <v>87.68366666666668</v>
      </c>
    </row>
    <row r="23" spans="2:9" ht="12.75">
      <c r="B23" s="1209"/>
      <c r="C23" s="1210" t="s">
        <v>962</v>
      </c>
      <c r="D23" s="1220">
        <v>87.1</v>
      </c>
      <c r="E23" s="1220">
        <v>87.7</v>
      </c>
      <c r="F23" s="1220">
        <v>87.4</v>
      </c>
      <c r="G23" s="1221">
        <v>87.40275862068967</v>
      </c>
      <c r="H23" s="1220">
        <v>88.00275862068963</v>
      </c>
      <c r="I23" s="1222">
        <v>87.70275862068965</v>
      </c>
    </row>
    <row r="24" spans="2:9" ht="12.75">
      <c r="B24" s="1209"/>
      <c r="C24" s="1210" t="s">
        <v>963</v>
      </c>
      <c r="D24" s="1220">
        <v>85.3</v>
      </c>
      <c r="E24" s="1220">
        <v>85.9</v>
      </c>
      <c r="F24" s="1220">
        <v>85.6</v>
      </c>
      <c r="G24" s="1221">
        <v>85.64689655172413</v>
      </c>
      <c r="H24" s="1220">
        <v>86.24689655172415</v>
      </c>
      <c r="I24" s="1222">
        <v>85.94689655172414</v>
      </c>
    </row>
    <row r="25" spans="2:9" ht="12.75">
      <c r="B25" s="1209"/>
      <c r="C25" s="1210" t="s">
        <v>964</v>
      </c>
      <c r="D25" s="1220">
        <v>86.77</v>
      </c>
      <c r="E25" s="1220">
        <v>87.37</v>
      </c>
      <c r="F25" s="1220">
        <v>87.07</v>
      </c>
      <c r="G25" s="1221">
        <v>86.57233333333333</v>
      </c>
      <c r="H25" s="1220">
        <v>87.17233333333334</v>
      </c>
      <c r="I25" s="1222">
        <v>86.87233333333333</v>
      </c>
    </row>
    <row r="26" spans="2:9" ht="12.75">
      <c r="B26" s="1209"/>
      <c r="C26" s="1210" t="s">
        <v>965</v>
      </c>
      <c r="D26" s="1220">
        <v>86.86</v>
      </c>
      <c r="E26" s="1220">
        <v>87.46</v>
      </c>
      <c r="F26" s="1220">
        <v>87.16</v>
      </c>
      <c r="G26" s="1221">
        <v>86.68645161290321</v>
      </c>
      <c r="H26" s="1220">
        <v>87.29100000000001</v>
      </c>
      <c r="I26" s="1222">
        <v>86.98872580645161</v>
      </c>
    </row>
    <row r="27" spans="2:9" ht="12.75">
      <c r="B27" s="1209"/>
      <c r="C27" s="1210" t="s">
        <v>500</v>
      </c>
      <c r="D27" s="1220">
        <v>87.61</v>
      </c>
      <c r="E27" s="1220">
        <v>88.21</v>
      </c>
      <c r="F27" s="1220">
        <v>87.91</v>
      </c>
      <c r="G27" s="1221">
        <v>86.4558064516129</v>
      </c>
      <c r="H27" s="1220">
        <v>87.0558064516129</v>
      </c>
      <c r="I27" s="1222">
        <v>86.7558064516129</v>
      </c>
    </row>
    <row r="28" spans="2:9" ht="12.75">
      <c r="B28" s="1209"/>
      <c r="C28" s="1210" t="s">
        <v>966</v>
      </c>
      <c r="D28" s="1220">
        <v>92.72</v>
      </c>
      <c r="E28" s="1220">
        <v>93.32</v>
      </c>
      <c r="F28" s="1220">
        <v>93.02</v>
      </c>
      <c r="G28" s="1221">
        <v>89.45870967741936</v>
      </c>
      <c r="H28" s="1220">
        <v>90.05870967741934</v>
      </c>
      <c r="I28" s="1222">
        <v>89.75870967741935</v>
      </c>
    </row>
    <row r="29" spans="2:9" ht="12.75">
      <c r="B29" s="1209"/>
      <c r="C29" s="1214" t="s">
        <v>967</v>
      </c>
      <c r="D29" s="1220">
        <v>95</v>
      </c>
      <c r="E29" s="1220">
        <v>95.6</v>
      </c>
      <c r="F29" s="1220">
        <v>95.3</v>
      </c>
      <c r="G29" s="1221">
        <v>94.91548387096775</v>
      </c>
      <c r="H29" s="1220">
        <v>95.51548387096774</v>
      </c>
      <c r="I29" s="1222">
        <v>95.21548387096774</v>
      </c>
    </row>
    <row r="30" spans="2:9" ht="12.75">
      <c r="B30" s="1223"/>
      <c r="C30" s="1224" t="s">
        <v>1068</v>
      </c>
      <c r="D30" s="1225">
        <v>88.01583333333333</v>
      </c>
      <c r="E30" s="1225">
        <v>88.61583333333333</v>
      </c>
      <c r="F30" s="1225">
        <v>88.31583333333333</v>
      </c>
      <c r="G30" s="1226">
        <v>87.65562600227105</v>
      </c>
      <c r="H30" s="1225">
        <v>88.2560050345291</v>
      </c>
      <c r="I30" s="1227">
        <v>87.95581551840007</v>
      </c>
    </row>
    <row r="31" spans="2:11" ht="12.75">
      <c r="B31" s="1228" t="s">
        <v>141</v>
      </c>
      <c r="C31" s="1210" t="s">
        <v>957</v>
      </c>
      <c r="D31" s="1229">
        <v>97.96</v>
      </c>
      <c r="E31" s="1229">
        <v>98.56</v>
      </c>
      <c r="F31" s="1229">
        <v>98.25999999999999</v>
      </c>
      <c r="G31" s="1229">
        <v>96.0121875</v>
      </c>
      <c r="H31" s="1229">
        <v>96.6121875</v>
      </c>
      <c r="I31" s="1230">
        <v>96.3121875</v>
      </c>
      <c r="K31" s="949"/>
    </row>
    <row r="32" spans="2:12" ht="12.75">
      <c r="B32" s="34"/>
      <c r="C32" s="1210" t="s">
        <v>958</v>
      </c>
      <c r="D32" s="1220">
        <v>101.29</v>
      </c>
      <c r="E32" s="1220">
        <v>101.89</v>
      </c>
      <c r="F32" s="1220">
        <v>101.59</v>
      </c>
      <c r="G32" s="1220">
        <v>103.24870967741936</v>
      </c>
      <c r="H32" s="1220">
        <v>103.84870967741935</v>
      </c>
      <c r="I32" s="1222">
        <v>103.54870967741935</v>
      </c>
      <c r="K32" s="949"/>
      <c r="L32" s="949"/>
    </row>
    <row r="33" spans="2:12" ht="12.75">
      <c r="B33" s="34"/>
      <c r="C33" s="1210" t="s">
        <v>959</v>
      </c>
      <c r="D33" s="1220">
        <v>98.64</v>
      </c>
      <c r="E33" s="1220">
        <v>99.24</v>
      </c>
      <c r="F33" s="1220">
        <v>98.94</v>
      </c>
      <c r="G33" s="1220">
        <v>98.93967741935484</v>
      </c>
      <c r="H33" s="1220">
        <v>99.53967741935485</v>
      </c>
      <c r="I33" s="1222">
        <v>99.23967741935485</v>
      </c>
      <c r="K33" s="949"/>
      <c r="L33" s="949"/>
    </row>
    <row r="34" spans="2:12" ht="12.75">
      <c r="B34" s="34"/>
      <c r="C34" s="1210" t="s">
        <v>960</v>
      </c>
      <c r="D34" s="1220">
        <v>100.73</v>
      </c>
      <c r="E34" s="1220">
        <v>101.33</v>
      </c>
      <c r="F34" s="1220">
        <v>101.03</v>
      </c>
      <c r="G34" s="1220">
        <v>98.80310344827586</v>
      </c>
      <c r="H34" s="1220">
        <v>99.40310344827586</v>
      </c>
      <c r="I34" s="1222">
        <v>99.10310344827586</v>
      </c>
      <c r="K34" s="949"/>
      <c r="L34" s="949"/>
    </row>
    <row r="35" spans="2:12" ht="12.75">
      <c r="B35" s="34"/>
      <c r="C35" s="1210" t="s">
        <v>961</v>
      </c>
      <c r="D35" s="1220">
        <v>99.11</v>
      </c>
      <c r="E35" s="1220">
        <v>99.71</v>
      </c>
      <c r="F35" s="1220">
        <v>99.41</v>
      </c>
      <c r="G35" s="1220">
        <v>99.2683333333333</v>
      </c>
      <c r="H35" s="1220">
        <v>99.86833333333334</v>
      </c>
      <c r="I35" s="1222">
        <v>99.56833333333333</v>
      </c>
      <c r="K35" s="949"/>
      <c r="L35" s="949"/>
    </row>
    <row r="36" spans="2:12" ht="12.75">
      <c r="B36" s="34"/>
      <c r="C36" s="1210" t="s">
        <v>962</v>
      </c>
      <c r="D36" s="1220">
        <v>98.14</v>
      </c>
      <c r="E36" s="1220">
        <v>98.74</v>
      </c>
      <c r="F36" s="1220">
        <v>98.44</v>
      </c>
      <c r="G36" s="1220">
        <v>98.89533333333334</v>
      </c>
      <c r="H36" s="1220">
        <v>99.49533333333332</v>
      </c>
      <c r="I36" s="1222">
        <v>99.19533333333334</v>
      </c>
      <c r="K36" s="949"/>
      <c r="L36" s="949"/>
    </row>
    <row r="37" spans="2:12" ht="12.75">
      <c r="B37" s="567"/>
      <c r="C37" s="1231" t="s">
        <v>963</v>
      </c>
      <c r="D37" s="1232">
        <v>99.26</v>
      </c>
      <c r="E37" s="1232">
        <v>99.86</v>
      </c>
      <c r="F37" s="1232">
        <v>99.56</v>
      </c>
      <c r="G37" s="1232">
        <v>99.27</v>
      </c>
      <c r="H37" s="1232">
        <v>99.87</v>
      </c>
      <c r="I37" s="1222">
        <v>99.57</v>
      </c>
      <c r="K37" s="949"/>
      <c r="L37" s="949"/>
    </row>
    <row r="38" spans="2:12" ht="12.75">
      <c r="B38" s="567"/>
      <c r="C38" s="1231" t="s">
        <v>964</v>
      </c>
      <c r="D38" s="1232">
        <v>97.58</v>
      </c>
      <c r="E38" s="1232">
        <v>98.18</v>
      </c>
      <c r="F38" s="1232">
        <v>97.88</v>
      </c>
      <c r="G38" s="1232">
        <v>98.50866666666667</v>
      </c>
      <c r="H38" s="1232">
        <v>99.10866666666668</v>
      </c>
      <c r="I38" s="1222">
        <v>98.80866666666668</v>
      </c>
      <c r="K38" s="949"/>
      <c r="L38" s="949"/>
    </row>
    <row r="39" spans="2:12" ht="12.75">
      <c r="B39" s="34"/>
      <c r="C39" s="1210" t="s">
        <v>965</v>
      </c>
      <c r="D39" s="1220">
        <v>95.99</v>
      </c>
      <c r="E39" s="1220">
        <v>96.59</v>
      </c>
      <c r="F39" s="1220">
        <v>96.28999999999999</v>
      </c>
      <c r="G39" s="1220">
        <v>96.41466666666666</v>
      </c>
      <c r="H39" s="1220">
        <v>97.01466666666668</v>
      </c>
      <c r="I39" s="1222">
        <v>96.71466666666667</v>
      </c>
      <c r="K39" s="949"/>
      <c r="L39" s="949"/>
    </row>
    <row r="40" spans="2:12" ht="12.75">
      <c r="B40" s="34"/>
      <c r="C40" s="1210" t="s">
        <v>500</v>
      </c>
      <c r="D40" s="1220">
        <v>95.2</v>
      </c>
      <c r="E40" s="1220">
        <v>95.8</v>
      </c>
      <c r="F40" s="1220">
        <v>95.5</v>
      </c>
      <c r="G40" s="1220">
        <v>96.2209677419355</v>
      </c>
      <c r="H40" s="1220">
        <v>96.82096774193548</v>
      </c>
      <c r="I40" s="1222">
        <v>96.5209677419355</v>
      </c>
      <c r="K40" s="949"/>
      <c r="L40" s="949"/>
    </row>
    <row r="41" spans="2:12" ht="12.75">
      <c r="B41" s="34"/>
      <c r="C41" s="1210" t="s">
        <v>966</v>
      </c>
      <c r="D41" s="1220">
        <v>95.32</v>
      </c>
      <c r="E41" s="1220">
        <v>95.92</v>
      </c>
      <c r="F41" s="1220">
        <v>95.62</v>
      </c>
      <c r="G41" s="1220">
        <v>94.15225806451613</v>
      </c>
      <c r="H41" s="1220">
        <v>94.75225806451614</v>
      </c>
      <c r="I41" s="1222">
        <v>94.45225806451614</v>
      </c>
      <c r="K41" s="949"/>
      <c r="L41" s="949"/>
    </row>
    <row r="42" spans="2:12" ht="12.75">
      <c r="B42" s="1233"/>
      <c r="C42" s="1214" t="s">
        <v>967</v>
      </c>
      <c r="D42" s="1234">
        <v>95.9</v>
      </c>
      <c r="E42" s="1234">
        <v>96.5</v>
      </c>
      <c r="F42" s="1234">
        <v>96.2</v>
      </c>
      <c r="G42" s="1234">
        <v>95.7140625</v>
      </c>
      <c r="H42" s="1234">
        <v>96.3140625</v>
      </c>
      <c r="I42" s="1235">
        <v>96.0140625</v>
      </c>
      <c r="K42" s="949"/>
      <c r="L42" s="949"/>
    </row>
    <row r="43" spans="2:10" ht="12.75">
      <c r="B43" s="1223"/>
      <c r="C43" s="1236" t="s">
        <v>1068</v>
      </c>
      <c r="D43" s="1237">
        <v>97.92666666666668</v>
      </c>
      <c r="E43" s="1237">
        <v>98.52666666666666</v>
      </c>
      <c r="F43" s="1237">
        <v>98.25163978494624</v>
      </c>
      <c r="G43" s="1237">
        <v>97.95399719595848</v>
      </c>
      <c r="H43" s="1237">
        <v>98.55399719595847</v>
      </c>
      <c r="I43" s="1238">
        <v>98.25399719595846</v>
      </c>
      <c r="J43" s="1239"/>
    </row>
    <row r="44" spans="2:18" ht="12.75">
      <c r="B44" s="1209" t="s">
        <v>17</v>
      </c>
      <c r="C44" s="1210" t="s">
        <v>957</v>
      </c>
      <c r="D44" s="1240">
        <v>96.92</v>
      </c>
      <c r="E44" s="1240">
        <v>97.52</v>
      </c>
      <c r="F44" s="1240">
        <v>97.22</v>
      </c>
      <c r="G44" s="1240">
        <v>96.7141935483871</v>
      </c>
      <c r="H44" s="1240">
        <v>97.3141935483871</v>
      </c>
      <c r="I44" s="1241">
        <v>97.0141935483871</v>
      </c>
      <c r="K44" s="949"/>
      <c r="L44" s="949"/>
      <c r="M44" s="1239"/>
      <c r="N44" s="1239"/>
      <c r="O44" s="1239"/>
      <c r="P44" s="1239"/>
      <c r="Q44" s="1239"/>
      <c r="R44" s="1239"/>
    </row>
    <row r="45" spans="2:18" ht="12.75">
      <c r="B45" s="1209"/>
      <c r="C45" s="1210" t="s">
        <v>958</v>
      </c>
      <c r="D45" s="1221">
        <v>97.52</v>
      </c>
      <c r="E45" s="1221">
        <v>98.12</v>
      </c>
      <c r="F45" s="1221">
        <v>97.82</v>
      </c>
      <c r="G45" s="1221">
        <v>96.64225806451614</v>
      </c>
      <c r="H45" s="1221">
        <v>97.24225806451611</v>
      </c>
      <c r="I45" s="1242">
        <v>96.94225806451612</v>
      </c>
      <c r="K45" s="949"/>
      <c r="L45" s="949"/>
      <c r="M45" s="1239"/>
      <c r="N45" s="1239"/>
      <c r="O45" s="1239"/>
      <c r="P45" s="1239"/>
      <c r="Q45" s="1239"/>
      <c r="R45" s="1239"/>
    </row>
    <row r="46" spans="2:12" ht="12.75">
      <c r="B46" s="1209"/>
      <c r="C46" s="1210" t="s">
        <v>959</v>
      </c>
      <c r="D46" s="1221">
        <v>98.64</v>
      </c>
      <c r="E46" s="1221">
        <v>99.24</v>
      </c>
      <c r="F46" s="1221">
        <v>98.94</v>
      </c>
      <c r="G46" s="1221">
        <v>97.7341935483871</v>
      </c>
      <c r="H46" s="1221">
        <v>98.3341935483871</v>
      </c>
      <c r="I46" s="1242">
        <v>98.0341935483871</v>
      </c>
      <c r="K46" s="949"/>
      <c r="L46" s="949"/>
    </row>
    <row r="47" spans="2:12" ht="12.75">
      <c r="B47" s="1209"/>
      <c r="C47" s="1210" t="s">
        <v>960</v>
      </c>
      <c r="D47" s="1221">
        <v>98.46</v>
      </c>
      <c r="E47" s="1221">
        <v>99.06</v>
      </c>
      <c r="F47" s="1221">
        <v>98.76</v>
      </c>
      <c r="G47" s="1221">
        <v>97.99633333333331</v>
      </c>
      <c r="H47" s="1221">
        <v>98.59633333333333</v>
      </c>
      <c r="I47" s="1242">
        <v>98.29633333333332</v>
      </c>
      <c r="K47" s="949"/>
      <c r="L47" s="949"/>
    </row>
    <row r="48" spans="2:12" ht="12.75">
      <c r="B48" s="1209"/>
      <c r="C48" s="1210" t="s">
        <v>961</v>
      </c>
      <c r="D48" s="1221">
        <v>99.37</v>
      </c>
      <c r="E48" s="1221">
        <v>99.97</v>
      </c>
      <c r="F48" s="1221">
        <v>99.67</v>
      </c>
      <c r="G48" s="1221">
        <v>98.79517241379308</v>
      </c>
      <c r="H48" s="1221">
        <v>99.3951724137931</v>
      </c>
      <c r="I48" s="1242">
        <v>99.0951724137931</v>
      </c>
      <c r="K48" s="949"/>
      <c r="L48" s="949"/>
    </row>
    <row r="49" spans="2:18" ht="12.75">
      <c r="B49" s="1209"/>
      <c r="C49" s="1210" t="s">
        <v>962</v>
      </c>
      <c r="D49" s="1221">
        <v>99.13</v>
      </c>
      <c r="E49" s="1221">
        <v>99.73</v>
      </c>
      <c r="F49" s="1221">
        <v>99.43</v>
      </c>
      <c r="G49" s="1221">
        <v>100.75700000000002</v>
      </c>
      <c r="H49" s="1221">
        <v>101.357</v>
      </c>
      <c r="I49" s="1242">
        <v>101.05700000000002</v>
      </c>
      <c r="K49" s="949"/>
      <c r="L49" s="949"/>
      <c r="M49" s="1239"/>
      <c r="N49" s="1239"/>
      <c r="O49" s="1239"/>
      <c r="P49" s="1239"/>
      <c r="Q49" s="1239"/>
      <c r="R49" s="1239"/>
    </row>
    <row r="50" spans="2:12" ht="12.75">
      <c r="B50" s="1209"/>
      <c r="C50" s="1210" t="s">
        <v>1069</v>
      </c>
      <c r="D50" s="1221">
        <v>99.31</v>
      </c>
      <c r="E50" s="1221">
        <v>99.91</v>
      </c>
      <c r="F50" s="1221">
        <v>99.61</v>
      </c>
      <c r="G50" s="1221">
        <v>98.53</v>
      </c>
      <c r="H50" s="1221">
        <v>99.13</v>
      </c>
      <c r="I50" s="1242">
        <v>98.83</v>
      </c>
      <c r="K50" s="949"/>
      <c r="L50" s="949"/>
    </row>
    <row r="51" spans="2:12" ht="12.75">
      <c r="B51" s="1209"/>
      <c r="C51" s="1210" t="s">
        <v>964</v>
      </c>
      <c r="D51" s="1221">
        <v>100.45</v>
      </c>
      <c r="E51" s="1221">
        <v>101.05</v>
      </c>
      <c r="F51" s="1221">
        <v>100.75</v>
      </c>
      <c r="G51" s="1221">
        <v>99.25366666666669</v>
      </c>
      <c r="H51" s="1221">
        <v>99.85366666666665</v>
      </c>
      <c r="I51" s="1242">
        <v>99.55366666666667</v>
      </c>
      <c r="K51" s="949"/>
      <c r="L51" s="949"/>
    </row>
    <row r="52" spans="2:12" ht="12.75">
      <c r="B52" s="1209"/>
      <c r="C52" s="1210" t="s">
        <v>965</v>
      </c>
      <c r="D52" s="1221">
        <v>99.4</v>
      </c>
      <c r="E52" s="1221">
        <v>100</v>
      </c>
      <c r="F52" s="1221">
        <v>99.7</v>
      </c>
      <c r="G52" s="1221">
        <v>99.667</v>
      </c>
      <c r="H52" s="1221">
        <v>100.26700000000001</v>
      </c>
      <c r="I52" s="1242">
        <v>99.96700000000001</v>
      </c>
      <c r="K52" s="949"/>
      <c r="L52" s="949"/>
    </row>
    <row r="53" spans="2:12" ht="12.75">
      <c r="B53" s="1209"/>
      <c r="C53" s="1210" t="s">
        <v>500</v>
      </c>
      <c r="D53" s="1221">
        <v>102.16</v>
      </c>
      <c r="E53" s="1221">
        <v>102.76</v>
      </c>
      <c r="F53" s="1221">
        <v>102.46000000000001</v>
      </c>
      <c r="G53" s="1221">
        <v>100.94516129032259</v>
      </c>
      <c r="H53" s="1221">
        <v>101.54516129032258</v>
      </c>
      <c r="I53" s="1242">
        <v>101.24516129032259</v>
      </c>
      <c r="K53" s="949"/>
      <c r="L53" s="949"/>
    </row>
    <row r="54" spans="2:12" ht="12.75">
      <c r="B54" s="34"/>
      <c r="C54" s="1210" t="s">
        <v>1070</v>
      </c>
      <c r="D54" s="1221">
        <v>102.2</v>
      </c>
      <c r="E54" s="1221">
        <v>102.8</v>
      </c>
      <c r="F54" s="1221">
        <v>102.5</v>
      </c>
      <c r="G54" s="1221">
        <v>101.78375</v>
      </c>
      <c r="H54" s="1221">
        <v>102.38374999999999</v>
      </c>
      <c r="I54" s="1242">
        <v>102.08375</v>
      </c>
      <c r="K54" s="949"/>
      <c r="L54" s="949"/>
    </row>
    <row r="55" spans="2:12" ht="12.75">
      <c r="B55" s="34"/>
      <c r="C55" s="1210" t="s">
        <v>967</v>
      </c>
      <c r="D55" s="1220">
        <v>101.14</v>
      </c>
      <c r="E55" s="1220">
        <v>101.74</v>
      </c>
      <c r="F55" s="1220">
        <v>101.44</v>
      </c>
      <c r="G55" s="1220">
        <v>101.45258064516129</v>
      </c>
      <c r="H55" s="1220">
        <v>102.0525806451613</v>
      </c>
      <c r="I55" s="1222">
        <v>101.75258064516129</v>
      </c>
      <c r="K55" s="949"/>
      <c r="L55" s="949"/>
    </row>
    <row r="56" spans="2:12" ht="12.75">
      <c r="B56" s="1223"/>
      <c r="C56" s="1236" t="s">
        <v>1068</v>
      </c>
      <c r="D56" s="1225">
        <v>99.55833333333334</v>
      </c>
      <c r="E56" s="1225">
        <v>100.15833333333332</v>
      </c>
      <c r="F56" s="1225">
        <v>99.85833333333335</v>
      </c>
      <c r="G56" s="1225">
        <v>99.18927579254729</v>
      </c>
      <c r="H56" s="1225">
        <v>99.78927579254726</v>
      </c>
      <c r="I56" s="1227">
        <v>99.48927579254728</v>
      </c>
      <c r="K56" s="949"/>
      <c r="L56" s="949"/>
    </row>
    <row r="57" spans="2:13" ht="12.75">
      <c r="B57" s="1209" t="s">
        <v>19</v>
      </c>
      <c r="C57" s="1210" t="s">
        <v>957</v>
      </c>
      <c r="D57" s="1240">
        <v>103.71</v>
      </c>
      <c r="E57" s="1240">
        <v>104.31</v>
      </c>
      <c r="F57" s="1240">
        <v>104.00999999999999</v>
      </c>
      <c r="G57" s="1240">
        <v>102.12375000000002</v>
      </c>
      <c r="H57" s="1240">
        <v>102.72375</v>
      </c>
      <c r="I57" s="1241">
        <v>102.42375000000001</v>
      </c>
      <c r="K57" s="1243"/>
      <c r="L57" s="949"/>
      <c r="M57" s="949"/>
    </row>
    <row r="58" spans="2:13" ht="12.75">
      <c r="B58" s="1209"/>
      <c r="C58" s="1210" t="s">
        <v>958</v>
      </c>
      <c r="D58" s="1221">
        <v>105.92</v>
      </c>
      <c r="E58" s="1221">
        <v>106.52</v>
      </c>
      <c r="F58" s="1221">
        <v>106.22</v>
      </c>
      <c r="G58" s="1221">
        <v>105.59096774193547</v>
      </c>
      <c r="H58" s="1221">
        <v>106.1909677419355</v>
      </c>
      <c r="I58" s="1242">
        <v>105.89096774193548</v>
      </c>
      <c r="K58" s="1243"/>
      <c r="L58" s="949"/>
      <c r="M58" s="949"/>
    </row>
    <row r="59" spans="2:13" ht="12.75">
      <c r="B59" s="1209"/>
      <c r="C59" s="1210" t="s">
        <v>959</v>
      </c>
      <c r="D59" s="1221">
        <v>103.49</v>
      </c>
      <c r="E59" s="1221">
        <v>104.09</v>
      </c>
      <c r="F59" s="1221">
        <v>103.78999999999999</v>
      </c>
      <c r="G59" s="1221">
        <v>104.52666666666666</v>
      </c>
      <c r="H59" s="1221">
        <v>105.12666666666668</v>
      </c>
      <c r="I59" s="1242">
        <v>104.82666666666667</v>
      </c>
      <c r="K59" s="949"/>
      <c r="L59" s="949"/>
      <c r="M59" s="949"/>
    </row>
    <row r="60" spans="2:12" ht="12.75">
      <c r="B60" s="1209"/>
      <c r="C60" s="1210" t="s">
        <v>960</v>
      </c>
      <c r="D60" s="1221">
        <v>105.46</v>
      </c>
      <c r="E60" s="1221">
        <v>106.06</v>
      </c>
      <c r="F60" s="1221">
        <v>105.75999999999999</v>
      </c>
      <c r="G60" s="1221">
        <v>104.429</v>
      </c>
      <c r="H60" s="1221">
        <v>105.02900000000001</v>
      </c>
      <c r="I60" s="1242">
        <v>104.72900000000001</v>
      </c>
      <c r="K60" s="949"/>
      <c r="L60" s="949"/>
    </row>
    <row r="61" spans="2:12" ht="12.75">
      <c r="B61" s="1209"/>
      <c r="C61" s="1210" t="s">
        <v>961</v>
      </c>
      <c r="D61" s="1221">
        <v>107</v>
      </c>
      <c r="E61" s="1221">
        <v>107.6</v>
      </c>
      <c r="F61" s="1221">
        <v>107.3</v>
      </c>
      <c r="G61" s="1221">
        <v>106.20206896551723</v>
      </c>
      <c r="H61" s="1221">
        <v>106.80206896551724</v>
      </c>
      <c r="I61" s="1242">
        <v>106.50206896551722</v>
      </c>
      <c r="K61" s="949"/>
      <c r="L61" s="949"/>
    </row>
    <row r="62" spans="2:12" ht="12.75">
      <c r="B62" s="1209"/>
      <c r="C62" s="1210" t="s">
        <v>962</v>
      </c>
      <c r="D62" s="1221">
        <v>106.6</v>
      </c>
      <c r="E62" s="1221">
        <v>107.2</v>
      </c>
      <c r="F62" s="1221">
        <v>106.9</v>
      </c>
      <c r="G62" s="1221">
        <v>106.06200000000003</v>
      </c>
      <c r="H62" s="1221">
        <v>106.66199999999999</v>
      </c>
      <c r="I62" s="1242">
        <v>106.36200000000001</v>
      </c>
      <c r="K62" s="949"/>
      <c r="L62" s="949"/>
    </row>
    <row r="63" spans="2:12" ht="12.75">
      <c r="B63" s="1209"/>
      <c r="C63" s="1210" t="s">
        <v>1071</v>
      </c>
      <c r="D63" s="1221">
        <v>108.88</v>
      </c>
      <c r="E63" s="1221">
        <v>109.48</v>
      </c>
      <c r="F63" s="1221">
        <v>109.18</v>
      </c>
      <c r="G63" s="1221">
        <v>108.18586206896553</v>
      </c>
      <c r="H63" s="1221">
        <v>108.78586206896551</v>
      </c>
      <c r="I63" s="1242">
        <v>108.48586206896553</v>
      </c>
      <c r="K63" s="949"/>
      <c r="L63" s="949"/>
    </row>
    <row r="64" spans="2:12" ht="12.75">
      <c r="B64" s="1209"/>
      <c r="C64" s="1210" t="s">
        <v>964</v>
      </c>
      <c r="D64" s="1221">
        <v>107.23</v>
      </c>
      <c r="E64" s="1221">
        <v>107.83</v>
      </c>
      <c r="F64" s="1221">
        <v>107.53</v>
      </c>
      <c r="G64" s="1221">
        <v>108.52000000000001</v>
      </c>
      <c r="H64" s="1221">
        <v>109.11999999999998</v>
      </c>
      <c r="I64" s="1242">
        <v>108.82</v>
      </c>
      <c r="K64" s="949"/>
      <c r="L64" s="949"/>
    </row>
    <row r="65" spans="2:12" ht="12.75">
      <c r="B65" s="1209"/>
      <c r="C65" s="1210" t="s">
        <v>965</v>
      </c>
      <c r="D65" s="1221">
        <v>105.92</v>
      </c>
      <c r="E65" s="1221">
        <v>106.52</v>
      </c>
      <c r="F65" s="1221">
        <v>106.22</v>
      </c>
      <c r="G65" s="1221">
        <v>106.24066666666664</v>
      </c>
      <c r="H65" s="1221">
        <v>106.84066666666668</v>
      </c>
      <c r="I65" s="1242">
        <v>106.54066666666665</v>
      </c>
      <c r="K65" s="949"/>
      <c r="L65" s="949"/>
    </row>
    <row r="66" spans="2:12" ht="12.75">
      <c r="B66" s="1209"/>
      <c r="C66" s="1210" t="s">
        <v>500</v>
      </c>
      <c r="D66" s="1221">
        <v>106.27</v>
      </c>
      <c r="E66" s="1221">
        <v>106.87</v>
      </c>
      <c r="F66" s="1221">
        <v>106.57</v>
      </c>
      <c r="G66" s="1221">
        <v>106.12741935483871</v>
      </c>
      <c r="H66" s="1221">
        <v>106.72741935483872</v>
      </c>
      <c r="I66" s="1242">
        <v>106.42741935483872</v>
      </c>
      <c r="K66" s="949"/>
      <c r="L66" s="949"/>
    </row>
    <row r="67" spans="2:12" ht="12.75">
      <c r="B67" s="34"/>
      <c r="C67" s="1210" t="s">
        <v>966</v>
      </c>
      <c r="D67" s="1220">
        <v>107.08</v>
      </c>
      <c r="E67" s="1220">
        <v>107.68</v>
      </c>
      <c r="F67" s="1220">
        <v>107.38</v>
      </c>
      <c r="G67" s="1220">
        <v>107.05187500000002</v>
      </c>
      <c r="H67" s="1220">
        <v>107.65187499999999</v>
      </c>
      <c r="I67" s="1222">
        <v>107.351875</v>
      </c>
      <c r="K67" s="949"/>
      <c r="L67" s="949"/>
    </row>
    <row r="68" spans="2:12" ht="12.75">
      <c r="B68" s="1209"/>
      <c r="C68" s="1210" t="s">
        <v>967</v>
      </c>
      <c r="D68" s="1220">
        <v>106.73</v>
      </c>
      <c r="E68" s="1220">
        <v>107.33</v>
      </c>
      <c r="F68" s="1220">
        <v>107.03</v>
      </c>
      <c r="G68" s="1220">
        <v>107.56193548387097</v>
      </c>
      <c r="H68" s="1220">
        <v>108.16193548387095</v>
      </c>
      <c r="I68" s="1222">
        <v>107.86193548387095</v>
      </c>
      <c r="K68" s="949"/>
      <c r="L68" s="949"/>
    </row>
    <row r="69" spans="2:12" ht="12.75">
      <c r="B69" s="1223"/>
      <c r="C69" s="1236" t="s">
        <v>1068</v>
      </c>
      <c r="D69" s="1225">
        <v>106.19083333333333</v>
      </c>
      <c r="E69" s="1225">
        <v>106.79083333333334</v>
      </c>
      <c r="F69" s="1225">
        <v>106.4908333333333</v>
      </c>
      <c r="G69" s="1225">
        <v>106.05185099570512</v>
      </c>
      <c r="H69" s="1225">
        <v>106.6518509957051</v>
      </c>
      <c r="I69" s="1227">
        <v>106.35185099570509</v>
      </c>
      <c r="K69" s="949"/>
      <c r="L69" s="949"/>
    </row>
    <row r="70" spans="2:12" ht="12.75">
      <c r="B70" s="1228" t="s">
        <v>41</v>
      </c>
      <c r="C70" s="1244" t="s">
        <v>957</v>
      </c>
      <c r="D70" s="1229">
        <v>106.72</v>
      </c>
      <c r="E70" s="1229">
        <v>107.32</v>
      </c>
      <c r="F70" s="1229">
        <v>107.02</v>
      </c>
      <c r="G70" s="1229">
        <v>106.88593750000001</v>
      </c>
      <c r="H70" s="1229">
        <v>107.48593749999998</v>
      </c>
      <c r="I70" s="1230">
        <v>107.1859375</v>
      </c>
      <c r="J70" s="855"/>
      <c r="K70" s="1243"/>
      <c r="L70" s="855"/>
    </row>
    <row r="71" spans="2:12" ht="13.5" thickBot="1">
      <c r="B71" s="1245"/>
      <c r="C71" s="1246" t="s">
        <v>958</v>
      </c>
      <c r="D71" s="1247">
        <v>106.85</v>
      </c>
      <c r="E71" s="1247">
        <v>107.45</v>
      </c>
      <c r="F71" s="1247">
        <v>107.15</v>
      </c>
      <c r="G71" s="1247">
        <v>106.7274193548387</v>
      </c>
      <c r="H71" s="1247">
        <v>107.32741935483868</v>
      </c>
      <c r="I71" s="1248">
        <v>107.02741935483868</v>
      </c>
      <c r="J71" s="855"/>
      <c r="K71" s="1243"/>
      <c r="L71" s="855"/>
    </row>
    <row r="72" spans="2:12" ht="13.5" customHeight="1" thickTop="1">
      <c r="B72" s="1249" t="s">
        <v>1072</v>
      </c>
      <c r="J72" s="855"/>
      <c r="K72" s="855"/>
      <c r="L72" s="855"/>
    </row>
    <row r="73" spans="2:12" ht="12.75">
      <c r="B73" s="1249"/>
      <c r="J73" s="855"/>
      <c r="K73" s="855"/>
      <c r="L73" s="855"/>
    </row>
    <row r="74" spans="2:12" ht="12.75">
      <c r="B74" s="1531" t="s">
        <v>1073</v>
      </c>
      <c r="C74" s="1531"/>
      <c r="D74" s="1531"/>
      <c r="E74" s="1531"/>
      <c r="F74" s="1531"/>
      <c r="G74" s="1531"/>
      <c r="H74" s="1531"/>
      <c r="I74" s="1531"/>
      <c r="J74" s="1531"/>
      <c r="K74" s="1531"/>
      <c r="L74" s="1531"/>
    </row>
    <row r="75" spans="2:12" ht="15.75" customHeight="1">
      <c r="B75" s="1531" t="s">
        <v>114</v>
      </c>
      <c r="C75" s="1531"/>
      <c r="D75" s="1531"/>
      <c r="E75" s="1531"/>
      <c r="F75" s="1531"/>
      <c r="G75" s="1531"/>
      <c r="H75" s="1531"/>
      <c r="I75" s="1531"/>
      <c r="J75" s="1531"/>
      <c r="K75" s="1531"/>
      <c r="L75" s="1531"/>
    </row>
    <row r="76" spans="2:9" ht="15.75" customHeight="1" thickBot="1">
      <c r="B76" s="856"/>
      <c r="C76" s="856"/>
      <c r="D76" s="856"/>
      <c r="E76" s="856"/>
      <c r="F76" s="856"/>
      <c r="G76" s="856"/>
      <c r="H76" s="856"/>
      <c r="I76" s="856"/>
    </row>
    <row r="77" spans="2:12" ht="13.5" thickTop="1">
      <c r="B77" s="1614"/>
      <c r="C77" s="1616" t="s">
        <v>1074</v>
      </c>
      <c r="D77" s="1617"/>
      <c r="E77" s="1618"/>
      <c r="F77" s="1616" t="s">
        <v>1075</v>
      </c>
      <c r="G77" s="1617"/>
      <c r="H77" s="1618"/>
      <c r="I77" s="1622" t="s">
        <v>606</v>
      </c>
      <c r="J77" s="1623"/>
      <c r="K77" s="1623"/>
      <c r="L77" s="1624"/>
    </row>
    <row r="78" spans="2:12" ht="12.75">
      <c r="B78" s="1615"/>
      <c r="C78" s="1619"/>
      <c r="D78" s="1620"/>
      <c r="E78" s="1621"/>
      <c r="F78" s="1619"/>
      <c r="G78" s="1620"/>
      <c r="H78" s="1621"/>
      <c r="I78" s="1625" t="s">
        <v>1076</v>
      </c>
      <c r="J78" s="1626"/>
      <c r="K78" s="1627" t="s">
        <v>1077</v>
      </c>
      <c r="L78" s="1628"/>
    </row>
    <row r="79" spans="2:12" ht="12.75">
      <c r="B79" s="1250"/>
      <c r="C79" s="1251" t="s">
        <v>1078</v>
      </c>
      <c r="D79" s="1251" t="s">
        <v>1079</v>
      </c>
      <c r="E79" s="1251" t="s">
        <v>1080</v>
      </c>
      <c r="F79" s="1251">
        <v>2014</v>
      </c>
      <c r="G79" s="1251">
        <v>2015</v>
      </c>
      <c r="H79" s="1251">
        <v>2016</v>
      </c>
      <c r="I79" s="1251" t="s">
        <v>1079</v>
      </c>
      <c r="J79" s="1251" t="s">
        <v>1080</v>
      </c>
      <c r="K79" s="1252">
        <v>2015</v>
      </c>
      <c r="L79" s="1253">
        <v>2016</v>
      </c>
    </row>
    <row r="80" spans="2:12" ht="12.75">
      <c r="B80" s="1254" t="s">
        <v>1081</v>
      </c>
      <c r="C80" s="1255">
        <v>104.73</v>
      </c>
      <c r="D80" s="1255">
        <v>57.31</v>
      </c>
      <c r="E80" s="1255">
        <v>46.25</v>
      </c>
      <c r="F80" s="1256">
        <v>96.43</v>
      </c>
      <c r="G80" s="1256">
        <v>48.27</v>
      </c>
      <c r="H80" s="1257">
        <v>45.26</v>
      </c>
      <c r="I80" s="1258">
        <f>D80/C80*100-100</f>
        <v>-45.2783347655877</v>
      </c>
      <c r="J80" s="1258">
        <f>E80/D80*100-100</f>
        <v>-19.298551736171703</v>
      </c>
      <c r="K80" s="1259">
        <f>G80/F80*100-100</f>
        <v>-49.942963807943585</v>
      </c>
      <c r="L80" s="1260">
        <f>H80/G80*100-100</f>
        <v>-6.235757199088482</v>
      </c>
    </row>
    <row r="81" spans="2:12" ht="13.5" thickBot="1">
      <c r="B81" s="1261" t="s">
        <v>1082</v>
      </c>
      <c r="C81" s="1262">
        <v>1310</v>
      </c>
      <c r="D81" s="1262">
        <v>1144.4</v>
      </c>
      <c r="E81" s="1262">
        <v>1283.3</v>
      </c>
      <c r="F81" s="1262">
        <v>1234.25</v>
      </c>
      <c r="G81" s="1262">
        <v>1117.5</v>
      </c>
      <c r="H81" s="1262">
        <v>1308.35</v>
      </c>
      <c r="I81" s="1263">
        <f>D81/C81*100-100</f>
        <v>-12.641221374045799</v>
      </c>
      <c r="J81" s="1263">
        <f>E81/D81*100-100</f>
        <v>12.13736455784688</v>
      </c>
      <c r="K81" s="1264">
        <f>G81/F81*100-100</f>
        <v>-9.459185740328138</v>
      </c>
      <c r="L81" s="1265">
        <f>H81/G81*100-100</f>
        <v>17.078299776286343</v>
      </c>
    </row>
    <row r="82" ht="13.5" thickTop="1">
      <c r="B82" s="1249" t="s">
        <v>1083</v>
      </c>
    </row>
    <row r="83" ht="12.75">
      <c r="B83" s="1249" t="s">
        <v>1084</v>
      </c>
    </row>
    <row r="84" spans="2:8" ht="12.75">
      <c r="B84" s="1249" t="s">
        <v>1085</v>
      </c>
      <c r="C84" s="1266"/>
      <c r="D84" s="1266"/>
      <c r="E84" s="1266"/>
      <c r="F84" s="1266"/>
      <c r="G84" s="1266"/>
      <c r="H84" s="1266"/>
    </row>
    <row r="85" spans="2:10" ht="12.75">
      <c r="B85" s="1267" t="s">
        <v>1086</v>
      </c>
      <c r="I85" s="949"/>
      <c r="J85" s="949"/>
    </row>
    <row r="86" spans="9:10" ht="12.75">
      <c r="I86" s="949"/>
      <c r="J86" s="949"/>
    </row>
    <row r="87" spans="10:11" ht="12.75">
      <c r="J87" s="949"/>
      <c r="K87" s="949"/>
    </row>
    <row r="88" spans="10:11" ht="12.75">
      <c r="J88" s="949"/>
      <c r="K88" s="949"/>
    </row>
    <row r="89" spans="10:11" ht="12.75">
      <c r="J89" s="949"/>
      <c r="K89" s="949"/>
    </row>
    <row r="90" spans="10:11" ht="12.75">
      <c r="J90" s="949"/>
      <c r="K90" s="949"/>
    </row>
  </sheetData>
  <sheetProtection/>
  <mergeCells count="14">
    <mergeCell ref="B74:L74"/>
    <mergeCell ref="B75:L75"/>
    <mergeCell ref="B77:B78"/>
    <mergeCell ref="C77:E78"/>
    <mergeCell ref="F77:H78"/>
    <mergeCell ref="I77:L77"/>
    <mergeCell ref="I78:J78"/>
    <mergeCell ref="K78:L78"/>
    <mergeCell ref="B1:I1"/>
    <mergeCell ref="B2:I2"/>
    <mergeCell ref="B3:B4"/>
    <mergeCell ref="C3:C4"/>
    <mergeCell ref="D3:F3"/>
    <mergeCell ref="G3:I3"/>
  </mergeCells>
  <hyperlinks>
    <hyperlink ref="B85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1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A1" sqref="A1:H1"/>
    </sheetView>
  </sheetViews>
  <sheetFormatPr defaultColWidth="9.140625" defaultRowHeight="17.25" customHeight="1"/>
  <cols>
    <col min="1" max="1" width="35.7109375" style="61" customWidth="1"/>
    <col min="2" max="2" width="12.57421875" style="61" customWidth="1"/>
    <col min="3" max="3" width="11.421875" style="61" customWidth="1"/>
    <col min="4" max="4" width="10.7109375" style="61" customWidth="1"/>
    <col min="5" max="5" width="13.57421875" style="61" customWidth="1"/>
    <col min="6" max="6" width="10.7109375" style="117" customWidth="1"/>
    <col min="7" max="7" width="10.7109375" style="61" customWidth="1"/>
    <col min="8" max="8" width="10.00390625" style="61" customWidth="1"/>
    <col min="9" max="9" width="9.140625" style="61" customWidth="1"/>
    <col min="10" max="10" width="11.57421875" style="61" bestFit="1" customWidth="1"/>
    <col min="11" max="16384" width="9.140625" style="61" customWidth="1"/>
  </cols>
  <sheetData>
    <row r="1" spans="1:8" ht="17.25" customHeight="1">
      <c r="A1" s="1531" t="s">
        <v>63</v>
      </c>
      <c r="B1" s="1531"/>
      <c r="C1" s="1531"/>
      <c r="D1" s="1531"/>
      <c r="E1" s="1531"/>
      <c r="F1" s="1531"/>
      <c r="G1" s="1531"/>
      <c r="H1" s="1531"/>
    </row>
    <row r="2" spans="1:8" ht="17.25" customHeight="1">
      <c r="A2" s="1629" t="s">
        <v>0</v>
      </c>
      <c r="B2" s="1629"/>
      <c r="C2" s="1629"/>
      <c r="D2" s="1629"/>
      <c r="E2" s="1629"/>
      <c r="F2" s="1629"/>
      <c r="G2" s="1629"/>
      <c r="H2" s="1629"/>
    </row>
    <row r="3" spans="1:8" ht="17.25" customHeight="1">
      <c r="A3" s="1630" t="s">
        <v>64</v>
      </c>
      <c r="B3" s="1630"/>
      <c r="C3" s="1630"/>
      <c r="D3" s="1630"/>
      <c r="E3" s="1630"/>
      <c r="F3" s="1630"/>
      <c r="G3" s="1630"/>
      <c r="H3" s="1630"/>
    </row>
    <row r="4" spans="1:8" ht="12.75" customHeight="1" thickBot="1">
      <c r="A4" s="62"/>
      <c r="B4" s="1631"/>
      <c r="C4" s="1631"/>
      <c r="D4" s="1631"/>
      <c r="E4" s="62"/>
      <c r="F4" s="109"/>
      <c r="G4" s="1632" t="s">
        <v>1</v>
      </c>
      <c r="H4" s="1632"/>
    </row>
    <row r="5" spans="1:8" ht="17.25" customHeight="1" thickTop="1">
      <c r="A5" s="1640" t="s">
        <v>2</v>
      </c>
      <c r="B5" s="1642" t="s">
        <v>13</v>
      </c>
      <c r="C5" s="1643"/>
      <c r="D5" s="1643"/>
      <c r="E5" s="1643"/>
      <c r="F5" s="1643"/>
      <c r="G5" s="1644" t="s">
        <v>137</v>
      </c>
      <c r="H5" s="1645"/>
    </row>
    <row r="6" spans="1:8" ht="15.75">
      <c r="A6" s="1641"/>
      <c r="B6" s="1637" t="s">
        <v>17</v>
      </c>
      <c r="C6" s="1638"/>
      <c r="D6" s="1637" t="s">
        <v>19</v>
      </c>
      <c r="E6" s="1638"/>
      <c r="F6" s="63" t="s">
        <v>71</v>
      </c>
      <c r="G6" s="1646"/>
      <c r="H6" s="1647"/>
    </row>
    <row r="7" spans="1:8" ht="17.25" customHeight="1">
      <c r="A7" s="64"/>
      <c r="B7" s="65" t="s">
        <v>136</v>
      </c>
      <c r="C7" s="65" t="s">
        <v>65</v>
      </c>
      <c r="D7" s="65" t="str">
        <f>$B$7</f>
        <v>Two Months</v>
      </c>
      <c r="E7" s="65" t="s">
        <v>65</v>
      </c>
      <c r="F7" s="65" t="str">
        <f>$B$7</f>
        <v>Two Months</v>
      </c>
      <c r="G7" s="66" t="s">
        <v>19</v>
      </c>
      <c r="H7" s="67" t="s">
        <v>41</v>
      </c>
    </row>
    <row r="8" spans="1:8" ht="17.25" customHeight="1">
      <c r="A8" s="68" t="s">
        <v>25</v>
      </c>
      <c r="B8" s="69">
        <f>B9+B13+B17</f>
        <v>17522.1</v>
      </c>
      <c r="C8" s="69">
        <f>C9+C13+C17</f>
        <v>509213.9</v>
      </c>
      <c r="D8" s="69">
        <f>D9+D13+D17</f>
        <v>11001.699999999999</v>
      </c>
      <c r="E8" s="69">
        <f>E9+E13+E17</f>
        <v>569571.4</v>
      </c>
      <c r="F8" s="69">
        <f>F9+F13+F17</f>
        <v>31547.6</v>
      </c>
      <c r="G8" s="70">
        <f>D8/B8*100-100</f>
        <v>-37.21243458261282</v>
      </c>
      <c r="H8" s="71">
        <f>F8/D8*100-100</f>
        <v>186.7520474108547</v>
      </c>
    </row>
    <row r="9" spans="1:8" s="73" customFormat="1" ht="17.25" customHeight="1">
      <c r="A9" s="68" t="s">
        <v>14</v>
      </c>
      <c r="B9" s="72">
        <f>B10+B11+B12</f>
        <v>16472.9</v>
      </c>
      <c r="C9" s="72">
        <f>C10+C11+C12</f>
        <v>334881.5</v>
      </c>
      <c r="D9" s="72">
        <f>D10+D11+D12</f>
        <v>10565.8</v>
      </c>
      <c r="E9" s="72">
        <f>E10+E11+E12</f>
        <v>356499.3</v>
      </c>
      <c r="F9" s="72">
        <f>F10+F11+F12</f>
        <v>29578.899999999998</v>
      </c>
      <c r="G9" s="70">
        <f aca="true" t="shared" si="0" ref="G9:G16">D9/B9*100-100</f>
        <v>-35.85950257695974</v>
      </c>
      <c r="H9" s="71">
        <f>F9/D9*100-100</f>
        <v>179.94945957712616</v>
      </c>
    </row>
    <row r="10" spans="1:8" ht="17.25" customHeight="1">
      <c r="A10" s="74" t="s">
        <v>28</v>
      </c>
      <c r="B10" s="75">
        <v>16424.2</v>
      </c>
      <c r="C10" s="75">
        <v>309169.3</v>
      </c>
      <c r="D10" s="75">
        <v>10529.5</v>
      </c>
      <c r="E10" s="75">
        <v>325036.1</v>
      </c>
      <c r="F10" s="110">
        <v>22185.6</v>
      </c>
      <c r="G10" s="76">
        <f t="shared" si="0"/>
        <v>-35.89033255805458</v>
      </c>
      <c r="H10" s="77">
        <f aca="true" t="shared" si="1" ref="H10:H44">F10/D10*100-100</f>
        <v>110.69946341231778</v>
      </c>
    </row>
    <row r="11" spans="1:8" ht="17.25" customHeight="1">
      <c r="A11" s="74" t="s">
        <v>26</v>
      </c>
      <c r="B11" s="75">
        <v>6.2</v>
      </c>
      <c r="C11" s="75">
        <v>3625.7</v>
      </c>
      <c r="D11" s="75">
        <v>18.9</v>
      </c>
      <c r="E11" s="75">
        <v>9664.900000000001</v>
      </c>
      <c r="F11" s="110">
        <v>5621.700000000001</v>
      </c>
      <c r="G11" s="76">
        <f t="shared" si="0"/>
        <v>204.83870967741933</v>
      </c>
      <c r="H11" s="77"/>
    </row>
    <row r="12" spans="1:8" ht="17.25" customHeight="1">
      <c r="A12" s="74" t="s">
        <v>27</v>
      </c>
      <c r="B12" s="75">
        <v>42.5</v>
      </c>
      <c r="C12" s="75">
        <v>22086.5</v>
      </c>
      <c r="D12" s="75">
        <v>17.4</v>
      </c>
      <c r="E12" s="75">
        <v>21798.3</v>
      </c>
      <c r="F12" s="110">
        <v>1771.6</v>
      </c>
      <c r="G12" s="76">
        <f t="shared" si="0"/>
        <v>-59.05882352941177</v>
      </c>
      <c r="H12" s="77"/>
    </row>
    <row r="13" spans="1:8" s="73" customFormat="1" ht="17.25" customHeight="1">
      <c r="A13" s="68" t="s">
        <v>15</v>
      </c>
      <c r="B13" s="72">
        <f>B14+B15+B16</f>
        <v>277.1</v>
      </c>
      <c r="C13" s="72">
        <f>C14+C15+C16</f>
        <v>81030.3</v>
      </c>
      <c r="D13" s="72">
        <f>D14+D15+D16</f>
        <v>435.90000000000003</v>
      </c>
      <c r="E13" s="72">
        <f>E14+E15+E16</f>
        <v>111700.90000000001</v>
      </c>
      <c r="F13" s="72">
        <f>F14+F15+F16</f>
        <v>1290.8</v>
      </c>
      <c r="G13" s="70">
        <f t="shared" si="0"/>
        <v>57.30783110790327</v>
      </c>
      <c r="H13" s="71">
        <f t="shared" si="1"/>
        <v>196.12296398256478</v>
      </c>
    </row>
    <row r="14" spans="1:8" ht="17.25" customHeight="1">
      <c r="A14" s="74" t="s">
        <v>28</v>
      </c>
      <c r="B14" s="75">
        <v>276.8</v>
      </c>
      <c r="C14" s="75">
        <v>68626</v>
      </c>
      <c r="D14" s="75">
        <v>381.6</v>
      </c>
      <c r="E14" s="75">
        <v>98032.6</v>
      </c>
      <c r="F14" s="110">
        <v>1093.8</v>
      </c>
      <c r="G14" s="76">
        <f t="shared" si="0"/>
        <v>37.86127167630059</v>
      </c>
      <c r="H14" s="77">
        <f t="shared" si="1"/>
        <v>186.63522012578613</v>
      </c>
    </row>
    <row r="15" spans="1:8" ht="17.25" customHeight="1">
      <c r="A15" s="74" t="s">
        <v>26</v>
      </c>
      <c r="B15" s="75">
        <v>0</v>
      </c>
      <c r="C15" s="75">
        <v>7646.2</v>
      </c>
      <c r="D15" s="75">
        <v>51.7</v>
      </c>
      <c r="E15" s="75">
        <v>7164.2</v>
      </c>
      <c r="F15" s="110">
        <v>172.1</v>
      </c>
      <c r="G15" s="76" t="s">
        <v>3</v>
      </c>
      <c r="H15" s="77" t="s">
        <v>3</v>
      </c>
    </row>
    <row r="16" spans="1:8" ht="17.25" customHeight="1">
      <c r="A16" s="74" t="s">
        <v>27</v>
      </c>
      <c r="B16" s="75">
        <v>0.3</v>
      </c>
      <c r="C16" s="75">
        <v>4758.099999999999</v>
      </c>
      <c r="D16" s="75">
        <v>2.6</v>
      </c>
      <c r="E16" s="75">
        <v>6504.099999999999</v>
      </c>
      <c r="F16" s="110">
        <v>24.9</v>
      </c>
      <c r="G16" s="76">
        <f t="shared" si="0"/>
        <v>766.6666666666667</v>
      </c>
      <c r="H16" s="77" t="s">
        <v>3</v>
      </c>
    </row>
    <row r="17" spans="1:8" s="73" customFormat="1" ht="17.25" customHeight="1">
      <c r="A17" s="78" t="s">
        <v>16</v>
      </c>
      <c r="B17" s="72">
        <f>B18+B19+B20</f>
        <v>772.1</v>
      </c>
      <c r="C17" s="72">
        <f>C18+C19+C20</f>
        <v>93302.1</v>
      </c>
      <c r="D17" s="72">
        <f>D18+D19+D20</f>
        <v>0</v>
      </c>
      <c r="E17" s="72">
        <f>E18+E19+E20</f>
        <v>101371.2</v>
      </c>
      <c r="F17" s="72">
        <f>F18+F19+F20</f>
        <v>677.9</v>
      </c>
      <c r="G17" s="76" t="s">
        <v>3</v>
      </c>
      <c r="H17" s="77" t="s">
        <v>3</v>
      </c>
    </row>
    <row r="18" spans="1:8" ht="17.25" customHeight="1">
      <c r="A18" s="74" t="s">
        <v>28</v>
      </c>
      <c r="B18" s="75">
        <v>772.1</v>
      </c>
      <c r="C18" s="75">
        <v>87750.5</v>
      </c>
      <c r="D18" s="75">
        <v>0</v>
      </c>
      <c r="E18" s="75">
        <v>93239.1</v>
      </c>
      <c r="F18" s="110">
        <v>677.9</v>
      </c>
      <c r="G18" s="76" t="s">
        <v>3</v>
      </c>
      <c r="H18" s="77" t="s">
        <v>3</v>
      </c>
    </row>
    <row r="19" spans="1:8" ht="17.25" customHeight="1">
      <c r="A19" s="74" t="s">
        <v>26</v>
      </c>
      <c r="B19" s="75">
        <v>0</v>
      </c>
      <c r="C19" s="75">
        <v>4051.6</v>
      </c>
      <c r="D19" s="75">
        <v>0</v>
      </c>
      <c r="E19" s="75">
        <v>7745.4</v>
      </c>
      <c r="F19" s="110">
        <v>0</v>
      </c>
      <c r="G19" s="76" t="s">
        <v>3</v>
      </c>
      <c r="H19" s="77" t="s">
        <v>3</v>
      </c>
    </row>
    <row r="20" spans="1:8" ht="17.25" customHeight="1" thickBot="1">
      <c r="A20" s="79" t="s">
        <v>27</v>
      </c>
      <c r="B20" s="80">
        <v>0</v>
      </c>
      <c r="C20" s="75">
        <v>1500</v>
      </c>
      <c r="D20" s="80">
        <v>0</v>
      </c>
      <c r="E20" s="75">
        <v>386.7</v>
      </c>
      <c r="F20" s="110">
        <v>0</v>
      </c>
      <c r="G20" s="81" t="s">
        <v>3</v>
      </c>
      <c r="H20" s="147" t="s">
        <v>3</v>
      </c>
    </row>
    <row r="21" spans="1:8" ht="17.25" customHeight="1" thickBot="1">
      <c r="A21" s="83" t="s">
        <v>4</v>
      </c>
      <c r="B21" s="84">
        <f>B17+B13+B9</f>
        <v>17522.100000000002</v>
      </c>
      <c r="C21" s="84">
        <f>C17+C13+C9</f>
        <v>509213.9</v>
      </c>
      <c r="D21" s="84">
        <f>D17+D13+D9</f>
        <v>11001.699999999999</v>
      </c>
      <c r="E21" s="84">
        <f>E17+E13+E9</f>
        <v>569571.4</v>
      </c>
      <c r="F21" s="84">
        <f>F17+F13+F9</f>
        <v>31547.6</v>
      </c>
      <c r="G21" s="85">
        <f>D21/B21*100-100</f>
        <v>-37.21243458261283</v>
      </c>
      <c r="H21" s="86">
        <f>F21/D21*100-100</f>
        <v>186.7520474108547</v>
      </c>
    </row>
    <row r="22" spans="1:8" ht="17.25" customHeight="1" thickBot="1">
      <c r="A22" s="83" t="s">
        <v>5</v>
      </c>
      <c r="B22" s="87">
        <f>B23+B26+B27+B28+B29+B30+B31</f>
        <v>60454.8</v>
      </c>
      <c r="C22" s="87">
        <f>C23+C26+C27+C28+C29+C30+C31</f>
        <v>463333.4</v>
      </c>
      <c r="D22" s="87">
        <f>D23+D26+D27+D28+D29+D30+D31</f>
        <v>59435.80000000001</v>
      </c>
      <c r="E22" s="87">
        <f>E23+E26+E27+E28+E29+E30+E31</f>
        <v>532082.5</v>
      </c>
      <c r="F22" s="87">
        <f>F23+F26+F27+F28+F29+F30+F31</f>
        <v>97999</v>
      </c>
      <c r="G22" s="85">
        <f aca="true" t="shared" si="2" ref="G22:G29">D22/B22*100-100</f>
        <v>-1.6855568126931075</v>
      </c>
      <c r="H22" s="86">
        <f>F22/D22*100-100</f>
        <v>64.88210808973713</v>
      </c>
    </row>
    <row r="23" spans="1:8" ht="17.25" customHeight="1">
      <c r="A23" s="82" t="s">
        <v>6</v>
      </c>
      <c r="B23" s="96">
        <f>B24+B25</f>
        <v>57601.70000000001</v>
      </c>
      <c r="C23" s="96">
        <f>C24+C25</f>
        <v>434795.2</v>
      </c>
      <c r="D23" s="96">
        <f>D24+D25</f>
        <v>59583.4</v>
      </c>
      <c r="E23" s="96">
        <f>E24+E25</f>
        <v>522525.50000000006</v>
      </c>
      <c r="F23" s="96">
        <f>F24+F25</f>
        <v>76205</v>
      </c>
      <c r="G23" s="70">
        <f t="shared" si="2"/>
        <v>3.4403498507856227</v>
      </c>
      <c r="H23" s="71">
        <f t="shared" si="1"/>
        <v>27.89636039568066</v>
      </c>
    </row>
    <row r="24" spans="1:8" ht="17.25" customHeight="1">
      <c r="A24" s="88" t="s">
        <v>18</v>
      </c>
      <c r="B24" s="75">
        <v>55080.200000000004</v>
      </c>
      <c r="C24" s="75">
        <v>405846.60000000003</v>
      </c>
      <c r="D24" s="75">
        <v>53075.4</v>
      </c>
      <c r="E24" s="75">
        <v>482750.10000000003</v>
      </c>
      <c r="F24" s="110">
        <v>80474.6</v>
      </c>
      <c r="G24" s="90">
        <f t="shared" si="2"/>
        <v>-3.6397834430521385</v>
      </c>
      <c r="H24" s="91">
        <f t="shared" si="1"/>
        <v>51.6231625197361</v>
      </c>
    </row>
    <row r="25" spans="1:8" ht="17.25" customHeight="1">
      <c r="A25" s="88" t="s">
        <v>66</v>
      </c>
      <c r="B25" s="89">
        <v>2521.5000000000073</v>
      </c>
      <c r="C25" s="89">
        <v>28948.599999999995</v>
      </c>
      <c r="D25" s="89">
        <v>6508</v>
      </c>
      <c r="E25" s="89">
        <v>39775.4</v>
      </c>
      <c r="F25" s="111">
        <v>-4269.600000000006</v>
      </c>
      <c r="G25" s="90">
        <f t="shared" si="2"/>
        <v>158.10033710093126</v>
      </c>
      <c r="H25" s="91">
        <f t="shared" si="1"/>
        <v>-165.6054087277198</v>
      </c>
    </row>
    <row r="26" spans="1:8" ht="17.25" customHeight="1">
      <c r="A26" s="82" t="s">
        <v>20</v>
      </c>
      <c r="B26" s="75">
        <v>1844.5</v>
      </c>
      <c r="C26" s="75">
        <v>11104.8</v>
      </c>
      <c r="D26" s="75">
        <v>320.29999999999995</v>
      </c>
      <c r="E26" s="75">
        <v>5658.900000000002</v>
      </c>
      <c r="F26" s="110">
        <v>4633.7</v>
      </c>
      <c r="G26" s="76">
        <f t="shared" si="2"/>
        <v>-82.63486039577121</v>
      </c>
      <c r="H26" s="77">
        <f t="shared" si="1"/>
        <v>1346.6749921948174</v>
      </c>
    </row>
    <row r="27" spans="1:8" ht="17.25" customHeight="1">
      <c r="A27" s="82" t="s">
        <v>21</v>
      </c>
      <c r="B27" s="75">
        <v>7.5</v>
      </c>
      <c r="C27" s="75">
        <v>-26.5</v>
      </c>
      <c r="D27" s="75">
        <v>25.30000000000001</v>
      </c>
      <c r="E27" s="75">
        <v>1096.6000000000001</v>
      </c>
      <c r="F27" s="110">
        <v>-243.29999999999995</v>
      </c>
      <c r="G27" s="76">
        <f t="shared" si="2"/>
        <v>237.33333333333348</v>
      </c>
      <c r="H27" s="77">
        <f t="shared" si="1"/>
        <v>-1061.6600790513828</v>
      </c>
    </row>
    <row r="28" spans="1:8" ht="17.25" customHeight="1">
      <c r="A28" s="82" t="s">
        <v>22</v>
      </c>
      <c r="B28" s="75">
        <v>1106.2</v>
      </c>
      <c r="C28" s="75">
        <v>1129.6</v>
      </c>
      <c r="D28" s="75">
        <v>701.1</v>
      </c>
      <c r="E28" s="75">
        <v>-174.69999999999993</v>
      </c>
      <c r="F28" s="110">
        <v>275.5</v>
      </c>
      <c r="G28" s="76">
        <f t="shared" si="2"/>
        <v>-36.62086421985175</v>
      </c>
      <c r="H28" s="77">
        <f t="shared" si="1"/>
        <v>-60.704607046070464</v>
      </c>
    </row>
    <row r="29" spans="1:8" ht="17.25" customHeight="1">
      <c r="A29" s="82" t="s">
        <v>23</v>
      </c>
      <c r="B29" s="75">
        <v>313.1</v>
      </c>
      <c r="C29" s="75">
        <v>832.9</v>
      </c>
      <c r="D29" s="75">
        <v>760.3</v>
      </c>
      <c r="E29" s="75">
        <v>184.0999999999999</v>
      </c>
      <c r="F29" s="110">
        <v>457</v>
      </c>
      <c r="G29" s="76">
        <f t="shared" si="2"/>
        <v>142.8297668476525</v>
      </c>
      <c r="H29" s="77">
        <f t="shared" si="1"/>
        <v>-39.892147836380374</v>
      </c>
    </row>
    <row r="30" spans="1:8" ht="17.25" customHeight="1">
      <c r="A30" s="82" t="s">
        <v>24</v>
      </c>
      <c r="B30" s="75">
        <v>0</v>
      </c>
      <c r="C30" s="75">
        <v>10000</v>
      </c>
      <c r="D30" s="75">
        <v>0</v>
      </c>
      <c r="E30" s="75">
        <v>0</v>
      </c>
      <c r="F30" s="110">
        <v>18260</v>
      </c>
      <c r="G30" s="76" t="s">
        <v>3</v>
      </c>
      <c r="H30" s="77" t="s">
        <v>3</v>
      </c>
    </row>
    <row r="31" spans="1:8" ht="17.25" customHeight="1" thickBot="1">
      <c r="A31" s="82" t="s">
        <v>29</v>
      </c>
      <c r="B31" s="92">
        <v>-418.2000000000007</v>
      </c>
      <c r="C31" s="96">
        <v>5497.4</v>
      </c>
      <c r="D31" s="92">
        <v>-1954.6000000000004</v>
      </c>
      <c r="E31" s="92">
        <v>2792.1000000000004</v>
      </c>
      <c r="F31" s="112">
        <v>-1588.8999999999978</v>
      </c>
      <c r="G31" s="76">
        <f>D31/B31*100-100</f>
        <v>367.3840267814436</v>
      </c>
      <c r="H31" s="77">
        <f t="shared" si="1"/>
        <v>-18.709710426685888</v>
      </c>
    </row>
    <row r="32" spans="1:8" ht="17.25" customHeight="1" thickBot="1">
      <c r="A32" s="93" t="s">
        <v>7</v>
      </c>
      <c r="B32" s="87">
        <f>B22-B21</f>
        <v>42932.7</v>
      </c>
      <c r="C32" s="87">
        <f>C22-C21</f>
        <v>-45880.5</v>
      </c>
      <c r="D32" s="87">
        <f>D22-D21</f>
        <v>48434.10000000001</v>
      </c>
      <c r="E32" s="87">
        <f>E22-E21</f>
        <v>-37488.90000000002</v>
      </c>
      <c r="F32" s="87">
        <f>F22-F21</f>
        <v>66451.4</v>
      </c>
      <c r="G32" s="85">
        <f>D32/B32*100-100</f>
        <v>12.81400890230529</v>
      </c>
      <c r="H32" s="86">
        <f t="shared" si="1"/>
        <v>37.19961762477257</v>
      </c>
    </row>
    <row r="33" spans="1:8" ht="17.25" customHeight="1" thickBot="1">
      <c r="A33" s="93" t="s">
        <v>8</v>
      </c>
      <c r="B33" s="94">
        <f>B34+B43+B44</f>
        <v>-42932.7</v>
      </c>
      <c r="C33" s="94">
        <f>C34+C43+C44</f>
        <v>45880.5</v>
      </c>
      <c r="D33" s="94">
        <f>D34+D43+D44</f>
        <v>-48434.100000000006</v>
      </c>
      <c r="E33" s="94">
        <f>E34+E43+E44</f>
        <v>37488.899999999834</v>
      </c>
      <c r="F33" s="94">
        <f>F34+F43+F44</f>
        <v>-66451.40000000001</v>
      </c>
      <c r="G33" s="85">
        <f>D33/B33*100-100</f>
        <v>12.814008902305261</v>
      </c>
      <c r="H33" s="86">
        <f t="shared" si="1"/>
        <v>37.19961762477263</v>
      </c>
    </row>
    <row r="34" spans="1:8" ht="17.25" customHeight="1">
      <c r="A34" s="95" t="s">
        <v>38</v>
      </c>
      <c r="B34" s="96">
        <f>B35+B41+B42</f>
        <v>-44435.2</v>
      </c>
      <c r="C34" s="96">
        <f>C35+C41+C42</f>
        <v>32055.300000000003</v>
      </c>
      <c r="D34" s="96">
        <f>D35+D41+D42</f>
        <v>-50264.9</v>
      </c>
      <c r="E34" s="96">
        <f>E35+E41+E42</f>
        <v>-5978.600000000166</v>
      </c>
      <c r="F34" s="96">
        <f>F35+F41+F42</f>
        <v>-73610.7</v>
      </c>
      <c r="G34" s="76">
        <f>D34/B34*100-100</f>
        <v>13.119553867204388</v>
      </c>
      <c r="H34" s="77">
        <f t="shared" si="1"/>
        <v>46.445531573722405</v>
      </c>
    </row>
    <row r="35" spans="1:8" ht="17.25" customHeight="1">
      <c r="A35" s="97" t="s">
        <v>37</v>
      </c>
      <c r="B35" s="75">
        <f>SUM(B36:B40)</f>
        <v>0</v>
      </c>
      <c r="C35" s="75">
        <f>SUM(C36:C40)</f>
        <v>42423.1</v>
      </c>
      <c r="D35" s="75">
        <f>SUM(D36:D40)</f>
        <v>0</v>
      </c>
      <c r="E35" s="75">
        <f>SUM(E36:E40)</f>
        <v>87774.5</v>
      </c>
      <c r="F35" s="75">
        <f>SUM(F36:F40)</f>
        <v>0</v>
      </c>
      <c r="G35" s="76" t="s">
        <v>3</v>
      </c>
      <c r="H35" s="77" t="s">
        <v>3</v>
      </c>
    </row>
    <row r="36" spans="1:8" ht="17.25" customHeight="1">
      <c r="A36" s="74" t="s">
        <v>30</v>
      </c>
      <c r="B36" s="96">
        <v>0</v>
      </c>
      <c r="C36" s="107">
        <v>10000</v>
      </c>
      <c r="D36" s="96">
        <v>0</v>
      </c>
      <c r="E36" s="107">
        <v>20500</v>
      </c>
      <c r="F36" s="113">
        <v>0</v>
      </c>
      <c r="G36" s="76" t="s">
        <v>3</v>
      </c>
      <c r="H36" s="77" t="s">
        <v>3</v>
      </c>
    </row>
    <row r="37" spans="1:8" ht="17.25" customHeight="1">
      <c r="A37" s="74" t="s">
        <v>31</v>
      </c>
      <c r="B37" s="96">
        <v>0</v>
      </c>
      <c r="C37" s="107">
        <v>30000</v>
      </c>
      <c r="D37" s="96">
        <v>0</v>
      </c>
      <c r="E37" s="107">
        <v>62000</v>
      </c>
      <c r="F37" s="113">
        <v>0</v>
      </c>
      <c r="G37" s="76" t="s">
        <v>3</v>
      </c>
      <c r="H37" s="77" t="s">
        <v>3</v>
      </c>
    </row>
    <row r="38" spans="1:8" ht="18.75" customHeight="1">
      <c r="A38" s="74" t="s">
        <v>32</v>
      </c>
      <c r="B38" s="96">
        <v>0</v>
      </c>
      <c r="C38" s="107">
        <v>0</v>
      </c>
      <c r="D38" s="96">
        <v>0</v>
      </c>
      <c r="E38" s="107">
        <v>0</v>
      </c>
      <c r="F38" s="113">
        <v>0</v>
      </c>
      <c r="G38" s="76" t="s">
        <v>3</v>
      </c>
      <c r="H38" s="77" t="s">
        <v>3</v>
      </c>
    </row>
    <row r="39" spans="1:8" ht="17.25" customHeight="1">
      <c r="A39" s="74" t="s">
        <v>33</v>
      </c>
      <c r="B39" s="96">
        <v>0</v>
      </c>
      <c r="C39" s="107">
        <v>2339.4</v>
      </c>
      <c r="D39" s="96">
        <v>0</v>
      </c>
      <c r="E39" s="107">
        <v>5000</v>
      </c>
      <c r="F39" s="113">
        <v>0</v>
      </c>
      <c r="G39" s="76" t="s">
        <v>3</v>
      </c>
      <c r="H39" s="77" t="s">
        <v>3</v>
      </c>
    </row>
    <row r="40" spans="1:8" ht="17.25" customHeight="1">
      <c r="A40" s="74" t="s">
        <v>34</v>
      </c>
      <c r="B40" s="98">
        <v>0</v>
      </c>
      <c r="C40" s="107">
        <v>83.7</v>
      </c>
      <c r="D40" s="96">
        <v>0</v>
      </c>
      <c r="E40" s="107">
        <v>274.5</v>
      </c>
      <c r="F40" s="113">
        <v>0</v>
      </c>
      <c r="G40" s="76" t="s">
        <v>3</v>
      </c>
      <c r="H40" s="77" t="s">
        <v>3</v>
      </c>
    </row>
    <row r="41" spans="1:8" ht="17.25" customHeight="1">
      <c r="A41" s="97" t="s">
        <v>67</v>
      </c>
      <c r="B41" s="96">
        <v>-44449</v>
      </c>
      <c r="C41" s="96">
        <v>-10312.299999999996</v>
      </c>
      <c r="D41" s="96">
        <v>-50133.200000000004</v>
      </c>
      <c r="E41" s="96">
        <v>-93566.70000000017</v>
      </c>
      <c r="F41" s="114">
        <v>-73518.8</v>
      </c>
      <c r="G41" s="99">
        <f>D41/B41*100-100</f>
        <v>12.788139215730382</v>
      </c>
      <c r="H41" s="77">
        <f>F41/D41*100-100</f>
        <v>46.64693257162918</v>
      </c>
    </row>
    <row r="42" spans="1:8" ht="17.25" customHeight="1">
      <c r="A42" s="100" t="s">
        <v>35</v>
      </c>
      <c r="B42" s="96">
        <v>13.8</v>
      </c>
      <c r="C42" s="96">
        <v>-55.5</v>
      </c>
      <c r="D42" s="96">
        <v>-131.7</v>
      </c>
      <c r="E42" s="96">
        <v>-186.39999999999418</v>
      </c>
      <c r="F42" s="114">
        <v>-91.9</v>
      </c>
      <c r="G42" s="76" t="s">
        <v>3</v>
      </c>
      <c r="H42" s="77">
        <f t="shared" si="1"/>
        <v>-30.22019741837508</v>
      </c>
    </row>
    <row r="43" spans="1:8" ht="17.25" customHeight="1">
      <c r="A43" s="95" t="s">
        <v>36</v>
      </c>
      <c r="B43" s="96">
        <v>0</v>
      </c>
      <c r="C43" s="96">
        <v>11224</v>
      </c>
      <c r="D43" s="96">
        <v>61.7</v>
      </c>
      <c r="E43" s="96">
        <v>13694</v>
      </c>
      <c r="F43" s="114">
        <v>33.9</v>
      </c>
      <c r="G43" s="76" t="s">
        <v>3</v>
      </c>
      <c r="H43" s="77">
        <f t="shared" si="1"/>
        <v>-45.05672609400324</v>
      </c>
    </row>
    <row r="44" spans="1:8" s="105" customFormat="1" ht="17.25" customHeight="1" thickBot="1">
      <c r="A44" s="1383" t="s">
        <v>39</v>
      </c>
      <c r="B44" s="108">
        <v>1502.5</v>
      </c>
      <c r="C44" s="108">
        <v>2601.199999999999</v>
      </c>
      <c r="D44" s="108">
        <v>1769.0999999999995</v>
      </c>
      <c r="E44" s="108">
        <v>29773.5</v>
      </c>
      <c r="F44" s="115">
        <v>7125.399999999998</v>
      </c>
      <c r="G44" s="1384" t="s">
        <v>3</v>
      </c>
      <c r="H44" s="1385">
        <f t="shared" si="1"/>
        <v>302.7697699395173</v>
      </c>
    </row>
    <row r="45" spans="6:8" s="105" customFormat="1" ht="17.25" customHeight="1" thickTop="1">
      <c r="F45" s="1382"/>
      <c r="G45" s="103"/>
      <c r="H45" s="104"/>
    </row>
    <row r="46" spans="1:8" s="105" customFormat="1" ht="17.25" customHeight="1" hidden="1">
      <c r="A46" s="101" t="s">
        <v>68</v>
      </c>
      <c r="B46" s="102"/>
      <c r="C46" s="102"/>
      <c r="D46" s="102"/>
      <c r="E46" s="102"/>
      <c r="F46" s="116"/>
      <c r="G46" s="103"/>
      <c r="H46" s="104"/>
    </row>
    <row r="47" spans="1:8" s="105" customFormat="1" ht="17.25" customHeight="1" hidden="1">
      <c r="A47" s="106" t="s">
        <v>69</v>
      </c>
      <c r="B47" s="102"/>
      <c r="C47" s="102"/>
      <c r="D47" s="102"/>
      <c r="E47" s="102"/>
      <c r="F47" s="116">
        <v>1334.1</v>
      </c>
      <c r="G47" s="103"/>
      <c r="H47" s="104"/>
    </row>
    <row r="48" spans="1:8" s="105" customFormat="1" ht="17.25" customHeight="1" hidden="1">
      <c r="A48" s="106" t="s">
        <v>70</v>
      </c>
      <c r="B48" s="102"/>
      <c r="C48" s="102"/>
      <c r="D48" s="102"/>
      <c r="E48" s="102"/>
      <c r="F48" s="116">
        <v>895.6</v>
      </c>
      <c r="G48" s="103"/>
      <c r="H48" s="104"/>
    </row>
    <row r="49" spans="1:8" ht="48.75" customHeight="1">
      <c r="A49" s="1639" t="s">
        <v>138</v>
      </c>
      <c r="B49" s="1639"/>
      <c r="C49" s="1639"/>
      <c r="D49" s="1639"/>
      <c r="E49" s="1639"/>
      <c r="F49" s="1639"/>
      <c r="G49" s="1639"/>
      <c r="H49" s="1639"/>
    </row>
    <row r="50" spans="1:8" ht="19.5" customHeight="1">
      <c r="A50" s="1633" t="s">
        <v>9</v>
      </c>
      <c r="B50" s="1633"/>
      <c r="C50" s="1633"/>
      <c r="D50" s="1633"/>
      <c r="E50" s="1633"/>
      <c r="F50" s="1633"/>
      <c r="G50" s="1633"/>
      <c r="H50" s="1633"/>
    </row>
    <row r="51" spans="1:8" ht="17.25" customHeight="1">
      <c r="A51" s="1634" t="s">
        <v>10</v>
      </c>
      <c r="B51" s="1634"/>
      <c r="C51" s="1634"/>
      <c r="D51" s="1634"/>
      <c r="E51" s="1634"/>
      <c r="F51" s="1634"/>
      <c r="G51" s="1634"/>
      <c r="H51" s="1634"/>
    </row>
    <row r="52" spans="1:8" ht="17.25" customHeight="1">
      <c r="A52" s="1635" t="s">
        <v>11</v>
      </c>
      <c r="B52" s="1635"/>
      <c r="C52" s="1635"/>
      <c r="D52" s="1635"/>
      <c r="E52" s="1635"/>
      <c r="F52" s="1635"/>
      <c r="G52" s="1635"/>
      <c r="H52" s="1635"/>
    </row>
    <row r="53" spans="1:8" ht="17.25" customHeight="1">
      <c r="A53" s="1636" t="s">
        <v>12</v>
      </c>
      <c r="B53" s="1636"/>
      <c r="C53" s="1636"/>
      <c r="D53" s="1636"/>
      <c r="E53" s="1636"/>
      <c r="F53" s="1636"/>
      <c r="G53" s="1636"/>
      <c r="H53" s="1636"/>
    </row>
    <row r="54" spans="1:6" s="131" customFormat="1" ht="17.25" customHeight="1">
      <c r="A54" s="129"/>
      <c r="B54" s="129"/>
      <c r="C54" s="129"/>
      <c r="D54" s="129"/>
      <c r="E54" s="129"/>
      <c r="F54" s="130"/>
    </row>
  </sheetData>
  <sheetProtection/>
  <mergeCells count="15">
    <mergeCell ref="A51:H51"/>
    <mergeCell ref="A52:H52"/>
    <mergeCell ref="A53:H53"/>
    <mergeCell ref="B6:C6"/>
    <mergeCell ref="D6:E6"/>
    <mergeCell ref="A49:H49"/>
    <mergeCell ref="A5:A6"/>
    <mergeCell ref="B5:F5"/>
    <mergeCell ref="G5:H6"/>
    <mergeCell ref="A1:H1"/>
    <mergeCell ref="A2:H2"/>
    <mergeCell ref="A3:H3"/>
    <mergeCell ref="B4:D4"/>
    <mergeCell ref="G4:H4"/>
    <mergeCell ref="A50:H50"/>
  </mergeCells>
  <printOptions horizontalCentered="1"/>
  <pageMargins left="1.27" right="0.7" top="0.47" bottom="0.3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20.7109375" style="2" customWidth="1"/>
    <col min="2" max="2" width="10.8515625" style="2" hidden="1" customWidth="1"/>
    <col min="3" max="3" width="12.57421875" style="2" hidden="1" customWidth="1"/>
    <col min="4" max="8" width="10.8515625" style="2" customWidth="1"/>
    <col min="9" max="9" width="9.28125" style="2" hidden="1" customWidth="1"/>
    <col min="10" max="10" width="9.57421875" style="2" customWidth="1"/>
    <col min="11" max="11" width="9.57421875" style="160" bestFit="1" customWidth="1"/>
    <col min="12" max="12" width="9.28125" style="160" hidden="1" customWidth="1"/>
    <col min="13" max="13" width="9.140625" style="160" customWidth="1"/>
    <col min="14" max="16384" width="9.140625" style="2" customWidth="1"/>
  </cols>
  <sheetData>
    <row r="1" spans="1:14" ht="12.75">
      <c r="A1" s="1531" t="s">
        <v>1104</v>
      </c>
      <c r="B1" s="1531"/>
      <c r="C1" s="1531"/>
      <c r="D1" s="1531"/>
      <c r="E1" s="1531"/>
      <c r="F1" s="1531"/>
      <c r="G1" s="1531"/>
      <c r="H1" s="1531"/>
      <c r="I1" s="1531"/>
      <c r="J1" s="1531"/>
      <c r="K1" s="1531"/>
      <c r="L1" s="1531"/>
      <c r="M1" s="1531"/>
      <c r="N1" s="1531"/>
    </row>
    <row r="2" spans="1:14" ht="15.75">
      <c r="A2" s="1651" t="s">
        <v>73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1651"/>
      <c r="N2" s="1651"/>
    </row>
    <row r="3" spans="1:14" ht="12.75">
      <c r="A3" s="1652" t="s">
        <v>136</v>
      </c>
      <c r="B3" s="1652"/>
      <c r="C3" s="1652"/>
      <c r="D3" s="1652"/>
      <c r="E3" s="1652"/>
      <c r="F3" s="1652"/>
      <c r="G3" s="1652"/>
      <c r="H3" s="1652"/>
      <c r="I3" s="1652"/>
      <c r="J3" s="1652"/>
      <c r="K3" s="1652"/>
      <c r="L3" s="1652"/>
      <c r="M3" s="1652"/>
      <c r="N3" s="1652"/>
    </row>
    <row r="4" spans="1:12" ht="13.5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4" ht="15" thickBot="1" thickTop="1">
      <c r="A5" s="1654"/>
      <c r="B5" s="1657" t="s">
        <v>74</v>
      </c>
      <c r="C5" s="1658"/>
      <c r="D5" s="1658"/>
      <c r="E5" s="1658"/>
      <c r="F5" s="1658"/>
      <c r="G5" s="1658"/>
      <c r="H5" s="1659"/>
      <c r="I5" s="1660" t="s">
        <v>139</v>
      </c>
      <c r="J5" s="1661"/>
      <c r="K5" s="1662"/>
      <c r="L5" s="1661" t="s">
        <v>140</v>
      </c>
      <c r="M5" s="1660" t="s">
        <v>140</v>
      </c>
      <c r="N5" s="1667"/>
    </row>
    <row r="6" spans="1:14" ht="13.5">
      <c r="A6" s="1655"/>
      <c r="B6" s="1670" t="s">
        <v>141</v>
      </c>
      <c r="C6" s="1671"/>
      <c r="D6" s="1648" t="s">
        <v>17</v>
      </c>
      <c r="E6" s="1649"/>
      <c r="F6" s="1648" t="s">
        <v>19</v>
      </c>
      <c r="G6" s="1650"/>
      <c r="H6" s="148" t="s">
        <v>72</v>
      </c>
      <c r="I6" s="1663"/>
      <c r="J6" s="1664"/>
      <c r="K6" s="1665"/>
      <c r="L6" s="1666"/>
      <c r="M6" s="1668"/>
      <c r="N6" s="1669"/>
    </row>
    <row r="7" spans="1:14" ht="13.5">
      <c r="A7" s="1656"/>
      <c r="B7" s="149" t="s">
        <v>136</v>
      </c>
      <c r="C7" s="150" t="s">
        <v>75</v>
      </c>
      <c r="D7" s="151" t="str">
        <f>B7</f>
        <v>Two Months</v>
      </c>
      <c r="E7" s="150" t="s">
        <v>75</v>
      </c>
      <c r="F7" s="152" t="str">
        <f>D7</f>
        <v>Two Months</v>
      </c>
      <c r="G7" s="153" t="s">
        <v>65</v>
      </c>
      <c r="H7" s="152" t="str">
        <f>B7</f>
        <v>Two Months</v>
      </c>
      <c r="I7" s="154" t="s">
        <v>17</v>
      </c>
      <c r="J7" s="1413" t="s">
        <v>19</v>
      </c>
      <c r="K7" s="1414" t="s">
        <v>41</v>
      </c>
      <c r="L7" s="1415" t="s">
        <v>17</v>
      </c>
      <c r="M7" s="1416" t="s">
        <v>19</v>
      </c>
      <c r="N7" s="1320" t="s">
        <v>41</v>
      </c>
    </row>
    <row r="8" spans="1:14" ht="19.5" customHeight="1">
      <c r="A8" s="1228" t="s">
        <v>76</v>
      </c>
      <c r="B8" s="155">
        <v>16049.7</v>
      </c>
      <c r="C8" s="155">
        <v>100966.88</v>
      </c>
      <c r="D8" s="120">
        <v>19743.602</v>
      </c>
      <c r="E8" s="120">
        <v>112377.395</v>
      </c>
      <c r="F8" s="120">
        <v>18441.956</v>
      </c>
      <c r="G8" s="156">
        <v>122069.237</v>
      </c>
      <c r="H8" s="120">
        <v>25967.691</v>
      </c>
      <c r="I8" s="157">
        <f>(D8-B8)/B8*100</f>
        <v>23.0153959264036</v>
      </c>
      <c r="J8" s="169">
        <f>F8/D8*100-100</f>
        <v>-6.592748374891272</v>
      </c>
      <c r="K8" s="169">
        <f>H8/F8*100-100</f>
        <v>40.80768330647791</v>
      </c>
      <c r="L8" s="169">
        <f>D8/D$18%</f>
        <v>35.845189378397315</v>
      </c>
      <c r="M8" s="169">
        <f>F8/F$18*100</f>
        <v>34.7467112824397</v>
      </c>
      <c r="N8" s="1321">
        <f>H8/H$18*100</f>
        <v>31.64065588516683</v>
      </c>
    </row>
    <row r="9" spans="1:14" ht="19.5" customHeight="1">
      <c r="A9" s="34" t="s">
        <v>77</v>
      </c>
      <c r="B9" s="158">
        <v>9680.9</v>
      </c>
      <c r="C9" s="158">
        <v>77927.541</v>
      </c>
      <c r="D9" s="121">
        <v>12005.524</v>
      </c>
      <c r="E9" s="121">
        <v>74671.022</v>
      </c>
      <c r="F9" s="121">
        <v>10857.846</v>
      </c>
      <c r="G9" s="159">
        <v>82811.866</v>
      </c>
      <c r="H9" s="159">
        <v>18071.935</v>
      </c>
      <c r="I9" s="122">
        <f>F9/D9*100-100</f>
        <v>-9.559582738745931</v>
      </c>
      <c r="J9" s="170">
        <f aca="true" t="shared" si="0" ref="J9:J18">F9/D9*100-100</f>
        <v>-9.559582738745931</v>
      </c>
      <c r="K9" s="170">
        <f>H9/F9*100-100</f>
        <v>66.4412536335476</v>
      </c>
      <c r="L9" s="170" t="e">
        <f>H9/#REF!%</f>
        <v>#REF!</v>
      </c>
      <c r="M9" s="171">
        <f aca="true" t="shared" si="1" ref="M9:M18">F9/F$18*100</f>
        <v>20.45739834273505</v>
      </c>
      <c r="N9" s="1322">
        <f aca="true" t="shared" si="2" ref="N9:N18">H9/H$18*100</f>
        <v>22.019973840342697</v>
      </c>
    </row>
    <row r="10" spans="1:14" ht="19.5" customHeight="1">
      <c r="A10" s="34" t="s">
        <v>78</v>
      </c>
      <c r="B10" s="158">
        <v>6515</v>
      </c>
      <c r="C10" s="158">
        <v>67882.009</v>
      </c>
      <c r="D10" s="121">
        <v>7374.806</v>
      </c>
      <c r="E10" s="121">
        <v>88459.09</v>
      </c>
      <c r="F10" s="121">
        <v>11398.864</v>
      </c>
      <c r="G10" s="159">
        <v>117131.174</v>
      </c>
      <c r="H10" s="159">
        <v>12219.786</v>
      </c>
      <c r="I10" s="122">
        <f aca="true" t="shared" si="3" ref="I10:I17">(D10-B10)/B10*100</f>
        <v>13.197329240214884</v>
      </c>
      <c r="J10" s="170">
        <f t="shared" si="0"/>
        <v>54.5649336402883</v>
      </c>
      <c r="K10" s="170">
        <f>H10/F10*100-100</f>
        <v>7.201787827278224</v>
      </c>
      <c r="L10" s="170">
        <f aca="true" t="shared" si="4" ref="L10:L15">D10/D$18%</f>
        <v>13.389214273005543</v>
      </c>
      <c r="M10" s="171">
        <f t="shared" si="1"/>
        <v>21.476736868681158</v>
      </c>
      <c r="N10" s="1322">
        <f t="shared" si="2"/>
        <v>14.889350147318808</v>
      </c>
    </row>
    <row r="11" spans="1:14" ht="19.5" customHeight="1">
      <c r="A11" s="34" t="s">
        <v>79</v>
      </c>
      <c r="B11" s="158">
        <v>6379.3</v>
      </c>
      <c r="C11" s="158">
        <v>45395.355</v>
      </c>
      <c r="D11" s="121">
        <v>7708.868</v>
      </c>
      <c r="E11" s="121">
        <v>53524.95</v>
      </c>
      <c r="F11" s="121">
        <v>7316.085</v>
      </c>
      <c r="G11" s="159">
        <v>69453.803</v>
      </c>
      <c r="H11" s="159">
        <v>13772.842</v>
      </c>
      <c r="I11" s="122">
        <f t="shared" si="3"/>
        <v>20.841910554449548</v>
      </c>
      <c r="J11" s="170">
        <f t="shared" si="0"/>
        <v>-5.095209828472875</v>
      </c>
      <c r="K11" s="170">
        <f aca="true" t="shared" si="5" ref="K11:K17">H11/F11*100-100</f>
        <v>88.25426440507457</v>
      </c>
      <c r="L11" s="170">
        <f t="shared" si="4"/>
        <v>13.99571533872426</v>
      </c>
      <c r="M11" s="171">
        <f t="shared" si="1"/>
        <v>13.784323811031099</v>
      </c>
      <c r="N11" s="1322">
        <f t="shared" si="2"/>
        <v>16.781690535472443</v>
      </c>
    </row>
    <row r="12" spans="1:17" ht="19.5" customHeight="1">
      <c r="A12" s="34" t="s">
        <v>80</v>
      </c>
      <c r="B12" s="158">
        <v>1035.9</v>
      </c>
      <c r="C12" s="158">
        <v>7813.653</v>
      </c>
      <c r="D12" s="121">
        <v>947.063</v>
      </c>
      <c r="E12" s="121">
        <v>10650</v>
      </c>
      <c r="F12" s="121">
        <v>782.8</v>
      </c>
      <c r="G12" s="159">
        <v>11909.96</v>
      </c>
      <c r="H12" s="159">
        <v>3221.034</v>
      </c>
      <c r="I12" s="122">
        <f t="shared" si="3"/>
        <v>-8.575827782604508</v>
      </c>
      <c r="J12" s="170">
        <f t="shared" si="0"/>
        <v>-17.344463884662375</v>
      </c>
      <c r="K12" s="170">
        <f t="shared" si="5"/>
        <v>311.4759836484415</v>
      </c>
      <c r="L12" s="170">
        <f t="shared" si="4"/>
        <v>1.719425492282163</v>
      </c>
      <c r="M12" s="171">
        <f t="shared" si="1"/>
        <v>1.4748829024369103</v>
      </c>
      <c r="N12" s="1322">
        <f t="shared" si="2"/>
        <v>3.924708915722328</v>
      </c>
      <c r="O12" s="160"/>
      <c r="P12" s="160"/>
      <c r="Q12" s="160"/>
    </row>
    <row r="13" spans="1:17" ht="19.5" customHeight="1">
      <c r="A13" s="34" t="s">
        <v>81</v>
      </c>
      <c r="B13" s="158">
        <v>990</v>
      </c>
      <c r="C13" s="158">
        <v>4090</v>
      </c>
      <c r="D13" s="121">
        <v>1157.95</v>
      </c>
      <c r="E13" s="121">
        <v>6217.373</v>
      </c>
      <c r="F13" s="121">
        <v>659.943</v>
      </c>
      <c r="G13" s="159">
        <v>7075.351</v>
      </c>
      <c r="H13" s="159">
        <v>1459.9370000000001</v>
      </c>
      <c r="I13" s="122">
        <f t="shared" si="3"/>
        <v>16.964646464646467</v>
      </c>
      <c r="J13" s="170">
        <f t="shared" si="0"/>
        <v>-43.007642817047376</v>
      </c>
      <c r="K13" s="170">
        <f t="shared" si="5"/>
        <v>121.22168126641242</v>
      </c>
      <c r="L13" s="170">
        <f t="shared" si="4"/>
        <v>2.1022981034927253</v>
      </c>
      <c r="M13" s="171">
        <f t="shared" si="1"/>
        <v>1.2434065499270848</v>
      </c>
      <c r="N13" s="1322">
        <f t="shared" si="2"/>
        <v>1.7788783851064316</v>
      </c>
      <c r="O13" s="160"/>
      <c r="P13" s="160"/>
      <c r="Q13" s="160"/>
    </row>
    <row r="14" spans="1:17" ht="19.5" customHeight="1">
      <c r="A14" s="34" t="s">
        <v>82</v>
      </c>
      <c r="B14" s="123">
        <v>76.7</v>
      </c>
      <c r="C14" s="123">
        <v>434.906</v>
      </c>
      <c r="D14" s="123">
        <v>81.281</v>
      </c>
      <c r="E14" s="123">
        <v>461.616</v>
      </c>
      <c r="F14" s="121">
        <v>100.521</v>
      </c>
      <c r="G14" s="161">
        <v>566.818</v>
      </c>
      <c r="H14" s="159">
        <v>138.371</v>
      </c>
      <c r="I14" s="122">
        <f t="shared" si="3"/>
        <v>5.972620599739248</v>
      </c>
      <c r="J14" s="170">
        <f t="shared" si="0"/>
        <v>23.670968615051493</v>
      </c>
      <c r="K14" s="170">
        <f t="shared" si="5"/>
        <v>37.6538235791526</v>
      </c>
      <c r="L14" s="170">
        <f t="shared" si="4"/>
        <v>0.1475684547260177</v>
      </c>
      <c r="M14" s="171">
        <f>F14/F$18*100</f>
        <v>0.1893928260550085</v>
      </c>
      <c r="N14" s="1322">
        <f t="shared" si="2"/>
        <v>0.1685998649431873</v>
      </c>
      <c r="O14" s="160"/>
      <c r="P14" s="160"/>
      <c r="Q14" s="160"/>
    </row>
    <row r="15" spans="1:17" ht="19.5" customHeight="1">
      <c r="A15" s="34" t="s">
        <v>83</v>
      </c>
      <c r="B15" s="123">
        <v>122.2</v>
      </c>
      <c r="C15" s="123">
        <v>440.533</v>
      </c>
      <c r="D15" s="123">
        <v>150.448</v>
      </c>
      <c r="E15" s="123">
        <v>562.917</v>
      </c>
      <c r="F15" s="121">
        <v>166.585</v>
      </c>
      <c r="G15" s="161">
        <v>720.724</v>
      </c>
      <c r="H15" s="159">
        <v>205.685</v>
      </c>
      <c r="I15" s="122">
        <f t="shared" si="3"/>
        <v>23.11620294599018</v>
      </c>
      <c r="J15" s="170">
        <f t="shared" si="0"/>
        <v>10.725965117515685</v>
      </c>
      <c r="K15" s="170">
        <f t="shared" si="5"/>
        <v>23.471501035507387</v>
      </c>
      <c r="L15" s="170">
        <f t="shared" si="4"/>
        <v>0.2731435252595307</v>
      </c>
      <c r="M15" s="171">
        <f t="shared" si="1"/>
        <v>0.3138648036566846</v>
      </c>
      <c r="N15" s="1322">
        <f t="shared" si="2"/>
        <v>0.2506194449764725</v>
      </c>
      <c r="O15" s="160"/>
      <c r="P15" s="160"/>
      <c r="Q15" s="160"/>
    </row>
    <row r="16" spans="1:17" ht="19.5" customHeight="1">
      <c r="A16" s="34" t="s">
        <v>84</v>
      </c>
      <c r="B16" s="123">
        <v>1672.5</v>
      </c>
      <c r="C16" s="123">
        <v>6850.123</v>
      </c>
      <c r="D16" s="123">
        <v>2184.358</v>
      </c>
      <c r="E16" s="123">
        <v>11016.301</v>
      </c>
      <c r="F16" s="121">
        <v>0</v>
      </c>
      <c r="G16" s="161">
        <v>9689.767</v>
      </c>
      <c r="H16" s="159">
        <v>2042.766</v>
      </c>
      <c r="I16" s="122">
        <f t="shared" si="3"/>
        <v>30.604364723467874</v>
      </c>
      <c r="J16" s="170">
        <f t="shared" si="0"/>
        <v>-100</v>
      </c>
      <c r="K16" s="170" t="s">
        <v>3</v>
      </c>
      <c r="L16" s="170">
        <f>E16/E$18*100</f>
        <v>2.733343766865208</v>
      </c>
      <c r="M16" s="171">
        <f t="shared" si="1"/>
        <v>0</v>
      </c>
      <c r="N16" s="1322">
        <f>H16/H$18*100</f>
        <v>2.489033624896365</v>
      </c>
      <c r="O16" s="160"/>
      <c r="P16" s="160"/>
      <c r="Q16" s="160"/>
    </row>
    <row r="17" spans="1:17" ht="19.5" customHeight="1">
      <c r="A17" s="34" t="s">
        <v>85</v>
      </c>
      <c r="B17" s="158">
        <v>2834.8</v>
      </c>
      <c r="C17" s="158">
        <v>45045</v>
      </c>
      <c r="D17" s="162">
        <v>3726.3</v>
      </c>
      <c r="E17" s="162">
        <v>45093.2</v>
      </c>
      <c r="F17" s="162">
        <v>3350.8</v>
      </c>
      <c r="G17" s="162">
        <v>61313.2</v>
      </c>
      <c r="H17" s="163">
        <v>4970.6</v>
      </c>
      <c r="I17" s="164">
        <f t="shared" si="3"/>
        <v>31.448426696768728</v>
      </c>
      <c r="J17" s="172">
        <f t="shared" si="0"/>
        <v>-10.077020100367662</v>
      </c>
      <c r="K17" s="172">
        <f t="shared" si="5"/>
        <v>48.34069475946043</v>
      </c>
      <c r="L17" s="172">
        <f>D17/D$18%</f>
        <v>6.765225979571607</v>
      </c>
      <c r="M17" s="173">
        <f t="shared" si="1"/>
        <v>6.313282613037302</v>
      </c>
      <c r="N17" s="1322">
        <f t="shared" si="2"/>
        <v>6.056489356054424</v>
      </c>
      <c r="O17" s="160"/>
      <c r="P17" s="160"/>
      <c r="Q17" s="160"/>
    </row>
    <row r="18" spans="1:17" ht="19.5" customHeight="1" thickBot="1">
      <c r="A18" s="1417" t="s">
        <v>86</v>
      </c>
      <c r="B18" s="1323">
        <f>SUM(B8:B17)</f>
        <v>45357</v>
      </c>
      <c r="C18" s="1323">
        <v>356846</v>
      </c>
      <c r="D18" s="1324">
        <f>SUM(D8:D17)</f>
        <v>55080.2</v>
      </c>
      <c r="E18" s="1324">
        <v>403033.864</v>
      </c>
      <c r="F18" s="1324">
        <f>SUM(F8:F17)</f>
        <v>53075.4</v>
      </c>
      <c r="G18" s="1324">
        <f>SUM(G8:G17)</f>
        <v>482741.9000000001</v>
      </c>
      <c r="H18" s="1325">
        <f>SUM(H8:H17)</f>
        <v>82070.64700000001</v>
      </c>
      <c r="I18" s="1326">
        <f>(D18-B18)/B18*100</f>
        <v>21.437043896201242</v>
      </c>
      <c r="J18" s="1327">
        <f t="shared" si="0"/>
        <v>-3.6397834430521243</v>
      </c>
      <c r="K18" s="1327">
        <f>H18/F18*100-100</f>
        <v>54.63029388379553</v>
      </c>
      <c r="L18" s="1327">
        <f>D18/D$18%</f>
        <v>99.99999999999999</v>
      </c>
      <c r="M18" s="1328">
        <f t="shared" si="1"/>
        <v>100</v>
      </c>
      <c r="N18" s="1329">
        <f t="shared" si="2"/>
        <v>100</v>
      </c>
      <c r="O18" s="160"/>
      <c r="P18" s="160"/>
      <c r="Q18" s="160"/>
    </row>
    <row r="19" spans="1:17" ht="19.5" customHeight="1" thickTop="1">
      <c r="A19" s="145"/>
      <c r="B19" s="165"/>
      <c r="C19" s="165"/>
      <c r="D19" s="124"/>
      <c r="E19" s="124"/>
      <c r="F19" s="124"/>
      <c r="G19" s="124"/>
      <c r="H19" s="124"/>
      <c r="I19" s="125"/>
      <c r="J19" s="166"/>
      <c r="K19" s="167"/>
      <c r="L19" s="146"/>
      <c r="N19" s="119"/>
      <c r="O19" s="160"/>
      <c r="P19" s="160"/>
      <c r="Q19" s="160"/>
    </row>
    <row r="20" spans="1:17" ht="29.25" customHeight="1">
      <c r="A20" s="1653" t="s">
        <v>87</v>
      </c>
      <c r="B20" s="1653"/>
      <c r="C20" s="1653"/>
      <c r="D20" s="1653"/>
      <c r="E20" s="1653"/>
      <c r="F20" s="1653"/>
      <c r="G20" s="1653"/>
      <c r="H20" s="1653"/>
      <c r="I20" s="1653"/>
      <c r="J20" s="1653"/>
      <c r="K20" s="1653"/>
      <c r="L20" s="1653"/>
      <c r="N20" s="119"/>
      <c r="O20" s="160"/>
      <c r="P20" s="160"/>
      <c r="Q20" s="160"/>
    </row>
    <row r="21" spans="1:17" ht="15.75">
      <c r="A21" s="126" t="s">
        <v>88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68"/>
      <c r="L21" s="168"/>
      <c r="N21" s="119"/>
      <c r="O21" s="160"/>
      <c r="P21" s="160"/>
      <c r="Q21" s="160"/>
    </row>
    <row r="22" spans="1:17" ht="15.75">
      <c r="A22" s="126" t="s">
        <v>89</v>
      </c>
      <c r="B22" s="127"/>
      <c r="C22" s="127"/>
      <c r="D22" s="127"/>
      <c r="E22" s="127"/>
      <c r="F22" s="127"/>
      <c r="G22" s="127"/>
      <c r="H22" s="127"/>
      <c r="I22" s="128"/>
      <c r="J22" s="128"/>
      <c r="K22" s="168"/>
      <c r="L22" s="168"/>
      <c r="N22" s="119"/>
      <c r="O22" s="160"/>
      <c r="P22" s="160"/>
      <c r="Q22" s="160"/>
    </row>
    <row r="23" spans="14:17" ht="12.75">
      <c r="N23" s="124"/>
      <c r="O23" s="160"/>
      <c r="P23" s="160"/>
      <c r="Q23" s="160"/>
    </row>
    <row r="24" spans="14:17" ht="12.75">
      <c r="N24" s="160"/>
      <c r="O24" s="160"/>
      <c r="P24" s="160"/>
      <c r="Q24" s="160"/>
    </row>
  </sheetData>
  <sheetProtection/>
  <mergeCells count="12">
    <mergeCell ref="M5:N6"/>
    <mergeCell ref="B6:C6"/>
    <mergeCell ref="D6:E6"/>
    <mergeCell ref="F6:G6"/>
    <mergeCell ref="A1:N1"/>
    <mergeCell ref="A2:N2"/>
    <mergeCell ref="A3:N3"/>
    <mergeCell ref="A20:L20"/>
    <mergeCell ref="A5:A7"/>
    <mergeCell ref="B5:H5"/>
    <mergeCell ref="I5:K6"/>
    <mergeCell ref="L5:L6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5.421875" style="2" bestFit="1" customWidth="1"/>
    <col min="2" max="2" width="34.57421875" style="2" customWidth="1"/>
    <col min="3" max="3" width="11.8515625" style="2" hidden="1" customWidth="1"/>
    <col min="4" max="5" width="11.7109375" style="39" hidden="1" customWidth="1"/>
    <col min="6" max="6" width="10.00390625" style="40" hidden="1" customWidth="1"/>
    <col min="7" max="7" width="10.00390625" style="40" customWidth="1"/>
    <col min="8" max="10" width="10.00390625" style="39" customWidth="1"/>
    <col min="11" max="11" width="9.421875" style="2" customWidth="1"/>
    <col min="12" max="12" width="8.8515625" style="2" customWidth="1"/>
    <col min="13" max="13" width="10.00390625" style="59" customWidth="1"/>
    <col min="14" max="17" width="9.140625" style="2" customWidth="1"/>
    <col min="18" max="18" width="9.57421875" style="2" bestFit="1" customWidth="1"/>
    <col min="19" max="16384" width="9.140625" style="2" customWidth="1"/>
  </cols>
  <sheetData>
    <row r="1" spans="1:13" ht="12.75">
      <c r="A1" s="1563" t="s">
        <v>62</v>
      </c>
      <c r="B1" s="1563"/>
      <c r="C1" s="1563"/>
      <c r="D1" s="1563"/>
      <c r="E1" s="1563"/>
      <c r="F1" s="1563"/>
      <c r="G1" s="1563"/>
      <c r="H1" s="1563"/>
      <c r="I1" s="1563"/>
      <c r="J1" s="1563"/>
      <c r="K1" s="1563"/>
      <c r="L1" s="1563"/>
      <c r="M1" s="1"/>
    </row>
    <row r="2" spans="1:13" ht="15.75">
      <c r="A2" s="1651" t="s">
        <v>53</v>
      </c>
      <c r="B2" s="1651"/>
      <c r="C2" s="1651"/>
      <c r="D2" s="1651"/>
      <c r="E2" s="1651"/>
      <c r="F2" s="1651"/>
      <c r="G2" s="1651"/>
      <c r="H2" s="1651"/>
      <c r="I2" s="1651"/>
      <c r="J2" s="1651"/>
      <c r="K2" s="1651"/>
      <c r="L2" s="1651"/>
      <c r="M2" s="42"/>
    </row>
    <row r="3" spans="1:13" ht="11.25" customHeight="1">
      <c r="A3" s="1651"/>
      <c r="B3" s="1651"/>
      <c r="C3" s="1651"/>
      <c r="D3" s="1651"/>
      <c r="E3" s="1651"/>
      <c r="F3" s="1651"/>
      <c r="G3" s="1651"/>
      <c r="H3" s="1651"/>
      <c r="I3" s="1651"/>
      <c r="J3" s="1651"/>
      <c r="K3" s="1651"/>
      <c r="L3" s="1651"/>
      <c r="M3" s="42"/>
    </row>
    <row r="4" spans="1:13" ht="13.5" thickBot="1">
      <c r="A4" s="1672" t="s">
        <v>40</v>
      </c>
      <c r="B4" s="1672"/>
      <c r="C4" s="1672"/>
      <c r="D4" s="1672"/>
      <c r="E4" s="1672"/>
      <c r="F4" s="1672"/>
      <c r="G4" s="1672"/>
      <c r="H4" s="1672"/>
      <c r="I4" s="1672"/>
      <c r="J4" s="1672"/>
      <c r="K4" s="1672"/>
      <c r="L4" s="1672"/>
      <c r="M4" s="43"/>
    </row>
    <row r="5" spans="1:13" ht="27.75" customHeight="1" thickTop="1">
      <c r="A5" s="1673" t="s">
        <v>54</v>
      </c>
      <c r="B5" s="1675" t="s">
        <v>55</v>
      </c>
      <c r="C5" s="3">
        <v>2013</v>
      </c>
      <c r="D5" s="3">
        <v>2013</v>
      </c>
      <c r="E5" s="3">
        <v>2014</v>
      </c>
      <c r="F5" s="3">
        <v>2014</v>
      </c>
      <c r="G5" s="3">
        <v>2015</v>
      </c>
      <c r="H5" s="3">
        <v>2015</v>
      </c>
      <c r="I5" s="3">
        <v>2016</v>
      </c>
      <c r="J5" s="3">
        <v>2016</v>
      </c>
      <c r="K5" s="1677" t="s">
        <v>1102</v>
      </c>
      <c r="L5" s="1678"/>
      <c r="M5" s="44"/>
    </row>
    <row r="6" spans="1:13" ht="12.75">
      <c r="A6" s="1674"/>
      <c r="B6" s="1676"/>
      <c r="C6" s="45" t="s">
        <v>43</v>
      </c>
      <c r="D6" s="3" t="s">
        <v>42</v>
      </c>
      <c r="E6" s="45" t="s">
        <v>43</v>
      </c>
      <c r="F6" s="3" t="s">
        <v>42</v>
      </c>
      <c r="G6" s="45" t="s">
        <v>43</v>
      </c>
      <c r="H6" s="3" t="s">
        <v>142</v>
      </c>
      <c r="I6" s="45" t="s">
        <v>43</v>
      </c>
      <c r="J6" s="3" t="s">
        <v>142</v>
      </c>
      <c r="K6" s="3">
        <v>2015</v>
      </c>
      <c r="L6" s="4">
        <v>2016</v>
      </c>
      <c r="M6" s="44"/>
    </row>
    <row r="7" spans="1:14" ht="12.75">
      <c r="A7" s="5">
        <v>1</v>
      </c>
      <c r="B7" s="6" t="s">
        <v>44</v>
      </c>
      <c r="C7" s="7">
        <f aca="true" t="shared" si="0" ref="C7:I7">SUM(C8:C12)</f>
        <v>136468.10700000002</v>
      </c>
      <c r="D7" s="7">
        <f t="shared" si="0"/>
        <v>136468.10700000002</v>
      </c>
      <c r="E7" s="7">
        <f t="shared" si="0"/>
        <v>136468.107</v>
      </c>
      <c r="F7" s="7">
        <f t="shared" si="0"/>
        <v>136468.107</v>
      </c>
      <c r="G7" s="7">
        <f t="shared" si="0"/>
        <v>119858.10699999999</v>
      </c>
      <c r="H7" s="7">
        <v>114409.10699999999</v>
      </c>
      <c r="I7" s="7">
        <f t="shared" si="0"/>
        <v>116059.10699999999</v>
      </c>
      <c r="J7" s="7">
        <v>116059.09999999999</v>
      </c>
      <c r="K7" s="7">
        <f>H7-G7</f>
        <v>-5449</v>
      </c>
      <c r="L7" s="8">
        <f>J7-I7</f>
        <v>-0.006999999997788109</v>
      </c>
      <c r="M7" s="46"/>
      <c r="N7" s="47"/>
    </row>
    <row r="8" spans="1:14" ht="12.75">
      <c r="A8" s="9"/>
      <c r="B8" s="10" t="s">
        <v>45</v>
      </c>
      <c r="C8" s="48">
        <v>12968.932</v>
      </c>
      <c r="D8" s="11">
        <v>12968.932</v>
      </c>
      <c r="E8" s="11">
        <v>22048.932</v>
      </c>
      <c r="F8" s="11">
        <v>22048.932</v>
      </c>
      <c r="G8" s="11">
        <v>17968.932</v>
      </c>
      <c r="H8" s="11">
        <v>11919.932</v>
      </c>
      <c r="I8" s="11">
        <v>16099.932</v>
      </c>
      <c r="J8" s="11">
        <v>16019.9</v>
      </c>
      <c r="K8" s="12">
        <f aca="true" t="shared" si="1" ref="K8:K40">H8-G8</f>
        <v>-6049</v>
      </c>
      <c r="L8" s="13">
        <f aca="true" t="shared" si="2" ref="L8:L40">J8-I8</f>
        <v>-80.03200000000106</v>
      </c>
      <c r="M8" s="49"/>
      <c r="N8" s="47"/>
    </row>
    <row r="9" spans="1:14" ht="12.75">
      <c r="A9" s="9"/>
      <c r="B9" s="10" t="s">
        <v>46</v>
      </c>
      <c r="C9" s="48">
        <v>121491.425</v>
      </c>
      <c r="D9" s="11">
        <v>121545.55</v>
      </c>
      <c r="E9" s="11">
        <v>113360.25</v>
      </c>
      <c r="F9" s="11">
        <v>113364.25</v>
      </c>
      <c r="G9" s="11">
        <v>100729.15</v>
      </c>
      <c r="H9" s="11">
        <v>98788.25</v>
      </c>
      <c r="I9" s="11">
        <v>97899.525</v>
      </c>
      <c r="J9" s="11">
        <v>98423.3</v>
      </c>
      <c r="K9" s="12">
        <f t="shared" si="1"/>
        <v>-1940.8999999999942</v>
      </c>
      <c r="L9" s="13">
        <f t="shared" si="2"/>
        <v>523.7750000000087</v>
      </c>
      <c r="M9" s="49"/>
      <c r="N9" s="47"/>
    </row>
    <row r="10" spans="1:14" ht="12.75">
      <c r="A10" s="14"/>
      <c r="B10" s="10" t="s">
        <v>47</v>
      </c>
      <c r="C10" s="48">
        <v>1406</v>
      </c>
      <c r="D10" s="11">
        <v>1399.875</v>
      </c>
      <c r="E10" s="11">
        <v>721.425</v>
      </c>
      <c r="F10" s="12">
        <v>627.425</v>
      </c>
      <c r="G10" s="12">
        <v>906.95</v>
      </c>
      <c r="H10" s="11">
        <v>1447.275</v>
      </c>
      <c r="I10" s="11">
        <v>444.4</v>
      </c>
      <c r="J10" s="11">
        <v>834.4</v>
      </c>
      <c r="K10" s="12">
        <f t="shared" si="1"/>
        <v>540.325</v>
      </c>
      <c r="L10" s="13">
        <f t="shared" si="2"/>
        <v>390</v>
      </c>
      <c r="M10" s="49"/>
      <c r="N10" s="47"/>
    </row>
    <row r="11" spans="1:14" ht="12.75">
      <c r="A11" s="15"/>
      <c r="B11" s="10" t="s">
        <v>48</v>
      </c>
      <c r="C11" s="48">
        <v>551.75</v>
      </c>
      <c r="D11" s="11">
        <v>503.75</v>
      </c>
      <c r="E11" s="11">
        <v>337.5</v>
      </c>
      <c r="F11" s="12">
        <v>427.5</v>
      </c>
      <c r="G11" s="12">
        <v>253.075</v>
      </c>
      <c r="H11" s="11">
        <v>1578.65</v>
      </c>
      <c r="I11" s="11">
        <v>111.5</v>
      </c>
      <c r="J11" s="11">
        <v>106.5</v>
      </c>
      <c r="K11" s="12">
        <f t="shared" si="1"/>
        <v>1325.575</v>
      </c>
      <c r="L11" s="13">
        <f t="shared" si="2"/>
        <v>-5</v>
      </c>
      <c r="M11" s="49"/>
      <c r="N11" s="47"/>
    </row>
    <row r="12" spans="1:14" ht="12.75">
      <c r="A12" s="9"/>
      <c r="B12" s="10" t="s">
        <v>49</v>
      </c>
      <c r="C12" s="48">
        <v>50</v>
      </c>
      <c r="D12" s="11">
        <v>50</v>
      </c>
      <c r="E12" s="11">
        <v>0</v>
      </c>
      <c r="F12" s="11">
        <v>0</v>
      </c>
      <c r="G12" s="11">
        <v>0</v>
      </c>
      <c r="H12" s="11">
        <v>675</v>
      </c>
      <c r="I12" s="11">
        <v>1503.75</v>
      </c>
      <c r="J12" s="11">
        <v>675</v>
      </c>
      <c r="K12" s="12">
        <f t="shared" si="1"/>
        <v>675</v>
      </c>
      <c r="L12" s="13">
        <f t="shared" si="2"/>
        <v>-828.75</v>
      </c>
      <c r="M12" s="49"/>
      <c r="N12" s="47"/>
    </row>
    <row r="13" spans="1:14" ht="13.5">
      <c r="A13" s="16">
        <v>2</v>
      </c>
      <c r="B13" s="17" t="s">
        <v>56</v>
      </c>
      <c r="C13" s="18">
        <f aca="true" t="shared" si="3" ref="C13:J13">SUM(C14:C18)</f>
        <v>51610.899999999994</v>
      </c>
      <c r="D13" s="18">
        <f t="shared" si="3"/>
        <v>51610.899999999994</v>
      </c>
      <c r="E13" s="18">
        <f t="shared" si="3"/>
        <v>47110.899999999994</v>
      </c>
      <c r="F13" s="18">
        <f t="shared" si="3"/>
        <v>47110.899999999994</v>
      </c>
      <c r="G13" s="18">
        <f t="shared" si="3"/>
        <v>57070</v>
      </c>
      <c r="H13" s="18">
        <v>57070</v>
      </c>
      <c r="I13" s="18">
        <f t="shared" si="3"/>
        <v>108899.99999999999</v>
      </c>
      <c r="J13" s="18">
        <f t="shared" si="3"/>
        <v>108900</v>
      </c>
      <c r="K13" s="18">
        <f t="shared" si="1"/>
        <v>0</v>
      </c>
      <c r="L13" s="19">
        <f t="shared" si="2"/>
        <v>0</v>
      </c>
      <c r="M13" s="46"/>
      <c r="N13" s="47"/>
    </row>
    <row r="14" spans="1:14" ht="12.75">
      <c r="A14" s="14"/>
      <c r="B14" s="10" t="s">
        <v>45</v>
      </c>
      <c r="C14" s="48">
        <v>319.175</v>
      </c>
      <c r="D14" s="11">
        <v>319.175</v>
      </c>
      <c r="E14" s="11">
        <v>0</v>
      </c>
      <c r="F14" s="12">
        <v>0</v>
      </c>
      <c r="G14" s="12">
        <v>28.675</v>
      </c>
      <c r="H14" s="11">
        <v>0</v>
      </c>
      <c r="I14" s="11">
        <v>0</v>
      </c>
      <c r="J14" s="11">
        <v>0</v>
      </c>
      <c r="K14" s="12">
        <f t="shared" si="1"/>
        <v>-28.675</v>
      </c>
      <c r="L14" s="13">
        <f t="shared" si="2"/>
        <v>0</v>
      </c>
      <c r="M14" s="49"/>
      <c r="N14" s="47"/>
    </row>
    <row r="15" spans="1:14" ht="12.75">
      <c r="A15" s="15"/>
      <c r="B15" s="10" t="s">
        <v>46</v>
      </c>
      <c r="C15" s="48">
        <v>25738.725</v>
      </c>
      <c r="D15" s="11">
        <v>25738.725</v>
      </c>
      <c r="E15" s="11">
        <v>23006.775</v>
      </c>
      <c r="F15" s="20">
        <v>23006.775</v>
      </c>
      <c r="G15" s="20">
        <v>35633.925</v>
      </c>
      <c r="H15" s="11">
        <v>35633.925</v>
      </c>
      <c r="I15" s="11">
        <v>79063.5</v>
      </c>
      <c r="J15" s="11">
        <v>79063.5</v>
      </c>
      <c r="K15" s="12">
        <f t="shared" si="1"/>
        <v>0</v>
      </c>
      <c r="L15" s="13">
        <f t="shared" si="2"/>
        <v>0</v>
      </c>
      <c r="M15" s="49"/>
      <c r="N15" s="47"/>
    </row>
    <row r="16" spans="1:14" ht="12.75">
      <c r="A16" s="9"/>
      <c r="B16" s="10" t="s">
        <v>47</v>
      </c>
      <c r="C16" s="48">
        <v>1503.575</v>
      </c>
      <c r="D16" s="20">
        <v>1503.575</v>
      </c>
      <c r="E16" s="20">
        <v>2022.925</v>
      </c>
      <c r="F16" s="11">
        <v>2022.925</v>
      </c>
      <c r="G16" s="11">
        <v>2180.875</v>
      </c>
      <c r="H16" s="20">
        <v>2180.875</v>
      </c>
      <c r="I16" s="20">
        <v>5116.65</v>
      </c>
      <c r="J16" s="20">
        <v>5116.6</v>
      </c>
      <c r="K16" s="12">
        <f t="shared" si="1"/>
        <v>0</v>
      </c>
      <c r="L16" s="13">
        <f t="shared" si="2"/>
        <v>-0.049999999999272404</v>
      </c>
      <c r="M16" s="49"/>
      <c r="N16" s="47"/>
    </row>
    <row r="17" spans="1:14" ht="12.75">
      <c r="A17" s="15"/>
      <c r="B17" s="10" t="s">
        <v>48</v>
      </c>
      <c r="C17" s="48">
        <v>1551.375</v>
      </c>
      <c r="D17" s="20">
        <v>1551.375</v>
      </c>
      <c r="E17" s="20">
        <v>2702.475</v>
      </c>
      <c r="F17" s="11">
        <v>2702.475</v>
      </c>
      <c r="G17" s="11">
        <v>2793.875</v>
      </c>
      <c r="H17" s="20">
        <v>2793.875</v>
      </c>
      <c r="I17" s="20">
        <v>3733.525</v>
      </c>
      <c r="J17" s="20">
        <v>3733.5</v>
      </c>
      <c r="K17" s="12">
        <f t="shared" si="1"/>
        <v>0</v>
      </c>
      <c r="L17" s="13">
        <f t="shared" si="2"/>
        <v>-0.02500000000009095</v>
      </c>
      <c r="M17" s="49"/>
      <c r="N17" s="47"/>
    </row>
    <row r="18" spans="1:14" ht="12.75">
      <c r="A18" s="14"/>
      <c r="B18" s="10" t="s">
        <v>49</v>
      </c>
      <c r="C18" s="48">
        <v>22498.05</v>
      </c>
      <c r="D18" s="11">
        <v>22498.05</v>
      </c>
      <c r="E18" s="11">
        <v>19378.725</v>
      </c>
      <c r="F18" s="20">
        <v>19378.725</v>
      </c>
      <c r="G18" s="20">
        <v>16432.649999999998</v>
      </c>
      <c r="H18" s="11">
        <v>16461.324999999997</v>
      </c>
      <c r="I18" s="11">
        <v>20986.324999999997</v>
      </c>
      <c r="J18" s="11">
        <v>20986.4</v>
      </c>
      <c r="K18" s="12">
        <f t="shared" si="1"/>
        <v>28.674999999999272</v>
      </c>
      <c r="L18" s="13">
        <f t="shared" si="2"/>
        <v>0.07500000000436557</v>
      </c>
      <c r="M18" s="49"/>
      <c r="N18" s="47"/>
    </row>
    <row r="19" spans="1:14" ht="12.75">
      <c r="A19" s="14">
        <v>3</v>
      </c>
      <c r="B19" s="17" t="s">
        <v>57</v>
      </c>
      <c r="C19" s="50">
        <v>15680</v>
      </c>
      <c r="D19" s="18">
        <f aca="true" t="shared" si="4" ref="D19:J19">SUM(D20:D24)</f>
        <v>15680</v>
      </c>
      <c r="E19" s="18">
        <f t="shared" si="4"/>
        <v>16586.48</v>
      </c>
      <c r="F19" s="18">
        <f t="shared" si="4"/>
        <v>16586.48</v>
      </c>
      <c r="G19" s="18">
        <f t="shared" si="4"/>
        <v>16586.48</v>
      </c>
      <c r="H19" s="18">
        <v>16586.48</v>
      </c>
      <c r="I19" s="18">
        <f t="shared" si="4"/>
        <v>906.48</v>
      </c>
      <c r="J19" s="18">
        <f t="shared" si="4"/>
        <v>906.5</v>
      </c>
      <c r="K19" s="18">
        <f t="shared" si="1"/>
        <v>0</v>
      </c>
      <c r="L19" s="19">
        <f t="shared" si="2"/>
        <v>0.01999999999998181</v>
      </c>
      <c r="M19" s="46"/>
      <c r="N19" s="47"/>
    </row>
    <row r="20" spans="1:14" ht="12.75">
      <c r="A20" s="15"/>
      <c r="B20" s="10" t="s">
        <v>45</v>
      </c>
      <c r="C20" s="48">
        <v>17.36</v>
      </c>
      <c r="D20" s="20">
        <v>17.36</v>
      </c>
      <c r="E20" s="20">
        <v>18.67</v>
      </c>
      <c r="F20" s="11">
        <v>18.67</v>
      </c>
      <c r="G20" s="11">
        <v>21.37</v>
      </c>
      <c r="H20" s="11">
        <v>22.17</v>
      </c>
      <c r="I20" s="11">
        <v>1.3</v>
      </c>
      <c r="J20" s="11">
        <v>1.3</v>
      </c>
      <c r="K20" s="12">
        <f t="shared" si="1"/>
        <v>0.8000000000000007</v>
      </c>
      <c r="L20" s="13">
        <f t="shared" si="2"/>
        <v>0</v>
      </c>
      <c r="M20" s="49"/>
      <c r="N20" s="47"/>
    </row>
    <row r="21" spans="1:14" ht="12.75">
      <c r="A21" s="15"/>
      <c r="B21" s="10" t="s">
        <v>46</v>
      </c>
      <c r="C21" s="48">
        <v>0</v>
      </c>
      <c r="D21" s="20">
        <v>0</v>
      </c>
      <c r="E21" s="20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1"/>
        <v>0</v>
      </c>
      <c r="L21" s="13">
        <f t="shared" si="2"/>
        <v>0</v>
      </c>
      <c r="M21" s="49"/>
      <c r="N21" s="47"/>
    </row>
    <row r="22" spans="1:14" ht="12.75">
      <c r="A22" s="15"/>
      <c r="B22" s="10" t="s">
        <v>47</v>
      </c>
      <c r="C22" s="48">
        <v>0</v>
      </c>
      <c r="D22" s="11">
        <v>0</v>
      </c>
      <c r="E22" s="11">
        <v>0</v>
      </c>
      <c r="F22" s="20">
        <v>0</v>
      </c>
      <c r="G22" s="20">
        <v>0</v>
      </c>
      <c r="H22" s="11">
        <v>0</v>
      </c>
      <c r="I22" s="11">
        <v>0</v>
      </c>
      <c r="J22" s="11">
        <v>0</v>
      </c>
      <c r="K22" s="12">
        <f t="shared" si="1"/>
        <v>0</v>
      </c>
      <c r="L22" s="13">
        <f t="shared" si="2"/>
        <v>0</v>
      </c>
      <c r="M22" s="49"/>
      <c r="N22" s="47"/>
    </row>
    <row r="23" spans="1:14" ht="12.75">
      <c r="A23" s="9"/>
      <c r="B23" s="10" t="s">
        <v>48</v>
      </c>
      <c r="C23" s="48">
        <v>0.01</v>
      </c>
      <c r="D23" s="11">
        <v>0.01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1"/>
        <v>0</v>
      </c>
      <c r="L23" s="13">
        <f t="shared" si="2"/>
        <v>0</v>
      </c>
      <c r="M23" s="49"/>
      <c r="N23" s="47"/>
    </row>
    <row r="24" spans="1:14" ht="12.75">
      <c r="A24" s="15"/>
      <c r="B24" s="10" t="s">
        <v>49</v>
      </c>
      <c r="C24" s="48">
        <v>15662.63</v>
      </c>
      <c r="D24" s="11">
        <v>15662.63</v>
      </c>
      <c r="E24" s="11">
        <v>16567.81</v>
      </c>
      <c r="F24" s="11">
        <v>16567.81</v>
      </c>
      <c r="G24" s="11">
        <v>16565.11</v>
      </c>
      <c r="H24" s="11">
        <v>16564.31</v>
      </c>
      <c r="I24" s="11">
        <v>905.1800000000001</v>
      </c>
      <c r="J24" s="11">
        <v>905.2</v>
      </c>
      <c r="K24" s="12">
        <f t="shared" si="1"/>
        <v>-0.7999999999992724</v>
      </c>
      <c r="L24" s="13">
        <f t="shared" si="2"/>
        <v>0.01999999999998181</v>
      </c>
      <c r="M24" s="49"/>
      <c r="N24" s="47"/>
    </row>
    <row r="25" spans="1:14" ht="12.75">
      <c r="A25" s="14">
        <v>4</v>
      </c>
      <c r="B25" s="17" t="s">
        <v>58</v>
      </c>
      <c r="C25" s="50">
        <v>3183.827</v>
      </c>
      <c r="D25" s="18">
        <f aca="true" t="shared" si="5" ref="D25:I25">SUM(D26:D30)</f>
        <v>3183.807</v>
      </c>
      <c r="E25" s="18">
        <f t="shared" si="5"/>
        <v>1516.7459999999999</v>
      </c>
      <c r="F25" s="18">
        <f t="shared" si="5"/>
        <v>1516.7459999999999</v>
      </c>
      <c r="G25" s="18">
        <f t="shared" si="5"/>
        <v>3056.166</v>
      </c>
      <c r="H25" s="18">
        <v>3056.176</v>
      </c>
      <c r="I25" s="18">
        <f t="shared" si="5"/>
        <v>7806.176</v>
      </c>
      <c r="J25" s="18">
        <f>SUM(J26:J30)</f>
        <v>7806.2</v>
      </c>
      <c r="K25" s="18">
        <f t="shared" si="1"/>
        <v>0.009999999999763531</v>
      </c>
      <c r="L25" s="19">
        <f t="shared" si="2"/>
        <v>0.023999999999432475</v>
      </c>
      <c r="M25" s="46"/>
      <c r="N25" s="47"/>
    </row>
    <row r="26" spans="1:14" ht="15">
      <c r="A26" s="14"/>
      <c r="B26" s="10" t="s">
        <v>50</v>
      </c>
      <c r="C26" s="48">
        <v>2411.2580000000003</v>
      </c>
      <c r="D26" s="12">
        <v>2412.048</v>
      </c>
      <c r="E26" s="12">
        <v>1265.358</v>
      </c>
      <c r="F26" s="11">
        <v>1266.668</v>
      </c>
      <c r="G26" s="11">
        <v>507.597</v>
      </c>
      <c r="H26" s="51">
        <v>509.107</v>
      </c>
      <c r="I26" s="51">
        <v>307.551</v>
      </c>
      <c r="J26" s="51">
        <v>327.5</v>
      </c>
      <c r="K26" s="12">
        <f t="shared" si="1"/>
        <v>1.5100000000000477</v>
      </c>
      <c r="L26" s="13">
        <f t="shared" si="2"/>
        <v>19.949000000000012</v>
      </c>
      <c r="M26" s="49"/>
      <c r="N26" s="47"/>
    </row>
    <row r="27" spans="1:14" ht="15">
      <c r="A27" s="14"/>
      <c r="B27" s="10" t="s">
        <v>46</v>
      </c>
      <c r="C27" s="48">
        <v>0</v>
      </c>
      <c r="D27" s="21">
        <v>0</v>
      </c>
      <c r="E27" s="21">
        <v>0</v>
      </c>
      <c r="F27" s="12">
        <v>0</v>
      </c>
      <c r="G27" s="12">
        <v>0</v>
      </c>
      <c r="H27" s="51">
        <v>0</v>
      </c>
      <c r="I27" s="51">
        <v>0</v>
      </c>
      <c r="J27" s="51">
        <v>0</v>
      </c>
      <c r="K27" s="12">
        <f t="shared" si="1"/>
        <v>0</v>
      </c>
      <c r="L27" s="13">
        <f t="shared" si="2"/>
        <v>0</v>
      </c>
      <c r="M27" s="49"/>
      <c r="N27" s="47"/>
    </row>
    <row r="28" spans="1:14" ht="15">
      <c r="A28" s="22"/>
      <c r="B28" s="10" t="s">
        <v>47</v>
      </c>
      <c r="C28" s="48">
        <v>0</v>
      </c>
      <c r="D28" s="20">
        <v>0</v>
      </c>
      <c r="E28" s="20">
        <v>0</v>
      </c>
      <c r="F28" s="12">
        <v>0</v>
      </c>
      <c r="G28" s="12">
        <v>0</v>
      </c>
      <c r="H28" s="52">
        <v>0</v>
      </c>
      <c r="I28" s="52">
        <v>0</v>
      </c>
      <c r="J28" s="52">
        <v>0</v>
      </c>
      <c r="K28" s="12">
        <f t="shared" si="1"/>
        <v>0</v>
      </c>
      <c r="L28" s="13">
        <f t="shared" si="2"/>
        <v>0</v>
      </c>
      <c r="M28" s="49"/>
      <c r="N28" s="47"/>
    </row>
    <row r="29" spans="1:14" ht="15">
      <c r="A29" s="23"/>
      <c r="B29" s="10" t="s">
        <v>48</v>
      </c>
      <c r="C29" s="48">
        <v>13.174</v>
      </c>
      <c r="D29" s="11">
        <v>18.584</v>
      </c>
      <c r="E29" s="11">
        <v>6.349</v>
      </c>
      <c r="F29" s="20">
        <v>6.849</v>
      </c>
      <c r="G29" s="20">
        <v>0</v>
      </c>
      <c r="H29" s="52">
        <v>0</v>
      </c>
      <c r="I29" s="52">
        <v>0</v>
      </c>
      <c r="J29" s="52">
        <v>0</v>
      </c>
      <c r="K29" s="12">
        <f t="shared" si="1"/>
        <v>0</v>
      </c>
      <c r="L29" s="13">
        <f t="shared" si="2"/>
        <v>0</v>
      </c>
      <c r="M29" s="49"/>
      <c r="N29" s="47"/>
    </row>
    <row r="30" spans="1:14" ht="15">
      <c r="A30" s="22"/>
      <c r="B30" s="10" t="s">
        <v>49</v>
      </c>
      <c r="C30" s="48">
        <v>759.395</v>
      </c>
      <c r="D30" s="11">
        <v>753.175</v>
      </c>
      <c r="E30" s="11">
        <v>245.039</v>
      </c>
      <c r="F30" s="20">
        <v>243.229</v>
      </c>
      <c r="G30" s="20">
        <v>2548.569</v>
      </c>
      <c r="H30" s="52">
        <v>2547.069</v>
      </c>
      <c r="I30" s="52">
        <v>7498.625</v>
      </c>
      <c r="J30" s="52">
        <f>7401.7+77</f>
        <v>7478.7</v>
      </c>
      <c r="K30" s="12">
        <f t="shared" si="1"/>
        <v>-1.5</v>
      </c>
      <c r="L30" s="13">
        <f t="shared" si="2"/>
        <v>-19.925000000000182</v>
      </c>
      <c r="M30" s="49"/>
      <c r="N30" s="47"/>
    </row>
    <row r="31" spans="1:14" ht="13.5">
      <c r="A31" s="24">
        <v>5</v>
      </c>
      <c r="B31" s="25" t="s">
        <v>51</v>
      </c>
      <c r="C31" s="53">
        <v>58.894999999999996</v>
      </c>
      <c r="D31" s="26">
        <f aca="true" t="shared" si="6" ref="D31:I31">SUM(D32:D33)</f>
        <v>58.894999999999996</v>
      </c>
      <c r="E31" s="26">
        <f t="shared" si="6"/>
        <v>135.31</v>
      </c>
      <c r="F31" s="26">
        <f t="shared" si="6"/>
        <v>135.31</v>
      </c>
      <c r="G31" s="26">
        <f t="shared" si="6"/>
        <v>215.02499999999998</v>
      </c>
      <c r="H31" s="26">
        <v>215.025</v>
      </c>
      <c r="I31" s="26">
        <f t="shared" si="6"/>
        <v>486.15999999999997</v>
      </c>
      <c r="J31" s="26">
        <v>486.2</v>
      </c>
      <c r="K31" s="18">
        <f t="shared" si="1"/>
        <v>0</v>
      </c>
      <c r="L31" s="19">
        <f t="shared" si="2"/>
        <v>0.040000000000020464</v>
      </c>
      <c r="M31" s="46"/>
      <c r="N31" s="47"/>
    </row>
    <row r="32" spans="1:14" ht="15">
      <c r="A32" s="23"/>
      <c r="B32" s="27" t="s">
        <v>59</v>
      </c>
      <c r="C32" s="54">
        <v>0.01</v>
      </c>
      <c r="D32" s="28">
        <v>0.01</v>
      </c>
      <c r="E32" s="28">
        <v>0.04</v>
      </c>
      <c r="F32" s="28">
        <v>0.05</v>
      </c>
      <c r="G32" s="28">
        <v>0.015</v>
      </c>
      <c r="H32" s="55">
        <v>0.025</v>
      </c>
      <c r="I32" s="55">
        <v>0.01</v>
      </c>
      <c r="J32" s="55">
        <v>0</v>
      </c>
      <c r="K32" s="29">
        <f t="shared" si="1"/>
        <v>0.010000000000000002</v>
      </c>
      <c r="L32" s="30">
        <f t="shared" si="2"/>
        <v>-0.01</v>
      </c>
      <c r="M32" s="56"/>
      <c r="N32" s="47"/>
    </row>
    <row r="33" spans="1:14" ht="15">
      <c r="A33" s="23"/>
      <c r="B33" s="27" t="s">
        <v>60</v>
      </c>
      <c r="C33" s="54">
        <v>58.885</v>
      </c>
      <c r="D33" s="31">
        <v>58.885</v>
      </c>
      <c r="E33" s="31">
        <v>135.27</v>
      </c>
      <c r="F33" s="31">
        <v>135.26</v>
      </c>
      <c r="G33" s="31">
        <v>215.01</v>
      </c>
      <c r="H33" s="57">
        <v>215</v>
      </c>
      <c r="I33" s="57">
        <v>486.15</v>
      </c>
      <c r="J33" s="57">
        <v>486.15</v>
      </c>
      <c r="K33" s="12">
        <f t="shared" si="1"/>
        <v>-0.009999999999990905</v>
      </c>
      <c r="L33" s="13">
        <f t="shared" si="2"/>
        <v>0</v>
      </c>
      <c r="M33" s="49"/>
      <c r="N33" s="47"/>
    </row>
    <row r="34" spans="1:14" ht="12.75">
      <c r="A34" s="32">
        <v>6</v>
      </c>
      <c r="B34" s="33" t="s">
        <v>52</v>
      </c>
      <c r="C34" s="18">
        <f aca="true" t="shared" si="7" ref="C34:I34">SUM(C35:C39)</f>
        <v>207001.72900000002</v>
      </c>
      <c r="D34" s="18">
        <f t="shared" si="7"/>
        <v>207001.70900000003</v>
      </c>
      <c r="E34" s="18">
        <f t="shared" si="7"/>
        <v>201817.543</v>
      </c>
      <c r="F34" s="18">
        <f t="shared" si="7"/>
        <v>201817.543</v>
      </c>
      <c r="G34" s="18">
        <f t="shared" si="7"/>
        <v>196785.77800000005</v>
      </c>
      <c r="H34" s="18">
        <f t="shared" si="7"/>
        <v>191336.78799999997</v>
      </c>
      <c r="I34" s="18">
        <f t="shared" si="7"/>
        <v>234157.92299999998</v>
      </c>
      <c r="J34" s="18">
        <v>234157.92299999998</v>
      </c>
      <c r="K34" s="18">
        <f t="shared" si="1"/>
        <v>-5448.990000000078</v>
      </c>
      <c r="L34" s="19">
        <v>0</v>
      </c>
      <c r="M34" s="46"/>
      <c r="N34" s="47"/>
    </row>
    <row r="35" spans="1:14" ht="12.75">
      <c r="A35" s="34"/>
      <c r="B35" s="35" t="s">
        <v>45</v>
      </c>
      <c r="C35" s="12">
        <f aca="true" t="shared" si="8" ref="C35:H35">C8+C14+C20+C26+C32</f>
        <v>15716.735</v>
      </c>
      <c r="D35" s="12">
        <f t="shared" si="8"/>
        <v>15717.525</v>
      </c>
      <c r="E35" s="12">
        <f t="shared" si="8"/>
        <v>23333</v>
      </c>
      <c r="F35" s="12">
        <f t="shared" si="8"/>
        <v>23334.32</v>
      </c>
      <c r="G35" s="12">
        <f t="shared" si="8"/>
        <v>18526.589</v>
      </c>
      <c r="H35" s="12">
        <f t="shared" si="8"/>
        <v>12451.234</v>
      </c>
      <c r="I35" s="12">
        <f>I8+I14+I20+I26+I32</f>
        <v>16408.792999999998</v>
      </c>
      <c r="J35" s="12">
        <f>J8+J14+J20+J26+J32</f>
        <v>16348.699999999999</v>
      </c>
      <c r="K35" s="12">
        <f t="shared" si="1"/>
        <v>-6075.355</v>
      </c>
      <c r="L35" s="13">
        <f t="shared" si="2"/>
        <v>-60.09299999999894</v>
      </c>
      <c r="M35" s="49"/>
      <c r="N35" s="47"/>
    </row>
    <row r="36" spans="1:14" ht="12.75">
      <c r="A36" s="34"/>
      <c r="B36" s="35" t="s">
        <v>46</v>
      </c>
      <c r="C36" s="12">
        <f aca="true" t="shared" si="9" ref="C36:H38">C9+C15+C21+C27</f>
        <v>147230.15</v>
      </c>
      <c r="D36" s="12">
        <f t="shared" si="9"/>
        <v>147284.275</v>
      </c>
      <c r="E36" s="12">
        <f t="shared" si="9"/>
        <v>136367.025</v>
      </c>
      <c r="F36" s="12">
        <f t="shared" si="9"/>
        <v>136371.025</v>
      </c>
      <c r="G36" s="12">
        <f t="shared" si="9"/>
        <v>136363.075</v>
      </c>
      <c r="H36" s="12">
        <f t="shared" si="9"/>
        <v>134422.175</v>
      </c>
      <c r="I36" s="12">
        <f aca="true" t="shared" si="10" ref="I36:J38">I9+I15+I21+I27</f>
        <v>176963.025</v>
      </c>
      <c r="J36" s="12">
        <f t="shared" si="10"/>
        <v>177486.8</v>
      </c>
      <c r="K36" s="12">
        <f t="shared" si="1"/>
        <v>-1940.9000000000233</v>
      </c>
      <c r="L36" s="13">
        <f t="shared" si="2"/>
        <v>523.7749999999942</v>
      </c>
      <c r="M36" s="49"/>
      <c r="N36" s="47"/>
    </row>
    <row r="37" spans="1:14" ht="12.75">
      <c r="A37" s="34"/>
      <c r="B37" s="35" t="s">
        <v>47</v>
      </c>
      <c r="C37" s="12">
        <f t="shared" si="9"/>
        <v>2909.575</v>
      </c>
      <c r="D37" s="12">
        <f t="shared" si="9"/>
        <v>2903.45</v>
      </c>
      <c r="E37" s="12">
        <f t="shared" si="9"/>
        <v>2744.35</v>
      </c>
      <c r="F37" s="12">
        <f t="shared" si="9"/>
        <v>2650.35</v>
      </c>
      <c r="G37" s="12">
        <f t="shared" si="9"/>
        <v>3087.825</v>
      </c>
      <c r="H37" s="12">
        <f t="shared" si="9"/>
        <v>3628.15</v>
      </c>
      <c r="I37" s="12">
        <f t="shared" si="10"/>
        <v>5561.049999999999</v>
      </c>
      <c r="J37" s="12">
        <f t="shared" si="10"/>
        <v>5951</v>
      </c>
      <c r="K37" s="12">
        <f t="shared" si="1"/>
        <v>540.3250000000003</v>
      </c>
      <c r="L37" s="13">
        <f t="shared" si="2"/>
        <v>389.9500000000007</v>
      </c>
      <c r="M37" s="49"/>
      <c r="N37" s="47"/>
    </row>
    <row r="38" spans="1:14" ht="12.75">
      <c r="A38" s="34"/>
      <c r="B38" s="35" t="s">
        <v>48</v>
      </c>
      <c r="C38" s="12">
        <f t="shared" si="9"/>
        <v>2116.309</v>
      </c>
      <c r="D38" s="12">
        <f t="shared" si="9"/>
        <v>2073.719</v>
      </c>
      <c r="E38" s="12">
        <f t="shared" si="9"/>
        <v>3046.324</v>
      </c>
      <c r="F38" s="12">
        <f t="shared" si="9"/>
        <v>3136.824</v>
      </c>
      <c r="G38" s="12">
        <f t="shared" si="9"/>
        <v>3046.95</v>
      </c>
      <c r="H38" s="12">
        <f t="shared" si="9"/>
        <v>4372.525</v>
      </c>
      <c r="I38" s="12">
        <f t="shared" si="10"/>
        <v>3845.025</v>
      </c>
      <c r="J38" s="12">
        <f t="shared" si="10"/>
        <v>3840</v>
      </c>
      <c r="K38" s="12">
        <f t="shared" si="1"/>
        <v>1325.5749999999998</v>
      </c>
      <c r="L38" s="13">
        <f t="shared" si="2"/>
        <v>-5.025000000000091</v>
      </c>
      <c r="M38" s="49"/>
      <c r="N38" s="47"/>
    </row>
    <row r="39" spans="1:14" ht="12.75">
      <c r="A39" s="34"/>
      <c r="B39" s="35" t="s">
        <v>49</v>
      </c>
      <c r="C39" s="12">
        <f aca="true" t="shared" si="11" ref="C39:H39">C12+C18+C24+C30+C33</f>
        <v>39028.96</v>
      </c>
      <c r="D39" s="12">
        <f t="shared" si="11"/>
        <v>39022.740000000005</v>
      </c>
      <c r="E39" s="12">
        <f t="shared" si="11"/>
        <v>36326.844</v>
      </c>
      <c r="F39" s="12">
        <f t="shared" si="11"/>
        <v>36325.024000000005</v>
      </c>
      <c r="G39" s="12">
        <f t="shared" si="11"/>
        <v>35761.339</v>
      </c>
      <c r="H39" s="12">
        <f t="shared" si="11"/>
        <v>36462.704</v>
      </c>
      <c r="I39" s="12">
        <f>I12+I18+I24+I30+I33</f>
        <v>31380.03</v>
      </c>
      <c r="J39" s="12">
        <f>J12+J18+J24+J30+J33</f>
        <v>30531.450000000004</v>
      </c>
      <c r="K39" s="12">
        <f t="shared" si="1"/>
        <v>701.364999999998</v>
      </c>
      <c r="L39" s="13">
        <f t="shared" si="2"/>
        <v>-848.5799999999945</v>
      </c>
      <c r="M39" s="49"/>
      <c r="N39" s="47"/>
    </row>
    <row r="40" spans="1:19" ht="13.5" thickBot="1">
      <c r="A40" s="36">
        <v>7</v>
      </c>
      <c r="B40" s="37" t="s">
        <v>61</v>
      </c>
      <c r="C40" s="37">
        <v>-184.5</v>
      </c>
      <c r="D40" s="38">
        <v>-36333.5</v>
      </c>
      <c r="E40" s="38">
        <v>-23500.8</v>
      </c>
      <c r="F40" s="38">
        <v>-51763.7</v>
      </c>
      <c r="G40" s="38">
        <v>-41078.1</v>
      </c>
      <c r="H40" s="174">
        <v>-91211.3</v>
      </c>
      <c r="I40" s="174">
        <v>-127379.8</v>
      </c>
      <c r="J40" s="174">
        <v>-200898.6</v>
      </c>
      <c r="K40" s="38">
        <f t="shared" si="1"/>
        <v>-50133.200000000004</v>
      </c>
      <c r="L40" s="58">
        <f t="shared" si="2"/>
        <v>-73518.8</v>
      </c>
      <c r="M40" s="46"/>
      <c r="N40" s="47"/>
      <c r="Q40" s="59"/>
      <c r="R40" s="59"/>
      <c r="S40" s="59"/>
    </row>
    <row r="41" spans="17:19" ht="13.5" thickTop="1">
      <c r="Q41" s="59"/>
      <c r="R41" s="59"/>
      <c r="S41" s="59"/>
    </row>
    <row r="42" spans="17:19" ht="12.75">
      <c r="Q42" s="59"/>
      <c r="R42" s="59"/>
      <c r="S42" s="59"/>
    </row>
    <row r="43" spans="4:19" ht="12.75">
      <c r="D43" s="41"/>
      <c r="E43" s="41"/>
      <c r="F43" s="41"/>
      <c r="G43" s="41"/>
      <c r="H43" s="41"/>
      <c r="I43" s="41"/>
      <c r="J43" s="41"/>
      <c r="K43" s="41"/>
      <c r="L43" s="41"/>
      <c r="M43" s="60"/>
      <c r="Q43" s="59"/>
      <c r="R43" s="175"/>
      <c r="S43" s="59"/>
    </row>
    <row r="44" spans="17:19" ht="12.75">
      <c r="Q44" s="59"/>
      <c r="R44" s="59"/>
      <c r="S44" s="59"/>
    </row>
    <row r="45" spans="17:19" ht="12.75">
      <c r="Q45" s="59"/>
      <c r="R45" s="59"/>
      <c r="S45" s="59"/>
    </row>
  </sheetData>
  <sheetProtection/>
  <mergeCells count="7">
    <mergeCell ref="A1:L1"/>
    <mergeCell ref="A2:L2"/>
    <mergeCell ref="A3:L3"/>
    <mergeCell ref="A4:L4"/>
    <mergeCell ref="A5:A6"/>
    <mergeCell ref="B5:B6"/>
    <mergeCell ref="K5:L5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25" sqref="L25"/>
    </sheetView>
  </sheetViews>
  <sheetFormatPr defaultColWidth="11.00390625" defaultRowHeight="16.5" customHeight="1"/>
  <cols>
    <col min="1" max="1" width="46.7109375" style="247" bestFit="1" customWidth="1"/>
    <col min="2" max="2" width="10.57421875" style="247" bestFit="1" customWidth="1"/>
    <col min="3" max="3" width="11.421875" style="247" bestFit="1" customWidth="1"/>
    <col min="4" max="5" width="10.7109375" style="247" bestFit="1" customWidth="1"/>
    <col min="6" max="6" width="9.28125" style="247" bestFit="1" customWidth="1"/>
    <col min="7" max="7" width="2.421875" style="247" bestFit="1" customWidth="1"/>
    <col min="8" max="8" width="7.7109375" style="247" bestFit="1" customWidth="1"/>
    <col min="9" max="9" width="10.7109375" style="247" customWidth="1"/>
    <col min="10" max="10" width="2.140625" style="247" customWidth="1"/>
    <col min="11" max="11" width="7.7109375" style="247" bestFit="1" customWidth="1"/>
    <col min="12" max="16384" width="11.00390625" style="176" customWidth="1"/>
  </cols>
  <sheetData>
    <row r="1" spans="1:11" ht="12.75">
      <c r="A1" s="1679" t="s">
        <v>543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</row>
    <row r="2" spans="1:11" ht="16.5" customHeight="1">
      <c r="A2" s="1680" t="s">
        <v>118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</row>
    <row r="3" spans="1:11" ht="16.5" customHeight="1" thickBot="1">
      <c r="A3" s="177" t="s">
        <v>124</v>
      </c>
      <c r="B3" s="177"/>
      <c r="C3" s="177"/>
      <c r="D3" s="177"/>
      <c r="E3" s="178"/>
      <c r="F3" s="177"/>
      <c r="G3" s="177"/>
      <c r="H3" s="177"/>
      <c r="I3" s="1681" t="s">
        <v>1</v>
      </c>
      <c r="J3" s="1681"/>
      <c r="K3" s="1681"/>
    </row>
    <row r="4" spans="1:11" ht="16.5" customHeight="1" thickTop="1">
      <c r="A4" s="179"/>
      <c r="B4" s="180">
        <v>2015</v>
      </c>
      <c r="C4" s="181">
        <v>2015</v>
      </c>
      <c r="D4" s="181">
        <v>2016</v>
      </c>
      <c r="E4" s="182">
        <v>2016</v>
      </c>
      <c r="F4" s="1682" t="s">
        <v>143</v>
      </c>
      <c r="G4" s="1683"/>
      <c r="H4" s="1683"/>
      <c r="I4" s="1683"/>
      <c r="J4" s="1683"/>
      <c r="K4" s="1684"/>
    </row>
    <row r="5" spans="1:11" ht="12.75">
      <c r="A5" s="183" t="s">
        <v>144</v>
      </c>
      <c r="B5" s="184" t="s">
        <v>145</v>
      </c>
      <c r="C5" s="184" t="s">
        <v>146</v>
      </c>
      <c r="D5" s="184" t="s">
        <v>147</v>
      </c>
      <c r="E5" s="185" t="s">
        <v>148</v>
      </c>
      <c r="F5" s="1685" t="s">
        <v>19</v>
      </c>
      <c r="G5" s="1686"/>
      <c r="H5" s="1687"/>
      <c r="I5" s="1685" t="s">
        <v>41</v>
      </c>
      <c r="J5" s="1686"/>
      <c r="K5" s="1688"/>
    </row>
    <row r="6" spans="1:11" ht="12.75">
      <c r="A6" s="187" t="s">
        <v>124</v>
      </c>
      <c r="B6" s="188"/>
      <c r="C6" s="189"/>
      <c r="D6" s="189"/>
      <c r="E6" s="190"/>
      <c r="F6" s="189" t="s">
        <v>13</v>
      </c>
      <c r="G6" s="191" t="s">
        <v>124</v>
      </c>
      <c r="H6" s="192" t="s">
        <v>149</v>
      </c>
      <c r="I6" s="189" t="s">
        <v>13</v>
      </c>
      <c r="J6" s="191" t="s">
        <v>124</v>
      </c>
      <c r="K6" s="193" t="s">
        <v>149</v>
      </c>
    </row>
    <row r="7" spans="1:13" ht="16.5" customHeight="1">
      <c r="A7" s="194" t="s">
        <v>150</v>
      </c>
      <c r="B7" s="195">
        <v>747287.4137133706</v>
      </c>
      <c r="C7" s="195">
        <v>797817.3482898975</v>
      </c>
      <c r="D7" s="195">
        <v>956022.0789491922</v>
      </c>
      <c r="E7" s="196">
        <v>952629.9508315854</v>
      </c>
      <c r="F7" s="197">
        <v>31875.018138273088</v>
      </c>
      <c r="G7" s="198" t="s">
        <v>151</v>
      </c>
      <c r="H7" s="196">
        <v>4.265429546027262</v>
      </c>
      <c r="I7" s="195">
        <v>-3497.2369923342408</v>
      </c>
      <c r="J7" s="199" t="s">
        <v>152</v>
      </c>
      <c r="K7" s="200">
        <v>-0.3658113206107347</v>
      </c>
      <c r="M7" s="201"/>
    </row>
    <row r="8" spans="1:13" ht="16.5" customHeight="1">
      <c r="A8" s="202" t="s">
        <v>153</v>
      </c>
      <c r="B8" s="203">
        <v>847679.0045905733</v>
      </c>
      <c r="C8" s="203">
        <v>902988.779521833</v>
      </c>
      <c r="D8" s="203">
        <v>1069830.7337942338</v>
      </c>
      <c r="E8" s="204">
        <v>1062925.7546357769</v>
      </c>
      <c r="F8" s="205">
        <v>55309.7749312598</v>
      </c>
      <c r="G8" s="206"/>
      <c r="H8" s="204">
        <v>6.5248489854923655</v>
      </c>
      <c r="I8" s="203">
        <v>-6904.979158456903</v>
      </c>
      <c r="J8" s="204"/>
      <c r="K8" s="207">
        <v>-0.6454272568865062</v>
      </c>
      <c r="M8" s="201"/>
    </row>
    <row r="9" spans="1:13" ht="16.5" customHeight="1">
      <c r="A9" s="202" t="s">
        <v>154</v>
      </c>
      <c r="B9" s="203">
        <v>100391.5908772026</v>
      </c>
      <c r="C9" s="203">
        <v>105171.4312319356</v>
      </c>
      <c r="D9" s="203">
        <v>113808.65484504159</v>
      </c>
      <c r="E9" s="204">
        <v>110295.80380419132</v>
      </c>
      <c r="F9" s="205">
        <v>4779.8403547329945</v>
      </c>
      <c r="G9" s="206"/>
      <c r="H9" s="204">
        <v>4.761195945763644</v>
      </c>
      <c r="I9" s="203">
        <v>-3512.8510408502625</v>
      </c>
      <c r="J9" s="204"/>
      <c r="K9" s="207">
        <v>-3.086629084258358</v>
      </c>
      <c r="M9" s="201"/>
    </row>
    <row r="10" spans="1:13" ht="16.5" customHeight="1">
      <c r="A10" s="208" t="s">
        <v>155</v>
      </c>
      <c r="B10" s="203">
        <v>94395.6224746026</v>
      </c>
      <c r="C10" s="203">
        <v>93459.47796200559</v>
      </c>
      <c r="D10" s="203">
        <v>109383.40963409159</v>
      </c>
      <c r="E10" s="204">
        <v>105847.85052982133</v>
      </c>
      <c r="F10" s="205">
        <v>-936.1445125970058</v>
      </c>
      <c r="G10" s="206"/>
      <c r="H10" s="204">
        <v>-0.9917244974457137</v>
      </c>
      <c r="I10" s="203">
        <v>-3535.559104270258</v>
      </c>
      <c r="J10" s="204"/>
      <c r="K10" s="207">
        <v>-3.2322626585671257</v>
      </c>
      <c r="M10" s="201"/>
    </row>
    <row r="11" spans="1:13" s="209" customFormat="1" ht="16.5" customHeight="1">
      <c r="A11" s="208" t="s">
        <v>156</v>
      </c>
      <c r="B11" s="203">
        <v>5995.9684025999995</v>
      </c>
      <c r="C11" s="203">
        <v>11711.95326993</v>
      </c>
      <c r="D11" s="203">
        <v>4425.245210950001</v>
      </c>
      <c r="E11" s="204">
        <v>4447.95327437</v>
      </c>
      <c r="F11" s="205">
        <v>5715.98486733</v>
      </c>
      <c r="G11" s="206"/>
      <c r="H11" s="204">
        <v>95.33047013475601</v>
      </c>
      <c r="I11" s="203">
        <v>22.708063419999235</v>
      </c>
      <c r="J11" s="204"/>
      <c r="K11" s="207">
        <v>0.5131481384084549</v>
      </c>
      <c r="M11" s="201"/>
    </row>
    <row r="12" spans="1:13" ht="16.5" customHeight="1">
      <c r="A12" s="194" t="s">
        <v>157</v>
      </c>
      <c r="B12" s="195">
        <v>1130514.1191695295</v>
      </c>
      <c r="C12" s="195">
        <v>1097978.1972896543</v>
      </c>
      <c r="D12" s="195">
        <v>1288556.493428578</v>
      </c>
      <c r="E12" s="196">
        <v>1325577.186144075</v>
      </c>
      <c r="F12" s="197">
        <v>-13881.00544162123</v>
      </c>
      <c r="G12" s="198" t="s">
        <v>151</v>
      </c>
      <c r="H12" s="196">
        <v>-1.2278489234453924</v>
      </c>
      <c r="I12" s="195">
        <v>37125.801590224604</v>
      </c>
      <c r="J12" s="210" t="s">
        <v>152</v>
      </c>
      <c r="K12" s="200">
        <v>2.881193163013028</v>
      </c>
      <c r="M12" s="201"/>
    </row>
    <row r="13" spans="1:13" ht="16.5" customHeight="1">
      <c r="A13" s="202" t="s">
        <v>158</v>
      </c>
      <c r="B13" s="203">
        <v>1527345.6162738341</v>
      </c>
      <c r="C13" s="203">
        <v>1490331.6466218212</v>
      </c>
      <c r="D13" s="203">
        <v>1793333.478832036</v>
      </c>
      <c r="E13" s="204">
        <v>1794994.005064003</v>
      </c>
      <c r="F13" s="205">
        <v>-37013.96965201292</v>
      </c>
      <c r="G13" s="206"/>
      <c r="H13" s="204">
        <v>-2.423418069730249</v>
      </c>
      <c r="I13" s="211">
        <v>1660.5262319669127</v>
      </c>
      <c r="J13" s="212"/>
      <c r="K13" s="213">
        <v>0.09259439203958775</v>
      </c>
      <c r="M13" s="201"/>
    </row>
    <row r="14" spans="1:13" ht="16.5" customHeight="1">
      <c r="A14" s="202" t="s">
        <v>159</v>
      </c>
      <c r="B14" s="203">
        <v>127211.42502261003</v>
      </c>
      <c r="C14" s="203">
        <v>69111.84518432998</v>
      </c>
      <c r="D14" s="203">
        <v>75398.0556252701</v>
      </c>
      <c r="E14" s="204">
        <v>2728.0991140000406</v>
      </c>
      <c r="F14" s="205">
        <v>-58099.57983828004</v>
      </c>
      <c r="G14" s="206"/>
      <c r="H14" s="204">
        <v>-45.67166811310672</v>
      </c>
      <c r="I14" s="203">
        <v>-72669.95651127007</v>
      </c>
      <c r="J14" s="204"/>
      <c r="K14" s="207">
        <v>-96.38173810799744</v>
      </c>
      <c r="M14" s="201"/>
    </row>
    <row r="15" spans="1:13" ht="16.5" customHeight="1">
      <c r="A15" s="208" t="s">
        <v>160</v>
      </c>
      <c r="B15" s="203">
        <v>161024.52447424998</v>
      </c>
      <c r="C15" s="203">
        <v>154874.11747429</v>
      </c>
      <c r="D15" s="203">
        <v>202777.81187425</v>
      </c>
      <c r="E15" s="204">
        <v>203626.69347425</v>
      </c>
      <c r="F15" s="205">
        <v>-6150.406999959989</v>
      </c>
      <c r="G15" s="206"/>
      <c r="H15" s="204">
        <v>-3.819546755403412</v>
      </c>
      <c r="I15" s="203">
        <v>848.8815999999933</v>
      </c>
      <c r="J15" s="204"/>
      <c r="K15" s="207">
        <v>0.4186264720749705</v>
      </c>
      <c r="M15" s="201"/>
    </row>
    <row r="16" spans="1:13" ht="16.5" customHeight="1">
      <c r="A16" s="208" t="s">
        <v>161</v>
      </c>
      <c r="B16" s="203">
        <v>33813.099451639944</v>
      </c>
      <c r="C16" s="203">
        <v>85762.27228996</v>
      </c>
      <c r="D16" s="203">
        <v>127379.7562489799</v>
      </c>
      <c r="E16" s="204">
        <v>200898.59436024996</v>
      </c>
      <c r="F16" s="205">
        <v>51949.17283832006</v>
      </c>
      <c r="G16" s="206"/>
      <c r="H16" s="204">
        <v>153.63623471613016</v>
      </c>
      <c r="I16" s="203">
        <v>73518.83811127006</v>
      </c>
      <c r="J16" s="204"/>
      <c r="K16" s="207">
        <v>57.716265344053696</v>
      </c>
      <c r="M16" s="201"/>
    </row>
    <row r="17" spans="1:13" ht="16.5" customHeight="1">
      <c r="A17" s="202" t="s">
        <v>162</v>
      </c>
      <c r="B17" s="203">
        <v>10100.7670851545</v>
      </c>
      <c r="C17" s="203">
        <v>8311.50521136</v>
      </c>
      <c r="D17" s="203">
        <v>8226.965020291655</v>
      </c>
      <c r="E17" s="204">
        <v>8417.632122570001</v>
      </c>
      <c r="F17" s="205">
        <v>-1789.2618737945013</v>
      </c>
      <c r="G17" s="206"/>
      <c r="H17" s="204">
        <v>-17.714118726925708</v>
      </c>
      <c r="I17" s="203">
        <v>190.66710227834665</v>
      </c>
      <c r="J17" s="204"/>
      <c r="K17" s="207">
        <v>2.317587370410228</v>
      </c>
      <c r="M17" s="201"/>
    </row>
    <row r="18" spans="1:13" ht="16.5" customHeight="1">
      <c r="A18" s="208" t="s">
        <v>163</v>
      </c>
      <c r="B18" s="203">
        <v>16088.55381306152</v>
      </c>
      <c r="C18" s="203">
        <v>16106.919235093204</v>
      </c>
      <c r="D18" s="203">
        <v>17443.58590716651</v>
      </c>
      <c r="E18" s="204">
        <v>19335.771148466738</v>
      </c>
      <c r="F18" s="205">
        <v>18.36542203168392</v>
      </c>
      <c r="G18" s="206"/>
      <c r="H18" s="204">
        <v>0.11415209996546688</v>
      </c>
      <c r="I18" s="203">
        <v>1892.185241300227</v>
      </c>
      <c r="J18" s="204"/>
      <c r="K18" s="207">
        <v>10.847455628506081</v>
      </c>
      <c r="M18" s="201"/>
    </row>
    <row r="19" spans="1:13" ht="16.5" customHeight="1">
      <c r="A19" s="208" t="s">
        <v>164</v>
      </c>
      <c r="B19" s="203">
        <v>3260.6839702900006</v>
      </c>
      <c r="C19" s="203">
        <v>2459.7885060400004</v>
      </c>
      <c r="D19" s="203">
        <v>3414.3295247600004</v>
      </c>
      <c r="E19" s="204">
        <v>4269.23482922</v>
      </c>
      <c r="F19" s="205">
        <v>-800.8954642500003</v>
      </c>
      <c r="G19" s="206"/>
      <c r="H19" s="204">
        <v>-24.562192213272656</v>
      </c>
      <c r="I19" s="203">
        <v>854.90530446</v>
      </c>
      <c r="J19" s="204"/>
      <c r="K19" s="207">
        <v>25.038746209479967</v>
      </c>
      <c r="M19" s="201"/>
    </row>
    <row r="20" spans="1:13" ht="16.5" customHeight="1">
      <c r="A20" s="208" t="s">
        <v>165</v>
      </c>
      <c r="B20" s="203">
        <v>12827.869842771519</v>
      </c>
      <c r="C20" s="203">
        <v>13647.130729053204</v>
      </c>
      <c r="D20" s="203">
        <v>14029.25638240651</v>
      </c>
      <c r="E20" s="204">
        <v>15066.536319246736</v>
      </c>
      <c r="F20" s="205">
        <v>819.2608862816851</v>
      </c>
      <c r="G20" s="206"/>
      <c r="H20" s="204">
        <v>6.386569994263989</v>
      </c>
      <c r="I20" s="203">
        <v>1037.2799368402266</v>
      </c>
      <c r="J20" s="204"/>
      <c r="K20" s="207">
        <v>7.393691501290369</v>
      </c>
      <c r="M20" s="201"/>
    </row>
    <row r="21" spans="1:13" ht="16.5" customHeight="1">
      <c r="A21" s="202" t="s">
        <v>166</v>
      </c>
      <c r="B21" s="203">
        <v>1373944.8703530082</v>
      </c>
      <c r="C21" s="203">
        <v>1396801.376991038</v>
      </c>
      <c r="D21" s="203">
        <v>1692264.8722793078</v>
      </c>
      <c r="E21" s="204">
        <v>1764512.5026789661</v>
      </c>
      <c r="F21" s="205">
        <v>22856.506638029823</v>
      </c>
      <c r="G21" s="214"/>
      <c r="H21" s="204">
        <v>1.6635679590373442</v>
      </c>
      <c r="I21" s="203">
        <v>72247.63039965834</v>
      </c>
      <c r="J21" s="215"/>
      <c r="K21" s="207">
        <v>4.269286184635398</v>
      </c>
      <c r="M21" s="201"/>
    </row>
    <row r="22" spans="1:13" ht="16.5" customHeight="1">
      <c r="A22" s="202" t="s">
        <v>167</v>
      </c>
      <c r="B22" s="203">
        <v>396831.49710430467</v>
      </c>
      <c r="C22" s="203">
        <v>392353.44933216687</v>
      </c>
      <c r="D22" s="203">
        <v>504776.9854034581</v>
      </c>
      <c r="E22" s="203">
        <v>469416.81891992793</v>
      </c>
      <c r="F22" s="205">
        <v>-23132.964210391692</v>
      </c>
      <c r="G22" s="216" t="s">
        <v>151</v>
      </c>
      <c r="H22" s="204">
        <v>-5.829417367117746</v>
      </c>
      <c r="I22" s="203">
        <v>-35465.27535825769</v>
      </c>
      <c r="J22" s="217" t="s">
        <v>152</v>
      </c>
      <c r="K22" s="207">
        <v>-7.025929545878762</v>
      </c>
      <c r="M22" s="201"/>
    </row>
    <row r="23" spans="1:13" ht="16.5" customHeight="1">
      <c r="A23" s="194" t="s">
        <v>168</v>
      </c>
      <c r="B23" s="195">
        <v>1877801.5328829</v>
      </c>
      <c r="C23" s="195">
        <v>1895795.5455795517</v>
      </c>
      <c r="D23" s="195">
        <v>2244578.57237777</v>
      </c>
      <c r="E23" s="196">
        <v>2278207.1369756605</v>
      </c>
      <c r="F23" s="197">
        <v>17994.012696651742</v>
      </c>
      <c r="G23" s="218"/>
      <c r="H23" s="196">
        <v>0.9582489087132858</v>
      </c>
      <c r="I23" s="195">
        <v>33628.56459789025</v>
      </c>
      <c r="J23" s="196"/>
      <c r="K23" s="200">
        <v>1.4982128499189131</v>
      </c>
      <c r="M23" s="201"/>
    </row>
    <row r="24" spans="1:13" ht="16.5" customHeight="1">
      <c r="A24" s="202" t="s">
        <v>169</v>
      </c>
      <c r="B24" s="203">
        <v>1376048.568764397</v>
      </c>
      <c r="C24" s="203">
        <v>1384743.7900708707</v>
      </c>
      <c r="D24" s="203">
        <v>1634481.7499847095</v>
      </c>
      <c r="E24" s="204">
        <v>1668463.4076806023</v>
      </c>
      <c r="F24" s="205">
        <v>8695.221306473715</v>
      </c>
      <c r="G24" s="206"/>
      <c r="H24" s="204">
        <v>0.631897848945947</v>
      </c>
      <c r="I24" s="203">
        <v>33981.65769589273</v>
      </c>
      <c r="J24" s="204"/>
      <c r="K24" s="219">
        <v>2.0790478508683643</v>
      </c>
      <c r="M24" s="201"/>
    </row>
    <row r="25" spans="1:13" ht="16.5" customHeight="1">
      <c r="A25" s="202" t="s">
        <v>170</v>
      </c>
      <c r="B25" s="203">
        <v>424744.6343087903</v>
      </c>
      <c r="C25" s="203">
        <v>411733.20353821706</v>
      </c>
      <c r="D25" s="203">
        <v>503287.11484016536</v>
      </c>
      <c r="E25" s="204">
        <v>497119.3757590526</v>
      </c>
      <c r="F25" s="205">
        <v>-13011.430770573264</v>
      </c>
      <c r="G25" s="206"/>
      <c r="H25" s="204">
        <v>-3.0633537706126557</v>
      </c>
      <c r="I25" s="203">
        <v>-6167.739081112784</v>
      </c>
      <c r="J25" s="204"/>
      <c r="K25" s="219">
        <v>-1.2254911558925057</v>
      </c>
      <c r="M25" s="201"/>
    </row>
    <row r="26" spans="1:13" ht="16.5" customHeight="1">
      <c r="A26" s="208" t="s">
        <v>171</v>
      </c>
      <c r="B26" s="203">
        <v>270080.36128978006</v>
      </c>
      <c r="C26" s="203">
        <v>269572.427751051</v>
      </c>
      <c r="D26" s="203">
        <v>327482.67803008</v>
      </c>
      <c r="E26" s="204">
        <v>323052.97571360995</v>
      </c>
      <c r="F26" s="205">
        <v>-507.9335387290921</v>
      </c>
      <c r="G26" s="206"/>
      <c r="H26" s="204">
        <v>-0.18806755748675477</v>
      </c>
      <c r="I26" s="203">
        <v>-4429.702316470037</v>
      </c>
      <c r="J26" s="204"/>
      <c r="K26" s="207">
        <v>-1.3526524038206256</v>
      </c>
      <c r="M26" s="201"/>
    </row>
    <row r="27" spans="1:13" ht="16.5" customHeight="1">
      <c r="A27" s="208" t="s">
        <v>172</v>
      </c>
      <c r="B27" s="203">
        <v>154664.23425830094</v>
      </c>
      <c r="C27" s="203">
        <v>142160.75089026173</v>
      </c>
      <c r="D27" s="203">
        <v>175804.43157376483</v>
      </c>
      <c r="E27" s="204">
        <v>174066.39935763317</v>
      </c>
      <c r="F27" s="205">
        <v>-12503.483368039218</v>
      </c>
      <c r="G27" s="206"/>
      <c r="H27" s="204">
        <v>-8.084275868949415</v>
      </c>
      <c r="I27" s="203">
        <v>-1738.032216131658</v>
      </c>
      <c r="J27" s="204"/>
      <c r="K27" s="207">
        <v>-0.9886168400723202</v>
      </c>
      <c r="M27" s="201"/>
    </row>
    <row r="28" spans="1:13" ht="16.5" customHeight="1">
      <c r="A28" s="208" t="s">
        <v>173</v>
      </c>
      <c r="B28" s="203">
        <v>951303.9344556065</v>
      </c>
      <c r="C28" s="203">
        <v>973010.5865326537</v>
      </c>
      <c r="D28" s="203">
        <v>1131194.6351445443</v>
      </c>
      <c r="E28" s="204">
        <v>1171344.0319215497</v>
      </c>
      <c r="F28" s="205">
        <v>21706.652077047154</v>
      </c>
      <c r="G28" s="206"/>
      <c r="H28" s="204">
        <v>2.281778860661289</v>
      </c>
      <c r="I28" s="203">
        <v>40149.3967770054</v>
      </c>
      <c r="J28" s="204"/>
      <c r="K28" s="207">
        <v>3.5492916541170745</v>
      </c>
      <c r="M28" s="201"/>
    </row>
    <row r="29" spans="1:13" ht="16.5" customHeight="1">
      <c r="A29" s="220" t="s">
        <v>174</v>
      </c>
      <c r="B29" s="221">
        <v>501752.96411850315</v>
      </c>
      <c r="C29" s="221">
        <v>511051.755508681</v>
      </c>
      <c r="D29" s="221">
        <v>610096.8223930605</v>
      </c>
      <c r="E29" s="222">
        <v>609743.7292950582</v>
      </c>
      <c r="F29" s="223">
        <v>9298.791390177852</v>
      </c>
      <c r="G29" s="222"/>
      <c r="H29" s="222">
        <v>1.8532608783914786</v>
      </c>
      <c r="I29" s="221">
        <v>-353.0930980023695</v>
      </c>
      <c r="J29" s="222"/>
      <c r="K29" s="224">
        <v>-0.057874928215063876</v>
      </c>
      <c r="M29" s="201"/>
    </row>
    <row r="30" spans="1:13" ht="16.5" customHeight="1" thickBot="1">
      <c r="A30" s="225" t="s">
        <v>175</v>
      </c>
      <c r="B30" s="226">
        <v>1972197.1553575026</v>
      </c>
      <c r="C30" s="226">
        <v>1989255.0235415574</v>
      </c>
      <c r="D30" s="226">
        <v>2353961.9820118616</v>
      </c>
      <c r="E30" s="227">
        <v>2384054.9875054816</v>
      </c>
      <c r="F30" s="228">
        <v>17057.868184054736</v>
      </c>
      <c r="G30" s="227"/>
      <c r="H30" s="227">
        <v>0.8649169854908666</v>
      </c>
      <c r="I30" s="226">
        <v>30093.005493619945</v>
      </c>
      <c r="J30" s="227"/>
      <c r="K30" s="229">
        <v>1.2783981102320243</v>
      </c>
      <c r="M30" s="201"/>
    </row>
    <row r="31" spans="1:11" ht="19.5" customHeight="1" thickTop="1">
      <c r="A31" s="230" t="s">
        <v>176</v>
      </c>
      <c r="B31" s="231">
        <v>18654.916438253895</v>
      </c>
      <c r="C31" s="177" t="s">
        <v>177</v>
      </c>
      <c r="D31" s="232"/>
      <c r="E31" s="232"/>
      <c r="F31" s="232"/>
      <c r="G31" s="233"/>
      <c r="H31" s="234"/>
      <c r="I31" s="232"/>
      <c r="J31" s="235"/>
      <c r="K31" s="235"/>
    </row>
    <row r="32" spans="1:11" ht="15" customHeight="1">
      <c r="A32" s="236" t="s">
        <v>178</v>
      </c>
      <c r="B32" s="231">
        <v>105.1088747274984</v>
      </c>
      <c r="C32" s="177" t="s">
        <v>177</v>
      </c>
      <c r="D32" s="232"/>
      <c r="E32" s="232"/>
      <c r="F32" s="232"/>
      <c r="G32" s="233"/>
      <c r="H32" s="234"/>
      <c r="I32" s="232"/>
      <c r="J32" s="235"/>
      <c r="K32" s="235"/>
    </row>
    <row r="33" spans="1:11" ht="16.5" customHeight="1">
      <c r="A33" s="237" t="s">
        <v>179</v>
      </c>
      <c r="B33" s="177"/>
      <c r="C33" s="177"/>
      <c r="D33" s="232"/>
      <c r="E33" s="232"/>
      <c r="F33" s="232"/>
      <c r="G33" s="233"/>
      <c r="H33" s="234"/>
      <c r="I33" s="232"/>
      <c r="J33" s="235"/>
      <c r="K33" s="235"/>
    </row>
    <row r="34" spans="1:11" ht="16.5" customHeight="1">
      <c r="A34" s="238" t="s">
        <v>180</v>
      </c>
      <c r="B34" s="177"/>
      <c r="C34" s="177"/>
      <c r="D34" s="232"/>
      <c r="E34" s="232"/>
      <c r="F34" s="232"/>
      <c r="G34" s="233"/>
      <c r="H34" s="234"/>
      <c r="I34" s="232"/>
      <c r="J34" s="235"/>
      <c r="K34" s="235"/>
    </row>
    <row r="35" spans="1:11" ht="16.5" customHeight="1">
      <c r="A35" s="239" t="s">
        <v>181</v>
      </c>
      <c r="B35" s="240">
        <v>0.812288962773125</v>
      </c>
      <c r="C35" s="241">
        <v>0.9072033862178261</v>
      </c>
      <c r="D35" s="241">
        <v>0.9199970076590531</v>
      </c>
      <c r="E35" s="241">
        <v>0.9694584449206658</v>
      </c>
      <c r="F35" s="242">
        <v>0.09491442344470113</v>
      </c>
      <c r="G35" s="243"/>
      <c r="H35" s="242">
        <v>11.684810183886624</v>
      </c>
      <c r="I35" s="242">
        <v>0.04946143726161267</v>
      </c>
      <c r="J35" s="242"/>
      <c r="K35" s="242">
        <v>5.376260667137177</v>
      </c>
    </row>
    <row r="36" spans="1:11" ht="16.5" customHeight="1">
      <c r="A36" s="239" t="s">
        <v>182</v>
      </c>
      <c r="B36" s="240">
        <v>2.63157901091805</v>
      </c>
      <c r="C36" s="241">
        <v>3.0511123334258756</v>
      </c>
      <c r="D36" s="241">
        <v>2.9877941928571294</v>
      </c>
      <c r="E36" s="241">
        <v>3.2537575871938174</v>
      </c>
      <c r="F36" s="242">
        <v>0.4195333225078257</v>
      </c>
      <c r="G36" s="243"/>
      <c r="H36" s="242">
        <v>15.942265870309846</v>
      </c>
      <c r="I36" s="242">
        <v>0.2659633943366879</v>
      </c>
      <c r="J36" s="242"/>
      <c r="K36" s="242">
        <v>8.901663808455156</v>
      </c>
    </row>
    <row r="37" spans="1:11" ht="16.5" customHeight="1">
      <c r="A37" s="239" t="s">
        <v>183</v>
      </c>
      <c r="B37" s="244">
        <v>3.5911400315190933</v>
      </c>
      <c r="C37" s="245">
        <v>4.1771519123227625</v>
      </c>
      <c r="D37" s="245">
        <v>4.103036833555704</v>
      </c>
      <c r="E37" s="245">
        <v>4.4428506630771105</v>
      </c>
      <c r="F37" s="242">
        <v>0.5860118808036692</v>
      </c>
      <c r="G37" s="243"/>
      <c r="H37" s="242">
        <v>16.31826872971532</v>
      </c>
      <c r="I37" s="242">
        <v>0.3398138295214066</v>
      </c>
      <c r="J37" s="242"/>
      <c r="K37" s="242">
        <v>8.282007773908354</v>
      </c>
    </row>
    <row r="38" spans="1:11" ht="16.5" customHeight="1">
      <c r="A38" s="246"/>
      <c r="B38" s="177"/>
      <c r="C38" s="177"/>
      <c r="D38" s="177"/>
      <c r="E38" s="177"/>
      <c r="F38" s="177"/>
      <c r="G38" s="177"/>
      <c r="H38" s="177"/>
      <c r="I38" s="177"/>
      <c r="J38" s="177"/>
      <c r="K38" s="17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28">
      <selection activeCell="K46" sqref="K46"/>
    </sheetView>
  </sheetViews>
  <sheetFormatPr defaultColWidth="11.00390625" defaultRowHeight="16.5" customHeight="1"/>
  <cols>
    <col min="1" max="1" width="46.7109375" style="247" bestFit="1" customWidth="1"/>
    <col min="2" max="2" width="10.57421875" style="247" bestFit="1" customWidth="1"/>
    <col min="3" max="3" width="11.421875" style="247" bestFit="1" customWidth="1"/>
    <col min="4" max="5" width="10.7109375" style="247" bestFit="1" customWidth="1"/>
    <col min="6" max="6" width="9.28125" style="247" bestFit="1" customWidth="1"/>
    <col min="7" max="7" width="2.421875" style="247" bestFit="1" customWidth="1"/>
    <col min="8" max="8" width="7.7109375" style="247" bestFit="1" customWidth="1"/>
    <col min="9" max="9" width="10.7109375" style="247" customWidth="1"/>
    <col min="10" max="10" width="2.140625" style="247" customWidth="1"/>
    <col min="11" max="11" width="7.7109375" style="247" bestFit="1" customWidth="1"/>
    <col min="12" max="16384" width="11.00390625" style="176" customWidth="1"/>
  </cols>
  <sheetData>
    <row r="1" spans="1:11" ht="12.75">
      <c r="A1" s="1679" t="s">
        <v>544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</row>
    <row r="2" spans="1:11" ht="16.5" customHeight="1">
      <c r="A2" s="1680" t="s">
        <v>119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</row>
    <row r="3" spans="5:11" ht="16.5" customHeight="1" thickBot="1">
      <c r="E3" s="248"/>
      <c r="I3" s="1689" t="s">
        <v>1</v>
      </c>
      <c r="J3" s="1689"/>
      <c r="K3" s="1689"/>
    </row>
    <row r="4" spans="1:11" ht="13.5" thickTop="1">
      <c r="A4" s="179"/>
      <c r="B4" s="180">
        <v>2015</v>
      </c>
      <c r="C4" s="181">
        <v>2015</v>
      </c>
      <c r="D4" s="181">
        <v>2016</v>
      </c>
      <c r="E4" s="182">
        <v>2016</v>
      </c>
      <c r="F4" s="1682" t="s">
        <v>143</v>
      </c>
      <c r="G4" s="1683"/>
      <c r="H4" s="1683"/>
      <c r="I4" s="1683"/>
      <c r="J4" s="1683"/>
      <c r="K4" s="1684"/>
    </row>
    <row r="5" spans="1:11" ht="12.75">
      <c r="A5" s="249" t="s">
        <v>184</v>
      </c>
      <c r="B5" s="184" t="s">
        <v>145</v>
      </c>
      <c r="C5" s="184" t="s">
        <v>146</v>
      </c>
      <c r="D5" s="184" t="s">
        <v>147</v>
      </c>
      <c r="E5" s="185" t="s">
        <v>148</v>
      </c>
      <c r="F5" s="1685" t="s">
        <v>19</v>
      </c>
      <c r="G5" s="1686"/>
      <c r="H5" s="1687"/>
      <c r="I5" s="1685" t="s">
        <v>41</v>
      </c>
      <c r="J5" s="1686"/>
      <c r="K5" s="1688"/>
    </row>
    <row r="6" spans="1:11" ht="12.75">
      <c r="A6" s="249"/>
      <c r="B6" s="250"/>
      <c r="C6" s="250"/>
      <c r="D6" s="251"/>
      <c r="E6" s="252"/>
      <c r="F6" s="253" t="s">
        <v>13</v>
      </c>
      <c r="G6" s="254" t="s">
        <v>124</v>
      </c>
      <c r="H6" s="255" t="s">
        <v>149</v>
      </c>
      <c r="I6" s="250" t="s">
        <v>13</v>
      </c>
      <c r="J6" s="254" t="s">
        <v>124</v>
      </c>
      <c r="K6" s="256" t="s">
        <v>149</v>
      </c>
    </row>
    <row r="7" spans="1:11" ht="16.5" customHeight="1">
      <c r="A7" s="194" t="s">
        <v>185</v>
      </c>
      <c r="B7" s="195">
        <v>726683.8906569998</v>
      </c>
      <c r="C7" s="195">
        <v>781582.50262814</v>
      </c>
      <c r="D7" s="195">
        <v>917630.90047061</v>
      </c>
      <c r="E7" s="196">
        <v>910380.6163428301</v>
      </c>
      <c r="F7" s="197">
        <v>54898.61197114026</v>
      </c>
      <c r="G7" s="257"/>
      <c r="H7" s="196">
        <v>7.5546757919053436</v>
      </c>
      <c r="I7" s="195">
        <v>-7250.284127779887</v>
      </c>
      <c r="J7" s="258"/>
      <c r="K7" s="200">
        <v>-0.7901089778103108</v>
      </c>
    </row>
    <row r="8" spans="1:11" ht="16.5" customHeight="1">
      <c r="A8" s="208" t="s">
        <v>186</v>
      </c>
      <c r="B8" s="203">
        <v>19527.07339061</v>
      </c>
      <c r="C8" s="203">
        <v>21884.55443668</v>
      </c>
      <c r="D8" s="203">
        <v>28206.181776740003</v>
      </c>
      <c r="E8" s="204">
        <v>27795.22591655</v>
      </c>
      <c r="F8" s="205">
        <v>2357.481046069999</v>
      </c>
      <c r="G8" s="259"/>
      <c r="H8" s="204">
        <v>12.072884650516258</v>
      </c>
      <c r="I8" s="203">
        <v>-410.95586019000257</v>
      </c>
      <c r="J8" s="204"/>
      <c r="K8" s="207">
        <v>-1.456970898942777</v>
      </c>
    </row>
    <row r="9" spans="1:11" ht="16.5" customHeight="1">
      <c r="A9" s="208" t="s">
        <v>187</v>
      </c>
      <c r="B9" s="203">
        <v>4095.8827999999994</v>
      </c>
      <c r="C9" s="203">
        <v>4349.35326</v>
      </c>
      <c r="D9" s="203">
        <v>29.838400000000004</v>
      </c>
      <c r="E9" s="204">
        <v>29.999400000000005</v>
      </c>
      <c r="F9" s="205">
        <v>253.47046000000046</v>
      </c>
      <c r="G9" s="259"/>
      <c r="H9" s="204">
        <v>6.188420723366414</v>
      </c>
      <c r="I9" s="203">
        <v>0.16100000000000136</v>
      </c>
      <c r="J9" s="204"/>
      <c r="K9" s="207">
        <v>0.5395731674620668</v>
      </c>
    </row>
    <row r="10" spans="1:11" ht="16.5" customHeight="1">
      <c r="A10" s="208" t="s">
        <v>188</v>
      </c>
      <c r="B10" s="203">
        <v>0</v>
      </c>
      <c r="C10" s="203">
        <v>0</v>
      </c>
      <c r="D10" s="203">
        <v>2384.0881600000002</v>
      </c>
      <c r="E10" s="203">
        <v>2396.95206</v>
      </c>
      <c r="F10" s="205">
        <v>0</v>
      </c>
      <c r="G10" s="259"/>
      <c r="H10" s="1297" t="s">
        <v>3</v>
      </c>
      <c r="I10" s="203">
        <v>12.86389999999983</v>
      </c>
      <c r="J10" s="204"/>
      <c r="K10" s="207">
        <v>0</v>
      </c>
    </row>
    <row r="11" spans="1:11" ht="16.5" customHeight="1">
      <c r="A11" s="208" t="s">
        <v>189</v>
      </c>
      <c r="B11" s="203">
        <v>703060.9344663898</v>
      </c>
      <c r="C11" s="203">
        <v>755348.59493146</v>
      </c>
      <c r="D11" s="203">
        <v>887010.79213387</v>
      </c>
      <c r="E11" s="204">
        <v>880158.4389662801</v>
      </c>
      <c r="F11" s="205">
        <v>52287.66046507016</v>
      </c>
      <c r="G11" s="259"/>
      <c r="H11" s="204">
        <v>7.437144904766402</v>
      </c>
      <c r="I11" s="203">
        <v>-6852.35316758987</v>
      </c>
      <c r="J11" s="204"/>
      <c r="K11" s="207">
        <v>-0.7725219612159685</v>
      </c>
    </row>
    <row r="12" spans="1:11" ht="16.5" customHeight="1">
      <c r="A12" s="194" t="s">
        <v>190</v>
      </c>
      <c r="B12" s="195">
        <v>18526.62447425</v>
      </c>
      <c r="C12" s="195">
        <v>12451.267474290002</v>
      </c>
      <c r="D12" s="195">
        <v>16408.71187425</v>
      </c>
      <c r="E12" s="196">
        <v>16348.79347425</v>
      </c>
      <c r="F12" s="197">
        <v>-6075.356999959997</v>
      </c>
      <c r="G12" s="257"/>
      <c r="H12" s="196">
        <v>-32.79257378160865</v>
      </c>
      <c r="I12" s="195">
        <v>-59.918399999998655</v>
      </c>
      <c r="J12" s="196"/>
      <c r="K12" s="200">
        <v>-0.36516211911812474</v>
      </c>
    </row>
    <row r="13" spans="1:11" ht="16.5" customHeight="1">
      <c r="A13" s="208" t="s">
        <v>191</v>
      </c>
      <c r="B13" s="203">
        <v>17968.91247425</v>
      </c>
      <c r="C13" s="203">
        <v>11919.93247429</v>
      </c>
      <c r="D13" s="203">
        <v>16099.85087425</v>
      </c>
      <c r="E13" s="204">
        <v>16019.93247425</v>
      </c>
      <c r="F13" s="205">
        <v>-6048.979999959998</v>
      </c>
      <c r="G13" s="259"/>
      <c r="H13" s="204">
        <v>-33.663584307778066</v>
      </c>
      <c r="I13" s="203">
        <v>-79.91840000000047</v>
      </c>
      <c r="J13" s="204"/>
      <c r="K13" s="207">
        <v>-0.4963921754568638</v>
      </c>
    </row>
    <row r="14" spans="1:11" ht="16.5" customHeight="1">
      <c r="A14" s="208" t="s">
        <v>192</v>
      </c>
      <c r="B14" s="203">
        <v>28.7</v>
      </c>
      <c r="C14" s="203">
        <v>0</v>
      </c>
      <c r="D14" s="203">
        <v>0</v>
      </c>
      <c r="E14" s="204">
        <v>0</v>
      </c>
      <c r="F14" s="205">
        <v>-28.7</v>
      </c>
      <c r="G14" s="259"/>
      <c r="H14" s="204">
        <v>-100</v>
      </c>
      <c r="I14" s="203">
        <v>0</v>
      </c>
      <c r="J14" s="204"/>
      <c r="K14" s="1298" t="s">
        <v>3</v>
      </c>
    </row>
    <row r="15" spans="1:11" ht="16.5" customHeight="1">
      <c r="A15" s="208" t="s">
        <v>193</v>
      </c>
      <c r="B15" s="203">
        <v>529.012</v>
      </c>
      <c r="C15" s="203">
        <v>531.335</v>
      </c>
      <c r="D15" s="203">
        <v>308.861</v>
      </c>
      <c r="E15" s="204">
        <v>328.861</v>
      </c>
      <c r="F15" s="205">
        <v>2.3230000000000928</v>
      </c>
      <c r="G15" s="259"/>
      <c r="H15" s="204">
        <v>0.43912047363766665</v>
      </c>
      <c r="I15" s="203">
        <v>20</v>
      </c>
      <c r="J15" s="204"/>
      <c r="K15" s="207">
        <v>6.475404793742169</v>
      </c>
    </row>
    <row r="16" spans="1:11" ht="16.5" customHeight="1">
      <c r="A16" s="208" t="s">
        <v>194</v>
      </c>
      <c r="B16" s="203">
        <v>0</v>
      </c>
      <c r="C16" s="203">
        <v>0</v>
      </c>
      <c r="D16" s="203">
        <v>0</v>
      </c>
      <c r="E16" s="204">
        <v>0</v>
      </c>
      <c r="F16" s="205">
        <v>0</v>
      </c>
      <c r="G16" s="259"/>
      <c r="H16" s="1297" t="s">
        <v>3</v>
      </c>
      <c r="I16" s="203">
        <v>0</v>
      </c>
      <c r="J16" s="204"/>
      <c r="K16" s="1298" t="s">
        <v>3</v>
      </c>
    </row>
    <row r="17" spans="1:11" ht="16.5" customHeight="1">
      <c r="A17" s="260" t="s">
        <v>195</v>
      </c>
      <c r="B17" s="195">
        <v>31</v>
      </c>
      <c r="C17" s="195">
        <v>31</v>
      </c>
      <c r="D17" s="195">
        <v>31</v>
      </c>
      <c r="E17" s="196">
        <v>31</v>
      </c>
      <c r="F17" s="197">
        <v>0</v>
      </c>
      <c r="G17" s="257"/>
      <c r="H17" s="196">
        <v>0</v>
      </c>
      <c r="I17" s="195">
        <v>0</v>
      </c>
      <c r="J17" s="196"/>
      <c r="K17" s="200">
        <v>0</v>
      </c>
    </row>
    <row r="18" spans="1:11" ht="16.5" customHeight="1">
      <c r="A18" s="194" t="s">
        <v>196</v>
      </c>
      <c r="B18" s="195">
        <v>2423.7671835200003</v>
      </c>
      <c r="C18" s="195">
        <v>1469.48656082</v>
      </c>
      <c r="D18" s="195">
        <v>2423.7671835200003</v>
      </c>
      <c r="E18" s="196">
        <v>3278.6348292200005</v>
      </c>
      <c r="F18" s="197">
        <v>-954.2806227000003</v>
      </c>
      <c r="G18" s="257"/>
      <c r="H18" s="196">
        <v>-39.37179400680362</v>
      </c>
      <c r="I18" s="195">
        <v>854.8676457000001</v>
      </c>
      <c r="J18" s="196"/>
      <c r="K18" s="200">
        <v>35.27020464310804</v>
      </c>
    </row>
    <row r="19" spans="1:11" ht="16.5" customHeight="1">
      <c r="A19" s="208" t="s">
        <v>197</v>
      </c>
      <c r="B19" s="203">
        <v>2407.7671835200003</v>
      </c>
      <c r="C19" s="203">
        <v>1453.48656082</v>
      </c>
      <c r="D19" s="203">
        <v>2407.7671835200003</v>
      </c>
      <c r="E19" s="204">
        <v>3262.6348292200005</v>
      </c>
      <c r="F19" s="205">
        <v>-954.2806227000003</v>
      </c>
      <c r="G19" s="259"/>
      <c r="H19" s="204">
        <v>-39.63342590727163</v>
      </c>
      <c r="I19" s="203">
        <v>854.8676457000001</v>
      </c>
      <c r="J19" s="204"/>
      <c r="K19" s="207">
        <v>35.50458082289496</v>
      </c>
    </row>
    <row r="20" spans="1:11" ht="16.5" customHeight="1">
      <c r="A20" s="208" t="s">
        <v>198</v>
      </c>
      <c r="B20" s="203">
        <v>16</v>
      </c>
      <c r="C20" s="203">
        <v>16</v>
      </c>
      <c r="D20" s="203">
        <v>16</v>
      </c>
      <c r="E20" s="204">
        <v>16</v>
      </c>
      <c r="F20" s="205">
        <v>0</v>
      </c>
      <c r="G20" s="259"/>
      <c r="H20" s="204">
        <v>0</v>
      </c>
      <c r="I20" s="203">
        <v>0</v>
      </c>
      <c r="J20" s="204"/>
      <c r="K20" s="207">
        <v>0</v>
      </c>
    </row>
    <row r="21" spans="1:11" ht="16.5" customHeight="1">
      <c r="A21" s="194" t="s">
        <v>199</v>
      </c>
      <c r="B21" s="195">
        <v>3261.50328125</v>
      </c>
      <c r="C21" s="195">
        <v>1466.8750619</v>
      </c>
      <c r="D21" s="195">
        <v>6710.15287789</v>
      </c>
      <c r="E21" s="196">
        <v>6427.99450903</v>
      </c>
      <c r="F21" s="197">
        <v>-1794.6282193499999</v>
      </c>
      <c r="G21" s="257"/>
      <c r="H21" s="196">
        <v>-55.024571941015886</v>
      </c>
      <c r="I21" s="195">
        <v>-282.15836886000034</v>
      </c>
      <c r="J21" s="196"/>
      <c r="K21" s="200">
        <v>-4.204946951204556</v>
      </c>
    </row>
    <row r="22" spans="1:11" ht="16.5" customHeight="1">
      <c r="A22" s="208" t="s">
        <v>200</v>
      </c>
      <c r="B22" s="203">
        <v>3261.50328125</v>
      </c>
      <c r="C22" s="203">
        <v>1466.8750619</v>
      </c>
      <c r="D22" s="203">
        <v>5910.15287789</v>
      </c>
      <c r="E22" s="204">
        <v>6427.99450903</v>
      </c>
      <c r="F22" s="205">
        <v>-1794.6282193499999</v>
      </c>
      <c r="G22" s="259"/>
      <c r="H22" s="204">
        <v>-55.024571941015886</v>
      </c>
      <c r="I22" s="203">
        <v>517.8416311399997</v>
      </c>
      <c r="J22" s="204"/>
      <c r="K22" s="207">
        <v>8.76189908855413</v>
      </c>
    </row>
    <row r="23" spans="1:11" ht="16.5" customHeight="1">
      <c r="A23" s="208" t="s">
        <v>201</v>
      </c>
      <c r="B23" s="203">
        <v>0</v>
      </c>
      <c r="C23" s="203">
        <v>0</v>
      </c>
      <c r="D23" s="203">
        <v>800</v>
      </c>
      <c r="E23" s="204">
        <v>0</v>
      </c>
      <c r="F23" s="205">
        <v>0</v>
      </c>
      <c r="G23" s="259"/>
      <c r="H23" s="1297" t="s">
        <v>3</v>
      </c>
      <c r="I23" s="203">
        <v>-800</v>
      </c>
      <c r="J23" s="204"/>
      <c r="K23" s="207">
        <v>-100</v>
      </c>
    </row>
    <row r="24" spans="1:11" ht="16.5" customHeight="1">
      <c r="A24" s="194" t="s">
        <v>202</v>
      </c>
      <c r="B24" s="195">
        <v>4695.79921251</v>
      </c>
      <c r="C24" s="195">
        <v>4659.2011766099995</v>
      </c>
      <c r="D24" s="195">
        <v>4449.79700387</v>
      </c>
      <c r="E24" s="196">
        <v>4423.28211722</v>
      </c>
      <c r="F24" s="197">
        <v>-36.59803590000047</v>
      </c>
      <c r="G24" s="257"/>
      <c r="H24" s="196">
        <v>-0.7793782111147396</v>
      </c>
      <c r="I24" s="195">
        <v>-26.514886649999426</v>
      </c>
      <c r="J24" s="196"/>
      <c r="K24" s="200">
        <v>-0.5958673311825093</v>
      </c>
    </row>
    <row r="25" spans="1:11" ht="16.5" customHeight="1">
      <c r="A25" s="194" t="s">
        <v>203</v>
      </c>
      <c r="B25" s="195">
        <v>31359.275666210004</v>
      </c>
      <c r="C25" s="195">
        <v>32367.613418040015</v>
      </c>
      <c r="D25" s="195">
        <v>33875.37749902</v>
      </c>
      <c r="E25" s="196">
        <v>34649.63380993001</v>
      </c>
      <c r="F25" s="197">
        <v>1008.3377518300113</v>
      </c>
      <c r="G25" s="257"/>
      <c r="H25" s="196">
        <v>3.215436997215173</v>
      </c>
      <c r="I25" s="195">
        <v>774.2563109100083</v>
      </c>
      <c r="J25" s="196"/>
      <c r="K25" s="200">
        <v>2.2856020156008805</v>
      </c>
    </row>
    <row r="26" spans="1:11" ht="16.5" customHeight="1">
      <c r="A26" s="261" t="s">
        <v>204</v>
      </c>
      <c r="B26" s="262">
        <v>786981.8604747398</v>
      </c>
      <c r="C26" s="262">
        <v>834027.9463198</v>
      </c>
      <c r="D26" s="262">
        <v>981529.70690916</v>
      </c>
      <c r="E26" s="263">
        <v>975539.9550824802</v>
      </c>
      <c r="F26" s="264">
        <v>47046.08584506018</v>
      </c>
      <c r="G26" s="265"/>
      <c r="H26" s="263">
        <v>5.9780394196989555</v>
      </c>
      <c r="I26" s="262">
        <v>-5989.7518266798</v>
      </c>
      <c r="J26" s="263"/>
      <c r="K26" s="266">
        <v>-0.6102466165330387</v>
      </c>
    </row>
    <row r="27" spans="1:11" ht="16.5" customHeight="1">
      <c r="A27" s="194" t="s">
        <v>205</v>
      </c>
      <c r="B27" s="195">
        <v>522898.4435030701</v>
      </c>
      <c r="C27" s="195">
        <v>453848.8389629499</v>
      </c>
      <c r="D27" s="195">
        <v>547052.99109699</v>
      </c>
      <c r="E27" s="196">
        <v>512780.48931713996</v>
      </c>
      <c r="F27" s="197">
        <v>-69049.60454012017</v>
      </c>
      <c r="G27" s="257"/>
      <c r="H27" s="196">
        <v>-13.205165438537925</v>
      </c>
      <c r="I27" s="195">
        <v>-34272.50177984999</v>
      </c>
      <c r="J27" s="196"/>
      <c r="K27" s="200">
        <v>-6.264932709923459</v>
      </c>
    </row>
    <row r="28" spans="1:11" ht="16.5" customHeight="1">
      <c r="A28" s="208" t="s">
        <v>206</v>
      </c>
      <c r="B28" s="203">
        <v>270080.36128978006</v>
      </c>
      <c r="C28" s="203">
        <v>269572.427751051</v>
      </c>
      <c r="D28" s="203">
        <v>327482.67803008</v>
      </c>
      <c r="E28" s="204">
        <v>323052.97571360995</v>
      </c>
      <c r="F28" s="205">
        <v>-507.9335387290921</v>
      </c>
      <c r="G28" s="259"/>
      <c r="H28" s="204">
        <v>-0.18806755748675477</v>
      </c>
      <c r="I28" s="203">
        <v>-4429.702316470037</v>
      </c>
      <c r="J28" s="204"/>
      <c r="K28" s="207">
        <v>-1.3526524038206256</v>
      </c>
    </row>
    <row r="29" spans="1:11" ht="16.5" customHeight="1">
      <c r="A29" s="208" t="s">
        <v>207</v>
      </c>
      <c r="B29" s="203">
        <v>47292.02360718001</v>
      </c>
      <c r="C29" s="203">
        <v>40426.22377855901</v>
      </c>
      <c r="D29" s="203">
        <v>55901.05182258001</v>
      </c>
      <c r="E29" s="204">
        <v>47216.83531217001</v>
      </c>
      <c r="F29" s="205">
        <v>-6865.799828620999</v>
      </c>
      <c r="G29" s="259"/>
      <c r="H29" s="204">
        <v>-14.51788125128698</v>
      </c>
      <c r="I29" s="203">
        <v>-8684.216510409999</v>
      </c>
      <c r="J29" s="204"/>
      <c r="K29" s="207">
        <v>-15.534978729867474</v>
      </c>
    </row>
    <row r="30" spans="1:11" ht="16.5" customHeight="1">
      <c r="A30" s="208" t="s">
        <v>208</v>
      </c>
      <c r="B30" s="203">
        <v>174939.83073156</v>
      </c>
      <c r="C30" s="203">
        <v>111680.91613203</v>
      </c>
      <c r="D30" s="203">
        <v>134715.85834726001</v>
      </c>
      <c r="E30" s="204">
        <v>105292.94473584999</v>
      </c>
      <c r="F30" s="205">
        <v>-63258.914599530006</v>
      </c>
      <c r="G30" s="259"/>
      <c r="H30" s="204">
        <v>-36.16038402174913</v>
      </c>
      <c r="I30" s="203">
        <v>-29422.913611410026</v>
      </c>
      <c r="J30" s="204"/>
      <c r="K30" s="207">
        <v>-21.840720144146605</v>
      </c>
    </row>
    <row r="31" spans="1:11" ht="16.5" customHeight="1">
      <c r="A31" s="208" t="s">
        <v>209</v>
      </c>
      <c r="B31" s="203">
        <v>11483.83710593</v>
      </c>
      <c r="C31" s="203">
        <v>12078.455743560002</v>
      </c>
      <c r="D31" s="203">
        <v>13738.88305825</v>
      </c>
      <c r="E31" s="204">
        <v>12947.32317805</v>
      </c>
      <c r="F31" s="205">
        <v>594.6186376300011</v>
      </c>
      <c r="G31" s="259"/>
      <c r="H31" s="204">
        <v>5.1778741908743475</v>
      </c>
      <c r="I31" s="203">
        <v>-791.5598802000004</v>
      </c>
      <c r="J31" s="204"/>
      <c r="K31" s="207">
        <v>-5.761457294919475</v>
      </c>
    </row>
    <row r="32" spans="1:11" ht="16.5" customHeight="1">
      <c r="A32" s="208" t="s">
        <v>210</v>
      </c>
      <c r="B32" s="203">
        <v>5815.50033796</v>
      </c>
      <c r="C32" s="203">
        <v>4138.77062681</v>
      </c>
      <c r="D32" s="203">
        <v>5551.38263457</v>
      </c>
      <c r="E32" s="204">
        <v>3985.7046489299996</v>
      </c>
      <c r="F32" s="205">
        <v>-1676.7297111500002</v>
      </c>
      <c r="G32" s="259"/>
      <c r="H32" s="204">
        <v>-28.832080022510574</v>
      </c>
      <c r="I32" s="203">
        <v>-1565.6779856400003</v>
      </c>
      <c r="J32" s="204"/>
      <c r="K32" s="207">
        <v>-28.20338803328182</v>
      </c>
    </row>
    <row r="33" spans="1:11" ht="16.5" customHeight="1">
      <c r="A33" s="208" t="s">
        <v>211</v>
      </c>
      <c r="B33" s="203">
        <v>13286.890430659998</v>
      </c>
      <c r="C33" s="203">
        <v>15952.04493094</v>
      </c>
      <c r="D33" s="203">
        <v>9663.13720425</v>
      </c>
      <c r="E33" s="204">
        <v>20284.70572853</v>
      </c>
      <c r="F33" s="205">
        <v>2665.1545002800012</v>
      </c>
      <c r="G33" s="259"/>
      <c r="H33" s="204">
        <v>20.05852696828189</v>
      </c>
      <c r="I33" s="203">
        <v>10621.56852428</v>
      </c>
      <c r="J33" s="204"/>
      <c r="K33" s="207">
        <v>109.91842814369296</v>
      </c>
    </row>
    <row r="34" spans="1:11" ht="16.5" customHeight="1">
      <c r="A34" s="194" t="s">
        <v>212</v>
      </c>
      <c r="B34" s="195">
        <v>33813.099451639944</v>
      </c>
      <c r="C34" s="195">
        <v>85762.27228996</v>
      </c>
      <c r="D34" s="195">
        <v>127379.7562489799</v>
      </c>
      <c r="E34" s="196">
        <v>200898.59436024996</v>
      </c>
      <c r="F34" s="197">
        <v>51949.17283832006</v>
      </c>
      <c r="G34" s="257"/>
      <c r="H34" s="196">
        <v>153.63623471613016</v>
      </c>
      <c r="I34" s="195">
        <v>73518.83811127006</v>
      </c>
      <c r="J34" s="196"/>
      <c r="K34" s="200">
        <v>57.716265344053696</v>
      </c>
    </row>
    <row r="35" spans="1:11" ht="16.5" customHeight="1">
      <c r="A35" s="194" t="s">
        <v>213</v>
      </c>
      <c r="B35" s="195">
        <v>60000</v>
      </c>
      <c r="C35" s="195">
        <v>107250</v>
      </c>
      <c r="D35" s="195">
        <v>0</v>
      </c>
      <c r="E35" s="196">
        <v>10050</v>
      </c>
      <c r="F35" s="197">
        <v>47250</v>
      </c>
      <c r="G35" s="257"/>
      <c r="H35" s="196">
        <v>78.75</v>
      </c>
      <c r="I35" s="195">
        <v>10050</v>
      </c>
      <c r="J35" s="196"/>
      <c r="K35" s="1298" t="s">
        <v>3</v>
      </c>
    </row>
    <row r="36" spans="1:11" ht="16.5" customHeight="1">
      <c r="A36" s="194" t="s">
        <v>214</v>
      </c>
      <c r="B36" s="195">
        <v>5000</v>
      </c>
      <c r="C36" s="195">
        <v>2000</v>
      </c>
      <c r="D36" s="195">
        <v>0</v>
      </c>
      <c r="E36" s="196">
        <v>2000</v>
      </c>
      <c r="F36" s="197">
        <v>-3000</v>
      </c>
      <c r="G36" s="257"/>
      <c r="H36" s="196">
        <v>-60</v>
      </c>
      <c r="I36" s="195">
        <v>2000</v>
      </c>
      <c r="J36" s="196"/>
      <c r="K36" s="1298" t="s">
        <v>3</v>
      </c>
    </row>
    <row r="37" spans="1:11" ht="16.5" customHeight="1">
      <c r="A37" s="194" t="s">
        <v>215</v>
      </c>
      <c r="B37" s="195">
        <v>0</v>
      </c>
      <c r="C37" s="195">
        <v>0</v>
      </c>
      <c r="D37" s="195">
        <v>49080</v>
      </c>
      <c r="E37" s="196">
        <v>49080</v>
      </c>
      <c r="F37" s="197">
        <v>0</v>
      </c>
      <c r="G37" s="257"/>
      <c r="H37" s="196"/>
      <c r="I37" s="195">
        <v>0</v>
      </c>
      <c r="J37" s="196"/>
      <c r="K37" s="200"/>
    </row>
    <row r="38" spans="1:11" ht="16.5" customHeight="1">
      <c r="A38" s="194" t="s">
        <v>216</v>
      </c>
      <c r="B38" s="195">
        <v>5995.9684025999995</v>
      </c>
      <c r="C38" s="195">
        <v>11711.95326993</v>
      </c>
      <c r="D38" s="195">
        <v>4425.245210950001</v>
      </c>
      <c r="E38" s="196">
        <v>4447.95327437</v>
      </c>
      <c r="F38" s="197">
        <v>5715.98486733</v>
      </c>
      <c r="G38" s="257"/>
      <c r="H38" s="196">
        <v>95.33047013475601</v>
      </c>
      <c r="I38" s="195">
        <v>22.708063419999235</v>
      </c>
      <c r="J38" s="196"/>
      <c r="K38" s="200">
        <v>0.5131481384084549</v>
      </c>
    </row>
    <row r="39" spans="1:11" ht="16.5" customHeight="1">
      <c r="A39" s="208" t="s">
        <v>217</v>
      </c>
      <c r="B39" s="203">
        <v>8.809602600000382</v>
      </c>
      <c r="C39" s="203">
        <v>7.230449930000305</v>
      </c>
      <c r="D39" s="203">
        <v>3.194330950000763</v>
      </c>
      <c r="E39" s="204">
        <v>2.042194370000839</v>
      </c>
      <c r="F39" s="205">
        <v>-1.5791526700000764</v>
      </c>
      <c r="G39" s="259"/>
      <c r="H39" s="204">
        <v>-17.925356474082133</v>
      </c>
      <c r="I39" s="203">
        <v>-1.1521365799999237</v>
      </c>
      <c r="J39" s="204"/>
      <c r="K39" s="207">
        <v>-36.068165698349084</v>
      </c>
    </row>
    <row r="40" spans="1:11" ht="16.5" customHeight="1">
      <c r="A40" s="208" t="s">
        <v>218</v>
      </c>
      <c r="B40" s="203">
        <v>0</v>
      </c>
      <c r="C40" s="203">
        <v>0</v>
      </c>
      <c r="D40" s="203">
        <v>0</v>
      </c>
      <c r="E40" s="204">
        <v>0</v>
      </c>
      <c r="F40" s="205">
        <v>0</v>
      </c>
      <c r="G40" s="259"/>
      <c r="H40" s="1297" t="s">
        <v>3</v>
      </c>
      <c r="I40" s="203">
        <v>0</v>
      </c>
      <c r="J40" s="204"/>
      <c r="K40" s="1298" t="s">
        <v>3</v>
      </c>
    </row>
    <row r="41" spans="1:11" ht="16.5" customHeight="1">
      <c r="A41" s="208" t="s">
        <v>219</v>
      </c>
      <c r="B41" s="203">
        <v>0</v>
      </c>
      <c r="C41" s="203">
        <v>0</v>
      </c>
      <c r="D41" s="203">
        <v>0</v>
      </c>
      <c r="E41" s="204">
        <v>0</v>
      </c>
      <c r="F41" s="205">
        <v>0</v>
      </c>
      <c r="G41" s="259"/>
      <c r="H41" s="1297" t="s">
        <v>3</v>
      </c>
      <c r="I41" s="203">
        <v>0</v>
      </c>
      <c r="J41" s="204"/>
      <c r="K41" s="1298" t="s">
        <v>3</v>
      </c>
    </row>
    <row r="42" spans="1:11" ht="16.5" customHeight="1">
      <c r="A42" s="208" t="s">
        <v>220</v>
      </c>
      <c r="B42" s="203">
        <v>0</v>
      </c>
      <c r="C42" s="203">
        <v>0</v>
      </c>
      <c r="D42" s="203">
        <v>0</v>
      </c>
      <c r="E42" s="204">
        <v>0</v>
      </c>
      <c r="F42" s="205">
        <v>0</v>
      </c>
      <c r="G42" s="259"/>
      <c r="H42" s="1297" t="s">
        <v>3</v>
      </c>
      <c r="I42" s="203">
        <v>0</v>
      </c>
      <c r="J42" s="204"/>
      <c r="K42" s="1298" t="s">
        <v>3</v>
      </c>
    </row>
    <row r="43" spans="1:11" ht="16.5" customHeight="1">
      <c r="A43" s="208" t="s">
        <v>221</v>
      </c>
      <c r="B43" s="203">
        <v>0</v>
      </c>
      <c r="C43" s="203">
        <v>0</v>
      </c>
      <c r="D43" s="203">
        <v>0</v>
      </c>
      <c r="E43" s="204">
        <v>0</v>
      </c>
      <c r="F43" s="205">
        <v>0</v>
      </c>
      <c r="G43" s="259"/>
      <c r="H43" s="1297" t="s">
        <v>3</v>
      </c>
      <c r="I43" s="203">
        <v>0</v>
      </c>
      <c r="J43" s="214"/>
      <c r="K43" s="1298" t="s">
        <v>3</v>
      </c>
    </row>
    <row r="44" spans="1:11" ht="16.5" customHeight="1">
      <c r="A44" s="208" t="s">
        <v>222</v>
      </c>
      <c r="B44" s="203">
        <v>1961.8459999999998</v>
      </c>
      <c r="C44" s="203">
        <v>2083.9714</v>
      </c>
      <c r="D44" s="203">
        <v>1010.02984</v>
      </c>
      <c r="E44" s="204">
        <v>1015.47969</v>
      </c>
      <c r="F44" s="205">
        <v>122.12540000000013</v>
      </c>
      <c r="G44" s="259"/>
      <c r="H44" s="204">
        <v>6.225024798072843</v>
      </c>
      <c r="I44" s="203">
        <v>5.449849999999969</v>
      </c>
      <c r="J44" s="214"/>
      <c r="K44" s="207">
        <v>0.5395731674620593</v>
      </c>
    </row>
    <row r="45" spans="1:11" ht="16.5" customHeight="1">
      <c r="A45" s="208" t="s">
        <v>223</v>
      </c>
      <c r="B45" s="203">
        <v>4025.3127999999997</v>
      </c>
      <c r="C45" s="203">
        <v>9620.751419999999</v>
      </c>
      <c r="D45" s="203">
        <v>3412.0210399999996</v>
      </c>
      <c r="E45" s="204">
        <v>3430.4313899999997</v>
      </c>
      <c r="F45" s="205">
        <v>5595.438619999999</v>
      </c>
      <c r="G45" s="259"/>
      <c r="H45" s="204">
        <v>139.00630579566388</v>
      </c>
      <c r="I45" s="203">
        <v>18.410350000000108</v>
      </c>
      <c r="J45" s="214"/>
      <c r="K45" s="207">
        <v>0.5395731674620655</v>
      </c>
    </row>
    <row r="46" spans="1:11" ht="16.5" customHeight="1">
      <c r="A46" s="208" t="s">
        <v>224</v>
      </c>
      <c r="B46" s="203">
        <v>0</v>
      </c>
      <c r="C46" s="203">
        <v>0</v>
      </c>
      <c r="D46" s="203">
        <v>0</v>
      </c>
      <c r="E46" s="204">
        <v>0</v>
      </c>
      <c r="F46" s="205">
        <v>0</v>
      </c>
      <c r="G46" s="259"/>
      <c r="H46" s="1297" t="s">
        <v>3</v>
      </c>
      <c r="I46" s="203">
        <v>0</v>
      </c>
      <c r="J46" s="204"/>
      <c r="K46" s="1298" t="s">
        <v>3</v>
      </c>
    </row>
    <row r="47" spans="1:11" ht="16.5" customHeight="1">
      <c r="A47" s="194" t="s">
        <v>225</v>
      </c>
      <c r="B47" s="195">
        <v>118248.21110223001</v>
      </c>
      <c r="C47" s="195">
        <v>135217.4574219</v>
      </c>
      <c r="D47" s="195">
        <v>139195.62153613003</v>
      </c>
      <c r="E47" s="196">
        <v>145835.64262148002</v>
      </c>
      <c r="F47" s="197">
        <v>16969.246319669997</v>
      </c>
      <c r="G47" s="257"/>
      <c r="H47" s="196">
        <v>14.350531108668907</v>
      </c>
      <c r="I47" s="195">
        <v>6640.021085349988</v>
      </c>
      <c r="J47" s="267"/>
      <c r="K47" s="200">
        <v>4.770280136740138</v>
      </c>
    </row>
    <row r="48" spans="1:11" ht="16.5" customHeight="1" thickBot="1">
      <c r="A48" s="225" t="s">
        <v>226</v>
      </c>
      <c r="B48" s="226">
        <v>41026.11271979989</v>
      </c>
      <c r="C48" s="226">
        <v>38237.38607959004</v>
      </c>
      <c r="D48" s="226">
        <v>114396.08752072006</v>
      </c>
      <c r="E48" s="227">
        <v>50447.27550925</v>
      </c>
      <c r="F48" s="228">
        <v>-2788.7266402098467</v>
      </c>
      <c r="G48" s="268"/>
      <c r="H48" s="227">
        <v>-6.79744303160353</v>
      </c>
      <c r="I48" s="226">
        <v>-63948.81201147006</v>
      </c>
      <c r="J48" s="269"/>
      <c r="K48" s="229">
        <v>-55.901223020312905</v>
      </c>
    </row>
    <row r="49" spans="1:11" ht="16.5" customHeight="1" thickTop="1">
      <c r="A49" s="237" t="s">
        <v>179</v>
      </c>
      <c r="B49" s="177"/>
      <c r="C49" s="177"/>
      <c r="D49" s="232"/>
      <c r="E49" s="232"/>
      <c r="F49" s="232"/>
      <c r="G49" s="232"/>
      <c r="H49" s="232"/>
      <c r="I49" s="232"/>
      <c r="J49" s="232"/>
      <c r="K49" s="232"/>
    </row>
    <row r="50" spans="1:11" ht="16.5" customHeight="1">
      <c r="A50" s="270" t="s">
        <v>180</v>
      </c>
      <c r="B50" s="177"/>
      <c r="C50" s="177"/>
      <c r="D50" s="232"/>
      <c r="E50" s="232"/>
      <c r="F50" s="232"/>
      <c r="G50" s="232"/>
      <c r="H50" s="232"/>
      <c r="I50" s="232"/>
      <c r="J50" s="232"/>
      <c r="K50" s="232"/>
    </row>
    <row r="51" spans="1:12" ht="16.5" customHeight="1">
      <c r="A51" s="239" t="s">
        <v>227</v>
      </c>
      <c r="B51" s="242">
        <v>720687.9222543997</v>
      </c>
      <c r="C51" s="242">
        <v>769870.5493582101</v>
      </c>
      <c r="D51" s="242">
        <v>913205.65525966</v>
      </c>
      <c r="E51" s="242">
        <v>905932.6630684601</v>
      </c>
      <c r="F51" s="242">
        <v>30481.65662086031</v>
      </c>
      <c r="G51" s="271" t="s">
        <v>151</v>
      </c>
      <c r="H51" s="242">
        <v>4.2295223327053915</v>
      </c>
      <c r="I51" s="242">
        <v>-7347.083184199912</v>
      </c>
      <c r="J51" s="271" t="s">
        <v>152</v>
      </c>
      <c r="K51" s="242">
        <v>-0.8045376352943029</v>
      </c>
      <c r="L51" s="272"/>
    </row>
    <row r="52" spans="1:11" ht="16.5" customHeight="1">
      <c r="A52" s="239" t="s">
        <v>228</v>
      </c>
      <c r="B52" s="242">
        <v>-197789.45345592985</v>
      </c>
      <c r="C52" s="242">
        <v>-316021.67209979007</v>
      </c>
      <c r="D52" s="242">
        <v>-366152.65886728</v>
      </c>
      <c r="E52" s="242">
        <v>-393152.17375133</v>
      </c>
      <c r="F52" s="242">
        <v>-99531.24816091021</v>
      </c>
      <c r="G52" s="271" t="s">
        <v>151</v>
      </c>
      <c r="H52" s="242">
        <v>50.32181768128861</v>
      </c>
      <c r="I52" s="242">
        <v>-26925.423891050006</v>
      </c>
      <c r="J52" s="271" t="s">
        <v>152</v>
      </c>
      <c r="K52" s="242">
        <v>7.353605999843282</v>
      </c>
    </row>
    <row r="53" spans="1:11" ht="16.5" customHeight="1">
      <c r="A53" s="239" t="s">
        <v>229</v>
      </c>
      <c r="B53" s="242">
        <v>192915.04815581988</v>
      </c>
      <c r="C53" s="242">
        <v>250337.23008345006</v>
      </c>
      <c r="D53" s="242">
        <v>268796.33155783004</v>
      </c>
      <c r="E53" s="242">
        <v>222763.2843208</v>
      </c>
      <c r="F53" s="242">
        <v>38721.21144468018</v>
      </c>
      <c r="G53" s="271" t="s">
        <v>151</v>
      </c>
      <c r="H53" s="242">
        <v>20.07163869010601</v>
      </c>
      <c r="I53" s="242">
        <v>-46107.138230030025</v>
      </c>
      <c r="J53" s="271" t="s">
        <v>152</v>
      </c>
      <c r="K53" s="242">
        <v>-17.1531873083284</v>
      </c>
    </row>
    <row r="54" spans="1:11" ht="16.5" customHeight="1">
      <c r="A54" s="273" t="s">
        <v>230</v>
      </c>
      <c r="B54" s="274">
        <v>18700.970482950004</v>
      </c>
      <c r="C54" s="275" t="s">
        <v>177</v>
      </c>
      <c r="D54" s="242"/>
      <c r="E54" s="242"/>
      <c r="F54" s="242"/>
      <c r="G54" s="242"/>
      <c r="H54" s="242"/>
      <c r="I54" s="242"/>
      <c r="J54" s="242"/>
      <c r="K54" s="242"/>
    </row>
    <row r="55" spans="1:11" ht="16.5" customHeight="1">
      <c r="A55" s="273" t="s">
        <v>231</v>
      </c>
      <c r="B55" s="274">
        <v>74.09099299999974</v>
      </c>
      <c r="C55" s="239" t="s">
        <v>177</v>
      </c>
      <c r="D55" s="242"/>
      <c r="E55" s="242"/>
      <c r="F55" s="242"/>
      <c r="G55" s="242"/>
      <c r="H55" s="242"/>
      <c r="I55" s="242"/>
      <c r="J55" s="242"/>
      <c r="K55" s="242"/>
    </row>
    <row r="56" spans="1:11" ht="16.5" customHeight="1">
      <c r="A56" s="2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H44" sqref="H44"/>
    </sheetView>
  </sheetViews>
  <sheetFormatPr defaultColWidth="11.00390625" defaultRowHeight="16.5" customHeight="1"/>
  <cols>
    <col min="1" max="1" width="46.7109375" style="247" bestFit="1" customWidth="1"/>
    <col min="2" max="2" width="10.57421875" style="247" bestFit="1" customWidth="1"/>
    <col min="3" max="3" width="11.421875" style="247" bestFit="1" customWidth="1"/>
    <col min="4" max="5" width="10.7109375" style="247" bestFit="1" customWidth="1"/>
    <col min="6" max="6" width="9.28125" style="247" bestFit="1" customWidth="1"/>
    <col min="7" max="7" width="2.421875" style="247" bestFit="1" customWidth="1"/>
    <col min="8" max="8" width="7.7109375" style="247" bestFit="1" customWidth="1"/>
    <col min="9" max="9" width="10.7109375" style="247" customWidth="1"/>
    <col min="10" max="10" width="2.140625" style="247" customWidth="1"/>
    <col min="11" max="11" width="7.7109375" style="247" bestFit="1" customWidth="1"/>
    <col min="12" max="16384" width="11.00390625" style="176" customWidth="1"/>
  </cols>
  <sheetData>
    <row r="1" spans="1:11" ht="12.75">
      <c r="A1" s="1679" t="s">
        <v>545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</row>
    <row r="2" spans="1:11" ht="16.5" customHeight="1">
      <c r="A2" s="1680" t="s">
        <v>120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</row>
    <row r="3" spans="2:11" ht="16.5" customHeight="1" thickBot="1">
      <c r="B3" s="177"/>
      <c r="C3" s="177"/>
      <c r="D3" s="177"/>
      <c r="E3" s="177"/>
      <c r="I3" s="1689" t="s">
        <v>1</v>
      </c>
      <c r="J3" s="1689"/>
      <c r="K3" s="1689"/>
    </row>
    <row r="4" spans="1:11" ht="13.5" thickTop="1">
      <c r="A4" s="179"/>
      <c r="B4" s="180">
        <v>2015</v>
      </c>
      <c r="C4" s="181">
        <v>2015</v>
      </c>
      <c r="D4" s="181">
        <v>2016</v>
      </c>
      <c r="E4" s="182">
        <v>2016</v>
      </c>
      <c r="F4" s="1682" t="s">
        <v>143</v>
      </c>
      <c r="G4" s="1683"/>
      <c r="H4" s="1683"/>
      <c r="I4" s="1683"/>
      <c r="J4" s="1683"/>
      <c r="K4" s="1684"/>
    </row>
    <row r="5" spans="1:11" ht="12.75">
      <c r="A5" s="249" t="s">
        <v>184</v>
      </c>
      <c r="B5" s="184" t="s">
        <v>145</v>
      </c>
      <c r="C5" s="184" t="s">
        <v>146</v>
      </c>
      <c r="D5" s="184" t="s">
        <v>147</v>
      </c>
      <c r="E5" s="185" t="s">
        <v>148</v>
      </c>
      <c r="F5" s="1685" t="s">
        <v>19</v>
      </c>
      <c r="G5" s="1686"/>
      <c r="H5" s="1687"/>
      <c r="I5" s="277"/>
      <c r="J5" s="186" t="s">
        <v>41</v>
      </c>
      <c r="K5" s="278"/>
    </row>
    <row r="6" spans="1:11" ht="12.75">
      <c r="A6" s="249"/>
      <c r="B6" s="279"/>
      <c r="C6" s="279"/>
      <c r="D6" s="279"/>
      <c r="E6" s="280"/>
      <c r="F6" s="253" t="s">
        <v>13</v>
      </c>
      <c r="G6" s="254" t="s">
        <v>124</v>
      </c>
      <c r="H6" s="255" t="s">
        <v>149</v>
      </c>
      <c r="I6" s="250" t="s">
        <v>13</v>
      </c>
      <c r="J6" s="254" t="s">
        <v>124</v>
      </c>
      <c r="K6" s="256" t="s">
        <v>149</v>
      </c>
    </row>
    <row r="7" spans="1:11" ht="16.5" customHeight="1">
      <c r="A7" s="194" t="s">
        <v>232</v>
      </c>
      <c r="B7" s="195">
        <v>1688829.864876353</v>
      </c>
      <c r="C7" s="195">
        <v>1703730.5259626617</v>
      </c>
      <c r="D7" s="195">
        <v>2016816.1615412112</v>
      </c>
      <c r="E7" s="196">
        <v>2040717.305375532</v>
      </c>
      <c r="F7" s="197">
        <v>14900.66108630877</v>
      </c>
      <c r="G7" s="257"/>
      <c r="H7" s="196">
        <v>0.8823068206103589</v>
      </c>
      <c r="I7" s="195">
        <v>23901.14383432083</v>
      </c>
      <c r="J7" s="258"/>
      <c r="K7" s="200">
        <v>1.1850928354350376</v>
      </c>
    </row>
    <row r="8" spans="1:11" ht="16.5" customHeight="1">
      <c r="A8" s="202" t="s">
        <v>233</v>
      </c>
      <c r="B8" s="203">
        <v>159289.9815738324</v>
      </c>
      <c r="C8" s="203">
        <v>143433.82417985253</v>
      </c>
      <c r="D8" s="203">
        <v>183460.31188456566</v>
      </c>
      <c r="E8" s="204">
        <v>174617.07124530384</v>
      </c>
      <c r="F8" s="205">
        <v>-15856.157393979869</v>
      </c>
      <c r="G8" s="259"/>
      <c r="H8" s="204">
        <v>-9.954271597821982</v>
      </c>
      <c r="I8" s="203">
        <v>-8843.240639261814</v>
      </c>
      <c r="J8" s="204"/>
      <c r="K8" s="207">
        <v>-4.820247250438578</v>
      </c>
    </row>
    <row r="9" spans="1:11" ht="16.5" customHeight="1">
      <c r="A9" s="202" t="s">
        <v>234</v>
      </c>
      <c r="B9" s="203">
        <v>141377.34382764096</v>
      </c>
      <c r="C9" s="203">
        <v>126208.70595932173</v>
      </c>
      <c r="D9" s="203">
        <v>166141.29436951483</v>
      </c>
      <c r="E9" s="204">
        <v>153781.69362910316</v>
      </c>
      <c r="F9" s="205">
        <v>-15168.63786831923</v>
      </c>
      <c r="G9" s="259"/>
      <c r="H9" s="204">
        <v>-10.729185778742563</v>
      </c>
      <c r="I9" s="203">
        <v>-12359.600740411668</v>
      </c>
      <c r="J9" s="204"/>
      <c r="K9" s="207">
        <v>-7.439210575140147</v>
      </c>
    </row>
    <row r="10" spans="1:11" ht="16.5" customHeight="1">
      <c r="A10" s="202" t="s">
        <v>235</v>
      </c>
      <c r="B10" s="203">
        <v>17912.63774619143</v>
      </c>
      <c r="C10" s="203">
        <v>17225.11822053079</v>
      </c>
      <c r="D10" s="203">
        <v>17319.01751505083</v>
      </c>
      <c r="E10" s="204">
        <v>20835.377616200683</v>
      </c>
      <c r="F10" s="205">
        <v>-687.5195256606421</v>
      </c>
      <c r="G10" s="259"/>
      <c r="H10" s="204">
        <v>-3.8381813745260485</v>
      </c>
      <c r="I10" s="203">
        <v>3516.360101149854</v>
      </c>
      <c r="J10" s="204"/>
      <c r="K10" s="207">
        <v>20.303461776015958</v>
      </c>
    </row>
    <row r="11" spans="1:11" ht="16.5" customHeight="1">
      <c r="A11" s="202" t="s">
        <v>236</v>
      </c>
      <c r="B11" s="203">
        <v>712471.2039690608</v>
      </c>
      <c r="C11" s="203">
        <v>741040.7333425141</v>
      </c>
      <c r="D11" s="203">
        <v>873679.5572420476</v>
      </c>
      <c r="E11" s="204">
        <v>895662.4965251513</v>
      </c>
      <c r="F11" s="205">
        <v>28569.529373453348</v>
      </c>
      <c r="G11" s="259"/>
      <c r="H11" s="204">
        <v>4.009920571427612</v>
      </c>
      <c r="I11" s="203">
        <v>21982.939283103682</v>
      </c>
      <c r="J11" s="204"/>
      <c r="K11" s="207">
        <v>2.5161329575453766</v>
      </c>
    </row>
    <row r="12" spans="1:11" ht="16.5" customHeight="1">
      <c r="A12" s="202" t="s">
        <v>234</v>
      </c>
      <c r="B12" s="203">
        <v>702459.3874338878</v>
      </c>
      <c r="C12" s="203">
        <v>729221.5915463906</v>
      </c>
      <c r="D12" s="203">
        <v>858549.9495652544</v>
      </c>
      <c r="E12" s="204">
        <v>880118.0226086059</v>
      </c>
      <c r="F12" s="205">
        <v>26762.204112502746</v>
      </c>
      <c r="G12" s="259"/>
      <c r="H12" s="204">
        <v>3.8097866711221764</v>
      </c>
      <c r="I12" s="203">
        <v>21568.073043351527</v>
      </c>
      <c r="J12" s="204"/>
      <c r="K12" s="207">
        <v>2.5121512212857264</v>
      </c>
    </row>
    <row r="13" spans="1:11" ht="16.5" customHeight="1">
      <c r="A13" s="202" t="s">
        <v>235</v>
      </c>
      <c r="B13" s="203">
        <v>10011.816535172982</v>
      </c>
      <c r="C13" s="203">
        <v>11819.14179612358</v>
      </c>
      <c r="D13" s="203">
        <v>15129.60767679329</v>
      </c>
      <c r="E13" s="204">
        <v>15544.473916545401</v>
      </c>
      <c r="F13" s="205">
        <v>1807.325260950598</v>
      </c>
      <c r="G13" s="259"/>
      <c r="H13" s="204">
        <v>18.051921492979808</v>
      </c>
      <c r="I13" s="203">
        <v>414.86623975211114</v>
      </c>
      <c r="J13" s="204"/>
      <c r="K13" s="207">
        <v>2.742081940356313</v>
      </c>
    </row>
    <row r="14" spans="1:11" ht="16.5" customHeight="1">
      <c r="A14" s="202" t="s">
        <v>237</v>
      </c>
      <c r="B14" s="203">
        <v>509201.11750868295</v>
      </c>
      <c r="C14" s="203">
        <v>517976.3427476086</v>
      </c>
      <c r="D14" s="203">
        <v>615861.4263951353</v>
      </c>
      <c r="E14" s="204">
        <v>613508.4955520943</v>
      </c>
      <c r="F14" s="205">
        <v>8775.225238925661</v>
      </c>
      <c r="G14" s="259"/>
      <c r="H14" s="204">
        <v>1.7233318893444938</v>
      </c>
      <c r="I14" s="203">
        <v>-2352.9308430410456</v>
      </c>
      <c r="J14" s="204"/>
      <c r="K14" s="207">
        <v>-0.38205523875941055</v>
      </c>
    </row>
    <row r="15" spans="1:11" ht="16.5" customHeight="1">
      <c r="A15" s="202" t="s">
        <v>234</v>
      </c>
      <c r="B15" s="203">
        <v>489602.7672653801</v>
      </c>
      <c r="C15" s="203">
        <v>498563.894707311</v>
      </c>
      <c r="D15" s="203">
        <v>594160.03697258</v>
      </c>
      <c r="E15" s="204">
        <v>592423.2833682932</v>
      </c>
      <c r="F15" s="205">
        <v>8961.127441930876</v>
      </c>
      <c r="G15" s="259"/>
      <c r="H15" s="204">
        <v>1.8302852927041695</v>
      </c>
      <c r="I15" s="203">
        <v>-1736.753604286816</v>
      </c>
      <c r="J15" s="204"/>
      <c r="K15" s="207">
        <v>-0.2923040083840182</v>
      </c>
    </row>
    <row r="16" spans="1:11" ht="16.5" customHeight="1">
      <c r="A16" s="202" t="s">
        <v>235</v>
      </c>
      <c r="B16" s="203">
        <v>19598.350243302797</v>
      </c>
      <c r="C16" s="203">
        <v>19412.448040297626</v>
      </c>
      <c r="D16" s="203">
        <v>21701.38942255532</v>
      </c>
      <c r="E16" s="204">
        <v>21085.212183801137</v>
      </c>
      <c r="F16" s="205">
        <v>-185.90220300517103</v>
      </c>
      <c r="G16" s="259"/>
      <c r="H16" s="204">
        <v>-0.9485604691073324</v>
      </c>
      <c r="I16" s="203">
        <v>-616.1772387541823</v>
      </c>
      <c r="J16" s="204"/>
      <c r="K16" s="207">
        <v>-2.839344646355957</v>
      </c>
    </row>
    <row r="17" spans="1:11" ht="16.5" customHeight="1">
      <c r="A17" s="202" t="s">
        <v>238</v>
      </c>
      <c r="B17" s="203">
        <v>295717.3649716541</v>
      </c>
      <c r="C17" s="203">
        <v>288791.7648913167</v>
      </c>
      <c r="D17" s="203">
        <v>327878.080598982</v>
      </c>
      <c r="E17" s="204">
        <v>339608.7961262178</v>
      </c>
      <c r="F17" s="205">
        <v>-6925.600080337375</v>
      </c>
      <c r="G17" s="259"/>
      <c r="H17" s="204">
        <v>-2.341965978562411</v>
      </c>
      <c r="I17" s="203">
        <v>11730.715527235821</v>
      </c>
      <c r="J17" s="204"/>
      <c r="K17" s="207">
        <v>3.5777675365811703</v>
      </c>
    </row>
    <row r="18" spans="1:11" ht="16.5" customHeight="1">
      <c r="A18" s="202" t="s">
        <v>234</v>
      </c>
      <c r="B18" s="203">
        <v>248844.5470217187</v>
      </c>
      <c r="C18" s="203">
        <v>243788.9949862631</v>
      </c>
      <c r="D18" s="203">
        <v>272644.68557928986</v>
      </c>
      <c r="E18" s="204">
        <v>291226.0093129437</v>
      </c>
      <c r="F18" s="205">
        <v>-5055.552035455592</v>
      </c>
      <c r="G18" s="259"/>
      <c r="H18" s="204">
        <v>-2.0316105359601684</v>
      </c>
      <c r="I18" s="203">
        <v>18581.323733653815</v>
      </c>
      <c r="J18" s="204"/>
      <c r="K18" s="207">
        <v>6.815215816209276</v>
      </c>
    </row>
    <row r="19" spans="1:11" ht="16.5" customHeight="1">
      <c r="A19" s="202" t="s">
        <v>235</v>
      </c>
      <c r="B19" s="203">
        <v>46872.81794993539</v>
      </c>
      <c r="C19" s="203">
        <v>45002.7699050536</v>
      </c>
      <c r="D19" s="203">
        <v>55233.39501969215</v>
      </c>
      <c r="E19" s="204">
        <v>48382.78681327411</v>
      </c>
      <c r="F19" s="205">
        <v>-1870.0480448817834</v>
      </c>
      <c r="G19" s="259"/>
      <c r="H19" s="204">
        <v>-3.989621547565525</v>
      </c>
      <c r="I19" s="203">
        <v>-6850.608206418037</v>
      </c>
      <c r="J19" s="204"/>
      <c r="K19" s="207">
        <v>-12.403018507147019</v>
      </c>
    </row>
    <row r="20" spans="1:11" ht="16.5" customHeight="1">
      <c r="A20" s="202" t="s">
        <v>239</v>
      </c>
      <c r="B20" s="203">
        <v>12150.19685312301</v>
      </c>
      <c r="C20" s="203">
        <v>12487.860801369998</v>
      </c>
      <c r="D20" s="203">
        <v>15936.785420480495</v>
      </c>
      <c r="E20" s="204">
        <v>17320.445926764998</v>
      </c>
      <c r="F20" s="205">
        <v>337.6639482469873</v>
      </c>
      <c r="G20" s="259"/>
      <c r="H20" s="204">
        <v>2.7790821196464504</v>
      </c>
      <c r="I20" s="203">
        <v>1383.6605062845028</v>
      </c>
      <c r="J20" s="204"/>
      <c r="K20" s="207">
        <v>8.682180689377603</v>
      </c>
    </row>
    <row r="21" spans="1:11" ht="16.5" customHeight="1">
      <c r="A21" s="194" t="s">
        <v>240</v>
      </c>
      <c r="B21" s="195">
        <v>3261.50328125</v>
      </c>
      <c r="C21" s="195">
        <v>1466.8750619</v>
      </c>
      <c r="D21" s="195">
        <v>6710.15287789</v>
      </c>
      <c r="E21" s="196">
        <v>6427.99450903</v>
      </c>
      <c r="F21" s="197">
        <v>-1794.6282193499999</v>
      </c>
      <c r="G21" s="257"/>
      <c r="H21" s="196">
        <v>-55.024571941015886</v>
      </c>
      <c r="I21" s="195">
        <v>-282.15836886000034</v>
      </c>
      <c r="J21" s="196"/>
      <c r="K21" s="200">
        <v>-4.204946951204556</v>
      </c>
    </row>
    <row r="22" spans="1:11" ht="16.5" customHeight="1">
      <c r="A22" s="194" t="s">
        <v>241</v>
      </c>
      <c r="B22" s="195">
        <v>0</v>
      </c>
      <c r="C22" s="195">
        <v>0</v>
      </c>
      <c r="D22" s="195">
        <v>0</v>
      </c>
      <c r="E22" s="196">
        <v>0</v>
      </c>
      <c r="F22" s="197">
        <v>0</v>
      </c>
      <c r="G22" s="257"/>
      <c r="H22" s="1299" t="s">
        <v>3</v>
      </c>
      <c r="I22" s="195">
        <v>0</v>
      </c>
      <c r="J22" s="196"/>
      <c r="K22" s="1300" t="s">
        <v>3</v>
      </c>
    </row>
    <row r="23" spans="1:11" ht="16.5" customHeight="1">
      <c r="A23" s="281" t="s">
        <v>242</v>
      </c>
      <c r="B23" s="195">
        <v>383714.93003354454</v>
      </c>
      <c r="C23" s="195">
        <v>412282.9185680931</v>
      </c>
      <c r="D23" s="195">
        <v>473138.97003565606</v>
      </c>
      <c r="E23" s="196">
        <v>501465.53420271573</v>
      </c>
      <c r="F23" s="197">
        <v>28567.988534548553</v>
      </c>
      <c r="G23" s="257"/>
      <c r="H23" s="196">
        <v>7.4451073696952905</v>
      </c>
      <c r="I23" s="195">
        <v>28326.564167059667</v>
      </c>
      <c r="J23" s="196"/>
      <c r="K23" s="200">
        <v>5.986943786288616</v>
      </c>
    </row>
    <row r="24" spans="1:11" ht="16.5" customHeight="1">
      <c r="A24" s="282" t="s">
        <v>243</v>
      </c>
      <c r="B24" s="203">
        <v>141598.56429523998</v>
      </c>
      <c r="C24" s="203">
        <v>142122.31715324</v>
      </c>
      <c r="D24" s="203">
        <v>164981.37356090997</v>
      </c>
      <c r="E24" s="204">
        <v>167655.10361695</v>
      </c>
      <c r="F24" s="205">
        <v>523.7528580000217</v>
      </c>
      <c r="G24" s="259"/>
      <c r="H24" s="204">
        <v>0.3698857121940666</v>
      </c>
      <c r="I24" s="203">
        <v>2673.730056040018</v>
      </c>
      <c r="J24" s="204"/>
      <c r="K24" s="207">
        <v>1.6206254065722732</v>
      </c>
    </row>
    <row r="25" spans="1:11" ht="16.5" customHeight="1">
      <c r="A25" s="282" t="s">
        <v>244</v>
      </c>
      <c r="B25" s="203">
        <v>80937.461259951</v>
      </c>
      <c r="C25" s="203">
        <v>118165.39396748424</v>
      </c>
      <c r="D25" s="203">
        <v>107709.11948957611</v>
      </c>
      <c r="E25" s="204">
        <v>151557.16136449945</v>
      </c>
      <c r="F25" s="205">
        <v>37227.93270753324</v>
      </c>
      <c r="G25" s="259"/>
      <c r="H25" s="204">
        <v>45.99592343027214</v>
      </c>
      <c r="I25" s="203">
        <v>43848.041874923336</v>
      </c>
      <c r="J25" s="204"/>
      <c r="K25" s="207">
        <v>40.70968371361244</v>
      </c>
    </row>
    <row r="26" spans="1:11" ht="16.5" customHeight="1">
      <c r="A26" s="282" t="s">
        <v>245</v>
      </c>
      <c r="B26" s="203">
        <v>161178.90447835356</v>
      </c>
      <c r="C26" s="203">
        <v>151995.20744736886</v>
      </c>
      <c r="D26" s="203">
        <v>200448.47698516998</v>
      </c>
      <c r="E26" s="204">
        <v>182253.26922126627</v>
      </c>
      <c r="F26" s="205">
        <v>-9183.69703098471</v>
      </c>
      <c r="G26" s="259"/>
      <c r="H26" s="204">
        <v>-5.697828174665429</v>
      </c>
      <c r="I26" s="203">
        <v>-18195.207763903716</v>
      </c>
      <c r="J26" s="204"/>
      <c r="K26" s="207">
        <v>-9.077249195188385</v>
      </c>
    </row>
    <row r="27" spans="1:11" ht="16.5" customHeight="1">
      <c r="A27" s="283" t="s">
        <v>246</v>
      </c>
      <c r="B27" s="284">
        <v>2075806.2981911474</v>
      </c>
      <c r="C27" s="284">
        <v>2117480.3195926547</v>
      </c>
      <c r="D27" s="284">
        <v>2496665.2844547573</v>
      </c>
      <c r="E27" s="285">
        <v>2548610.8340872778</v>
      </c>
      <c r="F27" s="286">
        <v>41674.021401507314</v>
      </c>
      <c r="G27" s="287"/>
      <c r="H27" s="285">
        <v>2.0076064629836585</v>
      </c>
      <c r="I27" s="284">
        <v>51945.549632520415</v>
      </c>
      <c r="J27" s="285"/>
      <c r="K27" s="288">
        <v>2.0805972653184353</v>
      </c>
    </row>
    <row r="28" spans="1:11" ht="16.5" customHeight="1">
      <c r="A28" s="194" t="s">
        <v>247</v>
      </c>
      <c r="B28" s="195">
        <v>353446.9954428044</v>
      </c>
      <c r="C28" s="195">
        <v>284673.1309199709</v>
      </c>
      <c r="D28" s="195">
        <v>356855.5489521408</v>
      </c>
      <c r="E28" s="196">
        <v>319724.8477769318</v>
      </c>
      <c r="F28" s="197">
        <v>-68773.8645228335</v>
      </c>
      <c r="G28" s="257"/>
      <c r="H28" s="196">
        <v>-19.45804191564068</v>
      </c>
      <c r="I28" s="195">
        <v>-37130.70117520896</v>
      </c>
      <c r="J28" s="196"/>
      <c r="K28" s="200">
        <v>-10.404966739129701</v>
      </c>
    </row>
    <row r="29" spans="1:11" ht="16.5" customHeight="1">
      <c r="A29" s="202" t="s">
        <v>248</v>
      </c>
      <c r="B29" s="203">
        <v>47292.02360718001</v>
      </c>
      <c r="C29" s="203">
        <v>40426.22377855901</v>
      </c>
      <c r="D29" s="203">
        <v>55901.05182258001</v>
      </c>
      <c r="E29" s="204">
        <v>47216.83531217001</v>
      </c>
      <c r="F29" s="205">
        <v>-6865.799828620999</v>
      </c>
      <c r="G29" s="259"/>
      <c r="H29" s="204">
        <v>-14.51788125128698</v>
      </c>
      <c r="I29" s="203">
        <v>-8684.216510409999</v>
      </c>
      <c r="J29" s="204"/>
      <c r="K29" s="207">
        <v>-15.534978729867474</v>
      </c>
    </row>
    <row r="30" spans="1:11" ht="16.5" customHeight="1">
      <c r="A30" s="202" t="s">
        <v>249</v>
      </c>
      <c r="B30" s="203">
        <v>192239.16817545</v>
      </c>
      <c r="C30" s="203">
        <v>127898.1425024</v>
      </c>
      <c r="D30" s="203">
        <v>154006.12404008</v>
      </c>
      <c r="E30" s="204">
        <v>122225.97256283</v>
      </c>
      <c r="F30" s="205">
        <v>-64341.02567305</v>
      </c>
      <c r="G30" s="259"/>
      <c r="H30" s="204">
        <v>-33.46925930012773</v>
      </c>
      <c r="I30" s="203">
        <v>-31780.15147725001</v>
      </c>
      <c r="J30" s="204"/>
      <c r="K30" s="207">
        <v>-20.63564139110419</v>
      </c>
    </row>
    <row r="31" spans="1:11" ht="16.5" customHeight="1">
      <c r="A31" s="202" t="s">
        <v>250</v>
      </c>
      <c r="B31" s="203">
        <v>1336.9384950544995</v>
      </c>
      <c r="C31" s="203">
        <v>1176.7644189044997</v>
      </c>
      <c r="D31" s="203">
        <v>999.9180362600001</v>
      </c>
      <c r="E31" s="204">
        <v>1143.85855114875</v>
      </c>
      <c r="F31" s="205">
        <v>-160.1740761499998</v>
      </c>
      <c r="G31" s="259"/>
      <c r="H31" s="204">
        <v>-11.980661544454248</v>
      </c>
      <c r="I31" s="203">
        <v>143.94051488874982</v>
      </c>
      <c r="J31" s="204"/>
      <c r="K31" s="207">
        <v>14.395231375876714</v>
      </c>
    </row>
    <row r="32" spans="1:11" ht="16.5" customHeight="1">
      <c r="A32" s="202" t="s">
        <v>251</v>
      </c>
      <c r="B32" s="203">
        <v>112504.7731455499</v>
      </c>
      <c r="C32" s="203">
        <v>114721.0818778474</v>
      </c>
      <c r="D32" s="203">
        <v>145881.64549061077</v>
      </c>
      <c r="E32" s="204">
        <v>148551.42577616312</v>
      </c>
      <c r="F32" s="205">
        <v>2216.3087322975043</v>
      </c>
      <c r="G32" s="259"/>
      <c r="H32" s="204">
        <v>1.969968624735785</v>
      </c>
      <c r="I32" s="203">
        <v>2669.780285552348</v>
      </c>
      <c r="J32" s="204"/>
      <c r="K32" s="207">
        <v>1.8301001997706285</v>
      </c>
    </row>
    <row r="33" spans="1:11" ht="16.5" customHeight="1">
      <c r="A33" s="202" t="s">
        <v>252</v>
      </c>
      <c r="B33" s="203">
        <v>74.09201957000002</v>
      </c>
      <c r="C33" s="203">
        <v>450.91834226</v>
      </c>
      <c r="D33" s="203">
        <v>66.80956261</v>
      </c>
      <c r="E33" s="204">
        <v>586.75557462</v>
      </c>
      <c r="F33" s="205">
        <v>376.82632269</v>
      </c>
      <c r="G33" s="259"/>
      <c r="H33" s="204">
        <v>508.59232192204627</v>
      </c>
      <c r="I33" s="203">
        <v>519.94601201</v>
      </c>
      <c r="J33" s="204"/>
      <c r="K33" s="207">
        <v>778.2508846004254</v>
      </c>
    </row>
    <row r="34" spans="1:11" ht="16.5" customHeight="1">
      <c r="A34" s="260" t="s">
        <v>253</v>
      </c>
      <c r="B34" s="195">
        <v>1542634.927148163</v>
      </c>
      <c r="C34" s="195">
        <v>1562991.394297002</v>
      </c>
      <c r="D34" s="195">
        <v>1902718.228816129</v>
      </c>
      <c r="E34" s="196">
        <v>1974660.7429691977</v>
      </c>
      <c r="F34" s="197">
        <v>20356.46714883903</v>
      </c>
      <c r="G34" s="257"/>
      <c r="H34" s="196">
        <v>1.3195907074703412</v>
      </c>
      <c r="I34" s="195">
        <v>71942.51415306865</v>
      </c>
      <c r="J34" s="196"/>
      <c r="K34" s="200">
        <v>3.7810387824912612</v>
      </c>
    </row>
    <row r="35" spans="1:11" ht="16.5" customHeight="1">
      <c r="A35" s="202" t="s">
        <v>254</v>
      </c>
      <c r="B35" s="203">
        <v>142497.9</v>
      </c>
      <c r="C35" s="203">
        <v>142422.84999999998</v>
      </c>
      <c r="D35" s="203">
        <v>186369.1</v>
      </c>
      <c r="E35" s="204">
        <v>187277.9</v>
      </c>
      <c r="F35" s="205">
        <v>-75.05000000001746</v>
      </c>
      <c r="G35" s="259"/>
      <c r="H35" s="204">
        <v>-0.05266744281846782</v>
      </c>
      <c r="I35" s="203">
        <v>908.7999999999884</v>
      </c>
      <c r="J35" s="204"/>
      <c r="K35" s="207">
        <v>0.48763448447193675</v>
      </c>
    </row>
    <row r="36" spans="1:11" ht="16.5" customHeight="1">
      <c r="A36" s="202" t="s">
        <v>255</v>
      </c>
      <c r="B36" s="203">
        <v>10069.7670851545</v>
      </c>
      <c r="C36" s="203">
        <v>8280.50521136</v>
      </c>
      <c r="D36" s="203">
        <v>8195.965020291655</v>
      </c>
      <c r="E36" s="204">
        <v>8386.632122570001</v>
      </c>
      <c r="F36" s="205">
        <v>-1789.2618737945013</v>
      </c>
      <c r="G36" s="259"/>
      <c r="H36" s="204">
        <v>-17.768652032005253</v>
      </c>
      <c r="I36" s="203">
        <v>190.66710227834665</v>
      </c>
      <c r="J36" s="204"/>
      <c r="K36" s="207">
        <v>2.3263532946552488</v>
      </c>
    </row>
    <row r="37" spans="1:11" ht="16.5" customHeight="1">
      <c r="A37" s="208" t="s">
        <v>256</v>
      </c>
      <c r="B37" s="203">
        <v>13664.786629541519</v>
      </c>
      <c r="C37" s="203">
        <v>14637.432674273205</v>
      </c>
      <c r="D37" s="203">
        <v>15019.81872364651</v>
      </c>
      <c r="E37" s="204">
        <v>16057.136319246736</v>
      </c>
      <c r="F37" s="205">
        <v>972.6460447316858</v>
      </c>
      <c r="G37" s="259"/>
      <c r="H37" s="204">
        <v>7.117901443326964</v>
      </c>
      <c r="I37" s="203">
        <v>1037.317595600227</v>
      </c>
      <c r="J37" s="204"/>
      <c r="K37" s="207">
        <v>6.906325666681462</v>
      </c>
    </row>
    <row r="38" spans="1:11" ht="16.5" customHeight="1">
      <c r="A38" s="289" t="s">
        <v>257</v>
      </c>
      <c r="B38" s="203">
        <v>852.91678677</v>
      </c>
      <c r="C38" s="203">
        <v>1006.3019452200001</v>
      </c>
      <c r="D38" s="203">
        <v>1006.56234124</v>
      </c>
      <c r="E38" s="204">
        <v>1006.6</v>
      </c>
      <c r="F38" s="205">
        <v>153.38515845000006</v>
      </c>
      <c r="G38" s="259"/>
      <c r="H38" s="204">
        <v>17.983601780294464</v>
      </c>
      <c r="I38" s="203">
        <v>0.03765875999999935</v>
      </c>
      <c r="J38" s="204"/>
      <c r="K38" s="207">
        <v>0.0037413241542105504</v>
      </c>
    </row>
    <row r="39" spans="1:11" ht="16.5" customHeight="1">
      <c r="A39" s="289" t="s">
        <v>258</v>
      </c>
      <c r="B39" s="203">
        <v>12811.869842771519</v>
      </c>
      <c r="C39" s="203">
        <v>13631.130729053204</v>
      </c>
      <c r="D39" s="203">
        <v>14013.25638240651</v>
      </c>
      <c r="E39" s="204">
        <v>15050.536319246736</v>
      </c>
      <c r="F39" s="205">
        <v>819.2608862816851</v>
      </c>
      <c r="G39" s="259"/>
      <c r="H39" s="204">
        <v>6.394545810531424</v>
      </c>
      <c r="I39" s="203">
        <v>1037.2799368402266</v>
      </c>
      <c r="J39" s="204"/>
      <c r="K39" s="207">
        <v>7.402133440893298</v>
      </c>
    </row>
    <row r="40" spans="1:11" ht="16.5" customHeight="1">
      <c r="A40" s="202" t="s">
        <v>259</v>
      </c>
      <c r="B40" s="203">
        <v>1369249.0711404982</v>
      </c>
      <c r="C40" s="203">
        <v>1392142.175814428</v>
      </c>
      <c r="D40" s="203">
        <v>1687815.075275438</v>
      </c>
      <c r="E40" s="204">
        <v>1760089.220561746</v>
      </c>
      <c r="F40" s="205">
        <v>22893.104673929745</v>
      </c>
      <c r="G40" s="259"/>
      <c r="H40" s="204">
        <v>1.6719459707108826</v>
      </c>
      <c r="I40" s="203">
        <v>72274.14528630814</v>
      </c>
      <c r="J40" s="204"/>
      <c r="K40" s="207">
        <v>4.2821127945259985</v>
      </c>
    </row>
    <row r="41" spans="1:11" ht="16.5" customHeight="1">
      <c r="A41" s="208" t="s">
        <v>260</v>
      </c>
      <c r="B41" s="203">
        <v>1338931.575869255</v>
      </c>
      <c r="C41" s="203">
        <v>1350651.9382609392</v>
      </c>
      <c r="D41" s="203">
        <v>1656838.759521269</v>
      </c>
      <c r="E41" s="204">
        <v>1715058.0784499776</v>
      </c>
      <c r="F41" s="205">
        <v>11720.362391684204</v>
      </c>
      <c r="G41" s="259"/>
      <c r="H41" s="204">
        <v>0.8753518553832869</v>
      </c>
      <c r="I41" s="203">
        <v>58219.318928708555</v>
      </c>
      <c r="J41" s="204"/>
      <c r="K41" s="207">
        <v>3.513879585091949</v>
      </c>
    </row>
    <row r="42" spans="1:11" ht="16.5" customHeight="1">
      <c r="A42" s="208" t="s">
        <v>261</v>
      </c>
      <c r="B42" s="203">
        <v>30317.495271243217</v>
      </c>
      <c r="C42" s="203">
        <v>41490.237553488696</v>
      </c>
      <c r="D42" s="203">
        <v>30976.315754168936</v>
      </c>
      <c r="E42" s="204">
        <v>45031.14211176843</v>
      </c>
      <c r="F42" s="205">
        <v>11172.74228224548</v>
      </c>
      <c r="G42" s="259"/>
      <c r="H42" s="204">
        <v>36.85245823339193</v>
      </c>
      <c r="I42" s="203">
        <v>14054.826357599493</v>
      </c>
      <c r="J42" s="204"/>
      <c r="K42" s="207">
        <v>45.37281473090592</v>
      </c>
    </row>
    <row r="43" spans="1:11" ht="16.5" customHeight="1">
      <c r="A43" s="202" t="s">
        <v>262</v>
      </c>
      <c r="B43" s="203">
        <v>7153.402292969005</v>
      </c>
      <c r="C43" s="203">
        <v>5508.430596941001</v>
      </c>
      <c r="D43" s="203">
        <v>5318.269796753</v>
      </c>
      <c r="E43" s="204">
        <v>2849.853965635</v>
      </c>
      <c r="F43" s="205">
        <v>-1644.9716960280048</v>
      </c>
      <c r="G43" s="259"/>
      <c r="H43" s="204">
        <v>-22.99565477597741</v>
      </c>
      <c r="I43" s="203">
        <v>-2468.4158311180004</v>
      </c>
      <c r="J43" s="204"/>
      <c r="K43" s="207">
        <v>-46.41388882950352</v>
      </c>
    </row>
    <row r="44" spans="1:11" ht="16.5" customHeight="1">
      <c r="A44" s="290" t="s">
        <v>263</v>
      </c>
      <c r="B44" s="197">
        <v>0</v>
      </c>
      <c r="C44" s="195">
        <v>0</v>
      </c>
      <c r="D44" s="195">
        <v>49080</v>
      </c>
      <c r="E44" s="196">
        <v>49080</v>
      </c>
      <c r="F44" s="195">
        <v>0</v>
      </c>
      <c r="G44" s="257"/>
      <c r="H44" s="1299" t="s">
        <v>3</v>
      </c>
      <c r="I44" s="195">
        <v>0</v>
      </c>
      <c r="J44" s="196"/>
      <c r="K44" s="200">
        <v>0</v>
      </c>
    </row>
    <row r="45" spans="1:11" s="272" customFormat="1" ht="16.5" customHeight="1" thickBot="1">
      <c r="A45" s="292" t="s">
        <v>264</v>
      </c>
      <c r="B45" s="226">
        <v>179724.38906548987</v>
      </c>
      <c r="C45" s="226">
        <v>269815.7809771163</v>
      </c>
      <c r="D45" s="226">
        <v>188011.506627418</v>
      </c>
      <c r="E45" s="227">
        <v>205145.24402896783</v>
      </c>
      <c r="F45" s="228">
        <v>90091.39191162644</v>
      </c>
      <c r="G45" s="268"/>
      <c r="H45" s="227">
        <v>50.127527143129136</v>
      </c>
      <c r="I45" s="226">
        <v>17133.73740154982</v>
      </c>
      <c r="J45" s="227"/>
      <c r="K45" s="229">
        <v>9.113132333705357</v>
      </c>
    </row>
    <row r="46" spans="1:11" ht="16.5" customHeight="1" thickTop="1">
      <c r="A46" s="237" t="s">
        <v>179</v>
      </c>
      <c r="B46" s="293"/>
      <c r="C46" s="177"/>
      <c r="D46" s="232"/>
      <c r="E46" s="232"/>
      <c r="F46" s="203"/>
      <c r="G46" s="203"/>
      <c r="H46" s="203"/>
      <c r="I46" s="203"/>
      <c r="J46" s="203"/>
      <c r="K46" s="203"/>
    </row>
    <row r="47" ht="16.5" customHeight="1">
      <c r="A47" s="270"/>
    </row>
    <row r="48" ht="16.5" customHeight="1">
      <c r="A48" s="246"/>
    </row>
    <row r="49" ht="16.5" customHeight="1">
      <c r="A49" s="294"/>
    </row>
    <row r="50" ht="16.5" customHeight="1">
      <c r="A50" s="239"/>
    </row>
    <row r="51" ht="16.5" customHeight="1">
      <c r="A51" s="239"/>
    </row>
    <row r="52" ht="16.5" customHeight="1">
      <c r="A52" s="246"/>
    </row>
    <row r="53" ht="16.5" customHeight="1">
      <c r="A53" s="239"/>
    </row>
    <row r="54" ht="16.5" customHeight="1">
      <c r="A54" s="239"/>
    </row>
    <row r="55" ht="16.5" customHeight="1">
      <c r="A55" s="295"/>
    </row>
    <row r="56" ht="16.5" customHeight="1">
      <c r="A56" s="295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22">
      <selection activeCell="K22" sqref="K22"/>
    </sheetView>
  </sheetViews>
  <sheetFormatPr defaultColWidth="11.00390625" defaultRowHeight="16.5" customHeight="1"/>
  <cols>
    <col min="1" max="1" width="46.7109375" style="247" bestFit="1" customWidth="1"/>
    <col min="2" max="2" width="10.57421875" style="247" bestFit="1" customWidth="1"/>
    <col min="3" max="3" width="11.421875" style="247" bestFit="1" customWidth="1"/>
    <col min="4" max="5" width="10.7109375" style="247" bestFit="1" customWidth="1"/>
    <col min="6" max="6" width="9.28125" style="247" bestFit="1" customWidth="1"/>
    <col min="7" max="7" width="2.421875" style="247" bestFit="1" customWidth="1"/>
    <col min="8" max="8" width="7.7109375" style="247" bestFit="1" customWidth="1"/>
    <col min="9" max="9" width="10.7109375" style="247" customWidth="1"/>
    <col min="10" max="10" width="2.140625" style="247" customWidth="1"/>
    <col min="11" max="11" width="7.7109375" style="247" bestFit="1" customWidth="1"/>
    <col min="12" max="16384" width="11.00390625" style="176" customWidth="1"/>
  </cols>
  <sheetData>
    <row r="1" spans="1:11" s="247" customFormat="1" ht="12.75">
      <c r="A1" s="1679" t="s">
        <v>546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</row>
    <row r="2" spans="1:11" s="247" customFormat="1" ht="16.5" customHeight="1">
      <c r="A2" s="1680" t="s">
        <v>121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</row>
    <row r="3" spans="2:11" s="247" customFormat="1" ht="16.5" customHeight="1" thickBot="1">
      <c r="B3" s="177"/>
      <c r="C3" s="177"/>
      <c r="D3" s="177"/>
      <c r="E3" s="177"/>
      <c r="I3" s="1689" t="s">
        <v>1</v>
      </c>
      <c r="J3" s="1689"/>
      <c r="K3" s="1689"/>
    </row>
    <row r="4" spans="1:11" s="247" customFormat="1" ht="13.5" thickTop="1">
      <c r="A4" s="179"/>
      <c r="B4" s="180">
        <v>2015</v>
      </c>
      <c r="C4" s="181">
        <v>2015</v>
      </c>
      <c r="D4" s="181">
        <v>2016</v>
      </c>
      <c r="E4" s="182">
        <v>2016</v>
      </c>
      <c r="F4" s="1682" t="s">
        <v>143</v>
      </c>
      <c r="G4" s="1683"/>
      <c r="H4" s="1683"/>
      <c r="I4" s="1683"/>
      <c r="J4" s="1683"/>
      <c r="K4" s="1684"/>
    </row>
    <row r="5" spans="1:11" s="247" customFormat="1" ht="12.75">
      <c r="A5" s="249" t="s">
        <v>184</v>
      </c>
      <c r="B5" s="184" t="s">
        <v>145</v>
      </c>
      <c r="C5" s="184" t="s">
        <v>146</v>
      </c>
      <c r="D5" s="184" t="s">
        <v>147</v>
      </c>
      <c r="E5" s="185" t="s">
        <v>148</v>
      </c>
      <c r="F5" s="1685" t="s">
        <v>19</v>
      </c>
      <c r="G5" s="1686"/>
      <c r="H5" s="1687"/>
      <c r="I5" s="1690" t="s">
        <v>41</v>
      </c>
      <c r="J5" s="1690"/>
      <c r="K5" s="1691"/>
    </row>
    <row r="6" spans="1:11" s="247" customFormat="1" ht="12.75">
      <c r="A6" s="249"/>
      <c r="B6" s="279"/>
      <c r="C6" s="279"/>
      <c r="D6" s="279"/>
      <c r="E6" s="280"/>
      <c r="F6" s="253" t="s">
        <v>13</v>
      </c>
      <c r="G6" s="254" t="s">
        <v>124</v>
      </c>
      <c r="H6" s="255" t="s">
        <v>149</v>
      </c>
      <c r="I6" s="250" t="s">
        <v>13</v>
      </c>
      <c r="J6" s="254" t="s">
        <v>124</v>
      </c>
      <c r="K6" s="256" t="s">
        <v>149</v>
      </c>
    </row>
    <row r="7" spans="1:11" s="247" customFormat="1" ht="16.5" customHeight="1">
      <c r="A7" s="194" t="s">
        <v>232</v>
      </c>
      <c r="B7" s="195">
        <v>1452748.758025059</v>
      </c>
      <c r="C7" s="195">
        <v>1466080.8168287918</v>
      </c>
      <c r="D7" s="195">
        <v>1753430.639797833</v>
      </c>
      <c r="E7" s="196">
        <v>1777372.7663173275</v>
      </c>
      <c r="F7" s="197">
        <v>13332.05880373274</v>
      </c>
      <c r="G7" s="257"/>
      <c r="H7" s="196">
        <v>0.9177126278777221</v>
      </c>
      <c r="I7" s="195">
        <v>23942.126519494457</v>
      </c>
      <c r="J7" s="258"/>
      <c r="K7" s="200">
        <v>1.3654447444955642</v>
      </c>
    </row>
    <row r="8" spans="1:11" s="247" customFormat="1" ht="16.5" customHeight="1">
      <c r="A8" s="202" t="s">
        <v>233</v>
      </c>
      <c r="B8" s="203">
        <v>150442.94437548862</v>
      </c>
      <c r="C8" s="203">
        <v>136129.3532270013</v>
      </c>
      <c r="D8" s="203">
        <v>175087.20586657317</v>
      </c>
      <c r="E8" s="204">
        <v>166981.74275470115</v>
      </c>
      <c r="F8" s="205">
        <v>-14313.591148487321</v>
      </c>
      <c r="G8" s="259"/>
      <c r="H8" s="204">
        <v>-9.514298731592365</v>
      </c>
      <c r="I8" s="203">
        <v>-8105.463111872028</v>
      </c>
      <c r="J8" s="204"/>
      <c r="K8" s="207">
        <v>-4.629386294535348</v>
      </c>
    </row>
    <row r="9" spans="1:11" s="247" customFormat="1" ht="16.5" customHeight="1">
      <c r="A9" s="202" t="s">
        <v>234</v>
      </c>
      <c r="B9" s="203">
        <v>132566.90180425718</v>
      </c>
      <c r="C9" s="203">
        <v>118950.3783390695</v>
      </c>
      <c r="D9" s="203">
        <v>157821.02541387235</v>
      </c>
      <c r="E9" s="204">
        <v>146235.50381438047</v>
      </c>
      <c r="F9" s="205">
        <v>-13616.523465187682</v>
      </c>
      <c r="G9" s="259"/>
      <c r="H9" s="204">
        <v>-10.271435237502404</v>
      </c>
      <c r="I9" s="203">
        <v>-11585.521599491884</v>
      </c>
      <c r="J9" s="204"/>
      <c r="K9" s="207">
        <v>-7.340924042984659</v>
      </c>
    </row>
    <row r="10" spans="1:11" s="247" customFormat="1" ht="16.5" customHeight="1">
      <c r="A10" s="202" t="s">
        <v>235</v>
      </c>
      <c r="B10" s="203">
        <v>17876.042571231428</v>
      </c>
      <c r="C10" s="203">
        <v>17178.974887931785</v>
      </c>
      <c r="D10" s="203">
        <v>17266.180452700828</v>
      </c>
      <c r="E10" s="204">
        <v>20746.238940320683</v>
      </c>
      <c r="F10" s="205">
        <v>-697.0676832996432</v>
      </c>
      <c r="G10" s="259"/>
      <c r="H10" s="204">
        <v>-3.899451909011785</v>
      </c>
      <c r="I10" s="203">
        <v>3480.0584876198554</v>
      </c>
      <c r="J10" s="204"/>
      <c r="K10" s="207">
        <v>20.15534644244665</v>
      </c>
    </row>
    <row r="11" spans="1:11" s="247" customFormat="1" ht="16.5" customHeight="1">
      <c r="A11" s="202" t="s">
        <v>236</v>
      </c>
      <c r="B11" s="203">
        <v>559350.961967849</v>
      </c>
      <c r="C11" s="203">
        <v>582240.093527066</v>
      </c>
      <c r="D11" s="203">
        <v>698691.2071865237</v>
      </c>
      <c r="E11" s="204">
        <v>716150.5542099035</v>
      </c>
      <c r="F11" s="205">
        <v>22889.131559217</v>
      </c>
      <c r="G11" s="259"/>
      <c r="H11" s="204">
        <v>4.092087636479768</v>
      </c>
      <c r="I11" s="203">
        <v>17459.347023379756</v>
      </c>
      <c r="J11" s="204"/>
      <c r="K11" s="207">
        <v>2.4988645690396933</v>
      </c>
    </row>
    <row r="12" spans="1:11" s="247" customFormat="1" ht="16.5" customHeight="1">
      <c r="A12" s="202" t="s">
        <v>234</v>
      </c>
      <c r="B12" s="203">
        <v>549436.3094164284</v>
      </c>
      <c r="C12" s="203">
        <v>570523.3273093848</v>
      </c>
      <c r="D12" s="203">
        <v>683588.6654231404</v>
      </c>
      <c r="E12" s="204">
        <v>700640.4281093681</v>
      </c>
      <c r="F12" s="205">
        <v>21087.017892956384</v>
      </c>
      <c r="G12" s="259"/>
      <c r="H12" s="204">
        <v>3.837936723794882</v>
      </c>
      <c r="I12" s="203">
        <v>17051.76268622768</v>
      </c>
      <c r="J12" s="204"/>
      <c r="K12" s="207">
        <v>2.4944478381122166</v>
      </c>
    </row>
    <row r="13" spans="1:11" s="247" customFormat="1" ht="16.5" customHeight="1">
      <c r="A13" s="202" t="s">
        <v>235</v>
      </c>
      <c r="B13" s="203">
        <v>9914.652551420582</v>
      </c>
      <c r="C13" s="203">
        <v>11716.766217681181</v>
      </c>
      <c r="D13" s="203">
        <v>15102.541763383291</v>
      </c>
      <c r="E13" s="204">
        <v>15510.126100535399</v>
      </c>
      <c r="F13" s="205">
        <v>1802.1136662605986</v>
      </c>
      <c r="G13" s="259"/>
      <c r="H13" s="204">
        <v>18.176266459306127</v>
      </c>
      <c r="I13" s="203">
        <v>407.58433715210776</v>
      </c>
      <c r="J13" s="204"/>
      <c r="K13" s="207">
        <v>2.698779738787494</v>
      </c>
    </row>
    <row r="14" spans="1:11" s="247" customFormat="1" ht="16.5" customHeight="1">
      <c r="A14" s="202" t="s">
        <v>237</v>
      </c>
      <c r="B14" s="203">
        <v>417355.10912562284</v>
      </c>
      <c r="C14" s="203">
        <v>423556.6167854576</v>
      </c>
      <c r="D14" s="203">
        <v>523230.7096633454</v>
      </c>
      <c r="E14" s="204">
        <v>520947.25500250416</v>
      </c>
      <c r="F14" s="205">
        <v>6201.507659834751</v>
      </c>
      <c r="G14" s="259"/>
      <c r="H14" s="204">
        <v>1.4859067312790732</v>
      </c>
      <c r="I14" s="203">
        <v>-2283.454660841264</v>
      </c>
      <c r="J14" s="204"/>
      <c r="K14" s="207">
        <v>-0.4364144953017901</v>
      </c>
    </row>
    <row r="15" spans="1:11" s="247" customFormat="1" ht="16.5" customHeight="1">
      <c r="A15" s="202" t="s">
        <v>234</v>
      </c>
      <c r="B15" s="203">
        <v>397787.37478232005</v>
      </c>
      <c r="C15" s="203">
        <v>404205.72177015996</v>
      </c>
      <c r="D15" s="203">
        <v>501530.3872407901</v>
      </c>
      <c r="E15" s="204">
        <v>499863.109318703</v>
      </c>
      <c r="F15" s="205">
        <v>6418.346987839905</v>
      </c>
      <c r="G15" s="259"/>
      <c r="H15" s="204">
        <v>1.6135119902566533</v>
      </c>
      <c r="I15" s="203">
        <v>-1667.2779220871162</v>
      </c>
      <c r="J15" s="204"/>
      <c r="K15" s="207">
        <v>-0.3324380664668755</v>
      </c>
    </row>
    <row r="16" spans="1:11" s="247" customFormat="1" ht="16.5" customHeight="1">
      <c r="A16" s="202" t="s">
        <v>235</v>
      </c>
      <c r="B16" s="203">
        <v>19567.7343433028</v>
      </c>
      <c r="C16" s="203">
        <v>19350.895015297625</v>
      </c>
      <c r="D16" s="203">
        <v>21700.32242255532</v>
      </c>
      <c r="E16" s="204">
        <v>21084.145683801136</v>
      </c>
      <c r="F16" s="205">
        <v>-216.83932800517505</v>
      </c>
      <c r="G16" s="259"/>
      <c r="H16" s="204">
        <v>-1.108147341950142</v>
      </c>
      <c r="I16" s="203">
        <v>-616.176738754184</v>
      </c>
      <c r="J16" s="204"/>
      <c r="K16" s="207">
        <v>-2.8394819521839443</v>
      </c>
    </row>
    <row r="17" spans="1:11" s="247" customFormat="1" ht="16.5" customHeight="1">
      <c r="A17" s="202" t="s">
        <v>238</v>
      </c>
      <c r="B17" s="203">
        <v>313798.85776072845</v>
      </c>
      <c r="C17" s="203">
        <v>312020.32750560675</v>
      </c>
      <c r="D17" s="203">
        <v>340707.8000872903</v>
      </c>
      <c r="E17" s="204">
        <v>356224.16657340364</v>
      </c>
      <c r="F17" s="205">
        <v>-1778.5302551217028</v>
      </c>
      <c r="G17" s="259"/>
      <c r="H17" s="204">
        <v>-0.5667739735616985</v>
      </c>
      <c r="I17" s="203">
        <v>15516.366486113344</v>
      </c>
      <c r="J17" s="204"/>
      <c r="K17" s="207">
        <v>4.554156518323915</v>
      </c>
    </row>
    <row r="18" spans="1:11" s="247" customFormat="1" ht="16.5" customHeight="1">
      <c r="A18" s="202" t="s">
        <v>234</v>
      </c>
      <c r="B18" s="203">
        <v>266863.39963048324</v>
      </c>
      <c r="C18" s="203">
        <v>266951.12985479395</v>
      </c>
      <c r="D18" s="203">
        <v>285473.8590607489</v>
      </c>
      <c r="E18" s="204">
        <v>307840.83227067976</v>
      </c>
      <c r="F18" s="205">
        <v>87.73022431071149</v>
      </c>
      <c r="G18" s="259"/>
      <c r="H18" s="204">
        <v>0.032874580939982245</v>
      </c>
      <c r="I18" s="203">
        <v>22366.973209930875</v>
      </c>
      <c r="J18" s="204"/>
      <c r="K18" s="207">
        <v>7.835033751784319</v>
      </c>
    </row>
    <row r="19" spans="1:11" s="247" customFormat="1" ht="16.5" customHeight="1">
      <c r="A19" s="202" t="s">
        <v>235</v>
      </c>
      <c r="B19" s="203">
        <v>46935.458130245184</v>
      </c>
      <c r="C19" s="203">
        <v>45069.19765081281</v>
      </c>
      <c r="D19" s="203">
        <v>55233.941026541404</v>
      </c>
      <c r="E19" s="204">
        <v>48383.33430272386</v>
      </c>
      <c r="F19" s="205">
        <v>-1866.260479432378</v>
      </c>
      <c r="G19" s="259"/>
      <c r="H19" s="204">
        <v>-3.9762272571272947</v>
      </c>
      <c r="I19" s="203">
        <v>-6850.606723817546</v>
      </c>
      <c r="J19" s="204"/>
      <c r="K19" s="207">
        <v>-12.4028932147457</v>
      </c>
    </row>
    <row r="20" spans="1:11" s="247" customFormat="1" ht="16.5" customHeight="1">
      <c r="A20" s="202" t="s">
        <v>239</v>
      </c>
      <c r="B20" s="203">
        <v>11800.884795370011</v>
      </c>
      <c r="C20" s="203">
        <v>12134.425783659997</v>
      </c>
      <c r="D20" s="203">
        <v>15713.716994100498</v>
      </c>
      <c r="E20" s="204">
        <v>17069.047776814998</v>
      </c>
      <c r="F20" s="205">
        <v>333.54098828998576</v>
      </c>
      <c r="G20" s="259"/>
      <c r="H20" s="204">
        <v>2.826406613348586</v>
      </c>
      <c r="I20" s="203">
        <v>1355.3307827145</v>
      </c>
      <c r="J20" s="204"/>
      <c r="K20" s="207">
        <v>8.625144408692995</v>
      </c>
    </row>
    <row r="21" spans="1:11" s="247" customFormat="1" ht="16.5" customHeight="1">
      <c r="A21" s="194" t="s">
        <v>240</v>
      </c>
      <c r="B21" s="195">
        <v>3261.50328125</v>
      </c>
      <c r="C21" s="195">
        <v>1466.8750619</v>
      </c>
      <c r="D21" s="195">
        <v>6516.2528778900005</v>
      </c>
      <c r="E21" s="196">
        <v>6383.49450903</v>
      </c>
      <c r="F21" s="197">
        <v>-1794.6282193499999</v>
      </c>
      <c r="G21" s="257"/>
      <c r="H21" s="196">
        <v>-55.024571941015886</v>
      </c>
      <c r="I21" s="195">
        <v>-132.7583688600007</v>
      </c>
      <c r="J21" s="196"/>
      <c r="K21" s="200">
        <v>-2.0373421864958163</v>
      </c>
    </row>
    <row r="22" spans="1:11" s="247" customFormat="1" ht="16.5" customHeight="1">
      <c r="A22" s="194" t="s">
        <v>241</v>
      </c>
      <c r="B22" s="195">
        <v>0</v>
      </c>
      <c r="C22" s="195">
        <v>0</v>
      </c>
      <c r="D22" s="195">
        <v>0</v>
      </c>
      <c r="E22" s="196">
        <v>0</v>
      </c>
      <c r="F22" s="197">
        <v>0</v>
      </c>
      <c r="G22" s="257"/>
      <c r="H22" s="1299" t="s">
        <v>3</v>
      </c>
      <c r="I22" s="195">
        <v>0</v>
      </c>
      <c r="J22" s="196"/>
      <c r="K22" s="1301" t="s">
        <v>3</v>
      </c>
    </row>
    <row r="23" spans="1:11" s="247" customFormat="1" ht="16.5" customHeight="1">
      <c r="A23" s="281" t="s">
        <v>242</v>
      </c>
      <c r="B23" s="195">
        <v>297716.124557734</v>
      </c>
      <c r="C23" s="195">
        <v>317381.3497858341</v>
      </c>
      <c r="D23" s="195">
        <v>381269.3672828939</v>
      </c>
      <c r="E23" s="196">
        <v>398217.53835942585</v>
      </c>
      <c r="F23" s="197">
        <v>19665.225228100084</v>
      </c>
      <c r="G23" s="257"/>
      <c r="H23" s="196">
        <v>6.605361149757457</v>
      </c>
      <c r="I23" s="195">
        <v>16948.17107653193</v>
      </c>
      <c r="J23" s="196"/>
      <c r="K23" s="200">
        <v>4.445196108282348</v>
      </c>
    </row>
    <row r="24" spans="1:11" s="247" customFormat="1" ht="16.5" customHeight="1">
      <c r="A24" s="282" t="s">
        <v>243</v>
      </c>
      <c r="B24" s="203">
        <v>98300.06881324</v>
      </c>
      <c r="C24" s="203">
        <v>98808.29123724</v>
      </c>
      <c r="D24" s="203">
        <v>122538.92297315999</v>
      </c>
      <c r="E24" s="204">
        <v>124809.81116427999</v>
      </c>
      <c r="F24" s="205">
        <v>508.22242400000687</v>
      </c>
      <c r="G24" s="259"/>
      <c r="H24" s="204">
        <v>0.5170112596417172</v>
      </c>
      <c r="I24" s="203">
        <v>2270.8881911200006</v>
      </c>
      <c r="J24" s="204"/>
      <c r="K24" s="207">
        <v>1.853197446184017</v>
      </c>
    </row>
    <row r="25" spans="1:11" s="247" customFormat="1" ht="16.5" customHeight="1">
      <c r="A25" s="282" t="s">
        <v>244</v>
      </c>
      <c r="B25" s="203">
        <v>63635.73371379686</v>
      </c>
      <c r="C25" s="203">
        <v>91222.82588286295</v>
      </c>
      <c r="D25" s="203">
        <v>88058.10644962231</v>
      </c>
      <c r="E25" s="204">
        <v>120265.15949251121</v>
      </c>
      <c r="F25" s="205">
        <v>27587.09216906609</v>
      </c>
      <c r="G25" s="259"/>
      <c r="H25" s="204">
        <v>43.35157396493558</v>
      </c>
      <c r="I25" s="203">
        <v>32207.053042888903</v>
      </c>
      <c r="J25" s="204"/>
      <c r="K25" s="207">
        <v>36.574773568762154</v>
      </c>
    </row>
    <row r="26" spans="1:11" s="247" customFormat="1" ht="16.5" customHeight="1">
      <c r="A26" s="282" t="s">
        <v>245</v>
      </c>
      <c r="B26" s="203">
        <v>135780.32203069713</v>
      </c>
      <c r="C26" s="203">
        <v>127350.2326657311</v>
      </c>
      <c r="D26" s="203">
        <v>170672.3378601116</v>
      </c>
      <c r="E26" s="204">
        <v>153142.56770263467</v>
      </c>
      <c r="F26" s="205">
        <v>-8430.089364966028</v>
      </c>
      <c r="G26" s="259"/>
      <c r="H26" s="204">
        <v>-6.208623782067742</v>
      </c>
      <c r="I26" s="203">
        <v>-17529.770157476945</v>
      </c>
      <c r="J26" s="204"/>
      <c r="K26" s="207">
        <v>-10.271008399641712</v>
      </c>
    </row>
    <row r="27" spans="1:11" s="247" customFormat="1" ht="16.5" customHeight="1">
      <c r="A27" s="283" t="s">
        <v>246</v>
      </c>
      <c r="B27" s="284">
        <v>1753726.385864043</v>
      </c>
      <c r="C27" s="284">
        <v>1784929.0416765257</v>
      </c>
      <c r="D27" s="284">
        <v>2141216.259958617</v>
      </c>
      <c r="E27" s="285">
        <v>2181973.799185783</v>
      </c>
      <c r="F27" s="286">
        <v>31202.655812482815</v>
      </c>
      <c r="G27" s="287"/>
      <c r="H27" s="285">
        <v>1.7792202970767068</v>
      </c>
      <c r="I27" s="284">
        <v>40757.53922716621</v>
      </c>
      <c r="J27" s="285"/>
      <c r="K27" s="288">
        <v>1.903476075226233</v>
      </c>
    </row>
    <row r="28" spans="1:11" s="247" customFormat="1" ht="16.5" customHeight="1">
      <c r="A28" s="194" t="s">
        <v>247</v>
      </c>
      <c r="B28" s="195">
        <v>327932.4961981544</v>
      </c>
      <c r="C28" s="195">
        <v>260940.4247402299</v>
      </c>
      <c r="D28" s="195">
        <v>328336.9859457548</v>
      </c>
      <c r="E28" s="196">
        <v>293985.1351006139</v>
      </c>
      <c r="F28" s="197">
        <v>-66992.0714579245</v>
      </c>
      <c r="G28" s="257"/>
      <c r="H28" s="196">
        <v>-20.428616326405265</v>
      </c>
      <c r="I28" s="195">
        <v>-34351.85084514093</v>
      </c>
      <c r="J28" s="196"/>
      <c r="K28" s="200">
        <v>-10.462376252310564</v>
      </c>
    </row>
    <row r="29" spans="1:11" s="247" customFormat="1" ht="16.5" customHeight="1">
      <c r="A29" s="202" t="s">
        <v>248</v>
      </c>
      <c r="B29" s="203">
        <v>39383.42333781</v>
      </c>
      <c r="C29" s="203">
        <v>33268.301510080004</v>
      </c>
      <c r="D29" s="203">
        <v>47060.55054304001</v>
      </c>
      <c r="E29" s="204">
        <v>38812.51816544</v>
      </c>
      <c r="F29" s="205">
        <v>-6115.1218277299995</v>
      </c>
      <c r="G29" s="259"/>
      <c r="H29" s="204">
        <v>-15.52714647296591</v>
      </c>
      <c r="I29" s="203">
        <v>-8248.032377600008</v>
      </c>
      <c r="J29" s="204"/>
      <c r="K29" s="207">
        <v>-17.526425599412896</v>
      </c>
    </row>
    <row r="30" spans="1:11" s="247" customFormat="1" ht="16.5" customHeight="1">
      <c r="A30" s="202" t="s">
        <v>265</v>
      </c>
      <c r="B30" s="203">
        <v>174939.83073156</v>
      </c>
      <c r="C30" s="203">
        <v>111680.91613203</v>
      </c>
      <c r="D30" s="203">
        <v>134715.85834726001</v>
      </c>
      <c r="E30" s="204">
        <v>105292.94473584999</v>
      </c>
      <c r="F30" s="205">
        <v>-63258.914599530006</v>
      </c>
      <c r="G30" s="259"/>
      <c r="H30" s="204">
        <v>-36.16038402174913</v>
      </c>
      <c r="I30" s="203">
        <v>-29422.913611410026</v>
      </c>
      <c r="J30" s="204"/>
      <c r="K30" s="207">
        <v>-21.840720144146605</v>
      </c>
    </row>
    <row r="31" spans="1:11" s="247" customFormat="1" ht="16.5" customHeight="1">
      <c r="A31" s="202" t="s">
        <v>250</v>
      </c>
      <c r="B31" s="203">
        <v>1252.0553161744995</v>
      </c>
      <c r="C31" s="203">
        <v>1117.6256664844996</v>
      </c>
      <c r="D31" s="203">
        <v>928.1082171900001</v>
      </c>
      <c r="E31" s="204">
        <v>1049.0620903787499</v>
      </c>
      <c r="F31" s="205">
        <v>-134.4296496899999</v>
      </c>
      <c r="G31" s="259"/>
      <c r="H31" s="204">
        <v>-10.736718094910785</v>
      </c>
      <c r="I31" s="203">
        <v>120.95387318874975</v>
      </c>
      <c r="J31" s="204"/>
      <c r="K31" s="207">
        <v>13.0323028013864</v>
      </c>
    </row>
    <row r="32" spans="1:11" s="247" customFormat="1" ht="16.5" customHeight="1">
      <c r="A32" s="202" t="s">
        <v>251</v>
      </c>
      <c r="B32" s="203">
        <v>112283.64119529993</v>
      </c>
      <c r="C32" s="203">
        <v>114437.6032026354</v>
      </c>
      <c r="D32" s="203">
        <v>145568.34853165474</v>
      </c>
      <c r="E32" s="204">
        <v>148253.46653432513</v>
      </c>
      <c r="F32" s="205">
        <v>2153.96200733546</v>
      </c>
      <c r="G32" s="259"/>
      <c r="H32" s="204">
        <v>1.9183221922675076</v>
      </c>
      <c r="I32" s="203">
        <v>2685.1180026703805</v>
      </c>
      <c r="J32" s="204"/>
      <c r="K32" s="207">
        <v>1.8445754381052726</v>
      </c>
    </row>
    <row r="33" spans="1:11" s="247" customFormat="1" ht="16.5" customHeight="1">
      <c r="A33" s="202" t="s">
        <v>252</v>
      </c>
      <c r="B33" s="203">
        <v>73.54561731000001</v>
      </c>
      <c r="C33" s="203">
        <v>435.978229</v>
      </c>
      <c r="D33" s="203">
        <v>64.12030661</v>
      </c>
      <c r="E33" s="204">
        <v>577.14357462</v>
      </c>
      <c r="F33" s="205">
        <v>362.43261169</v>
      </c>
      <c r="G33" s="259"/>
      <c r="H33" s="204">
        <v>492.7997410944567</v>
      </c>
      <c r="I33" s="203">
        <v>513.02326801</v>
      </c>
      <c r="J33" s="204"/>
      <c r="K33" s="207">
        <v>800.0948453512083</v>
      </c>
    </row>
    <row r="34" spans="1:11" s="247" customFormat="1" ht="16.5" customHeight="1">
      <c r="A34" s="260" t="s">
        <v>253</v>
      </c>
      <c r="B34" s="195">
        <v>1267006.821257701</v>
      </c>
      <c r="C34" s="195">
        <v>1280435.7520790359</v>
      </c>
      <c r="D34" s="195">
        <v>1594927.4625929503</v>
      </c>
      <c r="E34" s="196">
        <v>1658501.0471236396</v>
      </c>
      <c r="F34" s="197">
        <v>13428.930821334943</v>
      </c>
      <c r="G34" s="257"/>
      <c r="H34" s="196">
        <v>1.059894121801542</v>
      </c>
      <c r="I34" s="195">
        <v>63573.58453068929</v>
      </c>
      <c r="J34" s="196"/>
      <c r="K34" s="200">
        <v>3.9859859474320323</v>
      </c>
    </row>
    <row r="35" spans="1:11" s="247" customFormat="1" ht="16.5" customHeight="1">
      <c r="A35" s="202" t="s">
        <v>254</v>
      </c>
      <c r="B35" s="203">
        <v>136363.1</v>
      </c>
      <c r="C35" s="203">
        <v>134422.175</v>
      </c>
      <c r="D35" s="203">
        <v>176963</v>
      </c>
      <c r="E35" s="204">
        <v>177486.8</v>
      </c>
      <c r="F35" s="205">
        <v>-1940.9250000000175</v>
      </c>
      <c r="G35" s="259"/>
      <c r="H35" s="204">
        <v>-1.423350598512367</v>
      </c>
      <c r="I35" s="203">
        <v>523.7999999999884</v>
      </c>
      <c r="J35" s="204"/>
      <c r="K35" s="207">
        <v>0.29599407785807674</v>
      </c>
    </row>
    <row r="36" spans="1:11" s="247" customFormat="1" ht="16.5" customHeight="1">
      <c r="A36" s="202" t="s">
        <v>255</v>
      </c>
      <c r="B36" s="203">
        <v>9774.4680178045</v>
      </c>
      <c r="C36" s="203">
        <v>7855.08197085</v>
      </c>
      <c r="D36" s="203">
        <v>7875.826974799999</v>
      </c>
      <c r="E36" s="204">
        <v>8139.8</v>
      </c>
      <c r="F36" s="205">
        <v>-1919.3860469544998</v>
      </c>
      <c r="G36" s="259"/>
      <c r="H36" s="204">
        <v>-19.63673156900486</v>
      </c>
      <c r="I36" s="203">
        <v>263.97302520000085</v>
      </c>
      <c r="J36" s="204"/>
      <c r="K36" s="207">
        <v>3.351686445685334</v>
      </c>
    </row>
    <row r="37" spans="1:11" s="247" customFormat="1" ht="16.5" customHeight="1">
      <c r="A37" s="208" t="s">
        <v>256</v>
      </c>
      <c r="B37" s="203">
        <v>11901.177529272247</v>
      </c>
      <c r="C37" s="203">
        <v>13084.076663762247</v>
      </c>
      <c r="D37" s="203">
        <v>15311.150437202248</v>
      </c>
      <c r="E37" s="204">
        <v>16170.892845656601</v>
      </c>
      <c r="F37" s="205">
        <v>1182.8991344900005</v>
      </c>
      <c r="G37" s="259"/>
      <c r="H37" s="204">
        <v>9.939345342765712</v>
      </c>
      <c r="I37" s="203">
        <v>859.7424084543527</v>
      </c>
      <c r="J37" s="204"/>
      <c r="K37" s="207">
        <v>5.615139188792729</v>
      </c>
    </row>
    <row r="38" spans="1:11" s="247" customFormat="1" ht="16.5" customHeight="1">
      <c r="A38" s="289" t="s">
        <v>257</v>
      </c>
      <c r="B38" s="203">
        <v>852.91678677</v>
      </c>
      <c r="C38" s="203">
        <v>1006.3019452200001</v>
      </c>
      <c r="D38" s="203">
        <v>1006.56234124</v>
      </c>
      <c r="E38" s="204">
        <v>1006.6</v>
      </c>
      <c r="F38" s="205">
        <v>153.38515845000006</v>
      </c>
      <c r="G38" s="259"/>
      <c r="H38" s="204">
        <v>17.983601780294464</v>
      </c>
      <c r="I38" s="203">
        <v>0.03765875999999935</v>
      </c>
      <c r="J38" s="204"/>
      <c r="K38" s="207">
        <v>0.0037413241542105504</v>
      </c>
    </row>
    <row r="39" spans="1:11" s="247" customFormat="1" ht="16.5" customHeight="1">
      <c r="A39" s="289" t="s">
        <v>258</v>
      </c>
      <c r="B39" s="203">
        <v>11048.260742502247</v>
      </c>
      <c r="C39" s="203">
        <v>12077.774718542247</v>
      </c>
      <c r="D39" s="203">
        <v>14304.588095962248</v>
      </c>
      <c r="E39" s="204">
        <v>15164.2928456566</v>
      </c>
      <c r="F39" s="205">
        <v>1029.5139760399998</v>
      </c>
      <c r="G39" s="259"/>
      <c r="H39" s="204">
        <v>9.318335256874395</v>
      </c>
      <c r="I39" s="203">
        <v>859.7047496943524</v>
      </c>
      <c r="J39" s="204"/>
      <c r="K39" s="207">
        <v>6.009993045077761</v>
      </c>
    </row>
    <row r="40" spans="1:11" s="247" customFormat="1" ht="16.5" customHeight="1">
      <c r="A40" s="202" t="s">
        <v>259</v>
      </c>
      <c r="B40" s="203">
        <v>1101814.6734176553</v>
      </c>
      <c r="C40" s="203">
        <v>1119565.9878474828</v>
      </c>
      <c r="D40" s="203">
        <v>1389459.215384195</v>
      </c>
      <c r="E40" s="204">
        <v>1453853.700312348</v>
      </c>
      <c r="F40" s="205">
        <v>17751.3144298275</v>
      </c>
      <c r="G40" s="259"/>
      <c r="H40" s="204">
        <v>1.6110980238414978</v>
      </c>
      <c r="I40" s="203">
        <v>64394.48492815299</v>
      </c>
      <c r="J40" s="204"/>
      <c r="K40" s="207">
        <v>4.634499826635608</v>
      </c>
    </row>
    <row r="41" spans="1:11" s="247" customFormat="1" ht="16.5" customHeight="1">
      <c r="A41" s="208" t="s">
        <v>260</v>
      </c>
      <c r="B41" s="203">
        <v>1080542.098249849</v>
      </c>
      <c r="C41" s="203">
        <v>1089306.523028839</v>
      </c>
      <c r="D41" s="203">
        <v>1367279.7512012066</v>
      </c>
      <c r="E41" s="204">
        <v>1419506.529443841</v>
      </c>
      <c r="F41" s="205">
        <v>8764.424778989982</v>
      </c>
      <c r="G41" s="259"/>
      <c r="H41" s="204">
        <v>0.8111136801782823</v>
      </c>
      <c r="I41" s="203">
        <v>52226.77824263438</v>
      </c>
      <c r="J41" s="204"/>
      <c r="K41" s="207">
        <v>3.819758041231225</v>
      </c>
    </row>
    <row r="42" spans="1:11" s="247" customFormat="1" ht="16.5" customHeight="1">
      <c r="A42" s="208" t="s">
        <v>261</v>
      </c>
      <c r="B42" s="203">
        <v>21272.57516780643</v>
      </c>
      <c r="C42" s="203">
        <v>30259.464818643934</v>
      </c>
      <c r="D42" s="203">
        <v>22179.46418298842</v>
      </c>
      <c r="E42" s="204">
        <v>34347.1708685072</v>
      </c>
      <c r="F42" s="205">
        <v>8986.889650837504</v>
      </c>
      <c r="G42" s="259"/>
      <c r="H42" s="204">
        <v>42.24636453248085</v>
      </c>
      <c r="I42" s="203">
        <v>12167.70668551878</v>
      </c>
      <c r="J42" s="204"/>
      <c r="K42" s="207">
        <v>54.86023731290756</v>
      </c>
    </row>
    <row r="43" spans="1:11" s="247" customFormat="1" ht="16.5" customHeight="1">
      <c r="A43" s="220" t="s">
        <v>262</v>
      </c>
      <c r="B43" s="221">
        <v>7153.402292969005</v>
      </c>
      <c r="C43" s="221">
        <v>5508.430596941001</v>
      </c>
      <c r="D43" s="221">
        <v>5318.269796753</v>
      </c>
      <c r="E43" s="222">
        <v>2849.853965635</v>
      </c>
      <c r="F43" s="223">
        <v>-1644.9716960280048</v>
      </c>
      <c r="G43" s="297"/>
      <c r="H43" s="222">
        <v>-22.99565477597741</v>
      </c>
      <c r="I43" s="221">
        <v>-2468.4158311180004</v>
      </c>
      <c r="J43" s="222"/>
      <c r="K43" s="224">
        <v>-46.41388882950352</v>
      </c>
    </row>
    <row r="44" spans="1:11" s="247" customFormat="1" ht="16.5" customHeight="1">
      <c r="A44" s="290" t="s">
        <v>263</v>
      </c>
      <c r="B44" s="221">
        <v>0</v>
      </c>
      <c r="C44" s="221">
        <v>0</v>
      </c>
      <c r="D44" s="221">
        <v>49020</v>
      </c>
      <c r="E44" s="222">
        <v>49020</v>
      </c>
      <c r="F44" s="223">
        <v>0</v>
      </c>
      <c r="G44" s="257"/>
      <c r="H44" s="291"/>
      <c r="I44" s="221">
        <v>0</v>
      </c>
      <c r="J44" s="196"/>
      <c r="K44" s="200"/>
    </row>
    <row r="45" spans="1:11" s="247" customFormat="1" ht="16.5" customHeight="1" thickBot="1">
      <c r="A45" s="292" t="s">
        <v>264</v>
      </c>
      <c r="B45" s="226">
        <v>158787.0860167208</v>
      </c>
      <c r="C45" s="226">
        <v>243552.85832914308</v>
      </c>
      <c r="D45" s="226">
        <v>168931.81505315704</v>
      </c>
      <c r="E45" s="227">
        <v>180467.6176848232</v>
      </c>
      <c r="F45" s="228">
        <v>84765.77231242228</v>
      </c>
      <c r="G45" s="268"/>
      <c r="H45" s="227">
        <v>53.38329107160275</v>
      </c>
      <c r="I45" s="226">
        <v>11535.802631666156</v>
      </c>
      <c r="J45" s="227"/>
      <c r="K45" s="229">
        <v>6.828673822060241</v>
      </c>
    </row>
    <row r="46" spans="1:11" s="247" customFormat="1" ht="16.5" customHeight="1" thickTop="1">
      <c r="A46" s="237" t="s">
        <v>179</v>
      </c>
      <c r="B46" s="293"/>
      <c r="C46" s="177"/>
      <c r="D46" s="232"/>
      <c r="E46" s="232"/>
      <c r="F46" s="203"/>
      <c r="G46" s="203"/>
      <c r="H46" s="203"/>
      <c r="I46" s="203"/>
      <c r="J46" s="203"/>
      <c r="K46" s="203"/>
    </row>
    <row r="47" spans="1:11" s="247" customFormat="1" ht="16.5" customHeight="1">
      <c r="A47" s="270"/>
      <c r="B47" s="293"/>
      <c r="C47" s="177"/>
      <c r="D47" s="232"/>
      <c r="E47" s="232"/>
      <c r="F47" s="203"/>
      <c r="G47" s="203"/>
      <c r="H47" s="203"/>
      <c r="I47" s="203"/>
      <c r="J47" s="203"/>
      <c r="K47" s="203"/>
    </row>
    <row r="48" spans="1:11" s="247" customFormat="1" ht="16.5" customHeight="1">
      <c r="A48" s="246"/>
      <c r="B48" s="242"/>
      <c r="C48" s="242"/>
      <c r="D48" s="242"/>
      <c r="E48" s="242"/>
      <c r="F48" s="239"/>
      <c r="G48" s="239"/>
      <c r="H48" s="239"/>
      <c r="I48" s="239"/>
      <c r="J48" s="239"/>
      <c r="K48" s="239"/>
    </row>
    <row r="49" spans="1:11" s="247" customFormat="1" ht="16.5" customHeight="1">
      <c r="A49" s="294"/>
      <c r="B49" s="275"/>
      <c r="C49" s="275"/>
      <c r="D49" s="275"/>
      <c r="E49" s="275"/>
      <c r="F49" s="239"/>
      <c r="G49" s="239"/>
      <c r="H49" s="239"/>
      <c r="I49" s="239"/>
      <c r="J49" s="239"/>
      <c r="K49" s="239"/>
    </row>
    <row r="50" spans="1:11" s="247" customFormat="1" ht="16.5" customHeight="1">
      <c r="A50" s="239"/>
      <c r="B50" s="275"/>
      <c r="C50" s="275"/>
      <c r="D50" s="275"/>
      <c r="E50" s="275"/>
      <c r="F50" s="242"/>
      <c r="G50" s="271"/>
      <c r="H50" s="242"/>
      <c r="I50" s="242"/>
      <c r="J50" s="271"/>
      <c r="K50" s="242"/>
    </row>
    <row r="51" spans="1:11" s="247" customFormat="1" ht="16.5" customHeight="1">
      <c r="A51" s="239"/>
      <c r="B51" s="275"/>
      <c r="C51" s="275"/>
      <c r="D51" s="275"/>
      <c r="E51" s="275"/>
      <c r="F51" s="242"/>
      <c r="G51" s="271"/>
      <c r="H51" s="242"/>
      <c r="I51" s="242"/>
      <c r="J51" s="271"/>
      <c r="K51" s="242"/>
    </row>
    <row r="52" spans="1:11" s="247" customFormat="1" ht="16.5" customHeight="1">
      <c r="A52" s="246"/>
      <c r="B52" s="242"/>
      <c r="C52" s="242"/>
      <c r="D52" s="242"/>
      <c r="E52" s="242"/>
      <c r="F52" s="242"/>
      <c r="G52" s="271"/>
      <c r="H52" s="242"/>
      <c r="I52" s="242"/>
      <c r="J52" s="271"/>
      <c r="K52" s="242"/>
    </row>
    <row r="53" spans="1:11" s="247" customFormat="1" ht="16.5" customHeight="1">
      <c r="A53" s="239"/>
      <c r="B53" s="275"/>
      <c r="C53" s="275"/>
      <c r="D53" s="275"/>
      <c r="E53" s="275"/>
      <c r="F53" s="242"/>
      <c r="G53" s="242"/>
      <c r="H53" s="242"/>
      <c r="I53" s="242"/>
      <c r="J53" s="242"/>
      <c r="K53" s="242"/>
    </row>
    <row r="54" spans="1:11" s="247" customFormat="1" ht="16.5" customHeight="1">
      <c r="A54" s="239"/>
      <c r="B54" s="275"/>
      <c r="C54" s="275"/>
      <c r="D54" s="275"/>
      <c r="E54" s="275"/>
      <c r="F54" s="242"/>
      <c r="G54" s="242"/>
      <c r="H54" s="242"/>
      <c r="I54" s="242"/>
      <c r="J54" s="242"/>
      <c r="K54" s="242"/>
    </row>
    <row r="55" spans="1:11" s="247" customFormat="1" ht="16.5" customHeight="1">
      <c r="A55" s="295"/>
      <c r="B55" s="274"/>
      <c r="C55" s="275"/>
      <c r="D55" s="275"/>
      <c r="E55" s="275"/>
      <c r="F55" s="242"/>
      <c r="G55" s="242"/>
      <c r="H55" s="242"/>
      <c r="I55" s="242"/>
      <c r="J55" s="242"/>
      <c r="K55" s="242"/>
    </row>
    <row r="56" spans="1:11" s="247" customFormat="1" ht="16.5" customHeight="1">
      <c r="A56" s="295"/>
      <c r="B56" s="274"/>
      <c r="C56" s="239"/>
      <c r="D56" s="275"/>
      <c r="E56" s="275"/>
      <c r="F56" s="242"/>
      <c r="G56" s="242"/>
      <c r="H56" s="242"/>
      <c r="I56" s="242"/>
      <c r="J56" s="242"/>
      <c r="K56" s="242"/>
    </row>
    <row r="57" spans="1:11" s="247" customFormat="1" ht="16.5" customHeight="1">
      <c r="A57" s="294"/>
      <c r="B57" s="293"/>
      <c r="C57" s="177"/>
      <c r="D57" s="177"/>
      <c r="E57" s="177"/>
      <c r="F57" s="177"/>
      <c r="G57" s="177"/>
      <c r="H57" s="177"/>
      <c r="I57" s="177"/>
      <c r="J57" s="177"/>
      <c r="K57" s="17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22">
      <selection activeCell="M42" sqref="M42"/>
    </sheetView>
  </sheetViews>
  <sheetFormatPr defaultColWidth="11.00390625" defaultRowHeight="16.5" customHeight="1"/>
  <cols>
    <col min="1" max="1" width="46.7109375" style="247" bestFit="1" customWidth="1"/>
    <col min="2" max="2" width="10.57421875" style="247" bestFit="1" customWidth="1"/>
    <col min="3" max="3" width="11.421875" style="247" bestFit="1" customWidth="1"/>
    <col min="4" max="5" width="10.7109375" style="247" bestFit="1" customWidth="1"/>
    <col min="6" max="6" width="9.28125" style="247" bestFit="1" customWidth="1"/>
    <col min="7" max="7" width="2.421875" style="247" bestFit="1" customWidth="1"/>
    <col min="8" max="8" width="7.7109375" style="247" bestFit="1" customWidth="1"/>
    <col min="9" max="9" width="10.7109375" style="247" customWidth="1"/>
    <col min="10" max="10" width="2.140625" style="247" customWidth="1"/>
    <col min="11" max="11" width="7.7109375" style="247" bestFit="1" customWidth="1"/>
    <col min="12" max="16384" width="11.00390625" style="176" customWidth="1"/>
  </cols>
  <sheetData>
    <row r="1" spans="1:11" s="247" customFormat="1" ht="12.75">
      <c r="A1" s="1679" t="s">
        <v>547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</row>
    <row r="2" spans="1:11" s="247" customFormat="1" ht="16.5" customHeight="1">
      <c r="A2" s="1680" t="s">
        <v>122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</row>
    <row r="3" spans="1:11" s="247" customFormat="1" ht="16.5" customHeight="1" thickBot="1">
      <c r="A3" s="230"/>
      <c r="B3" s="293"/>
      <c r="C3" s="177"/>
      <c r="D3" s="177"/>
      <c r="E3" s="177"/>
      <c r="F3" s="177"/>
      <c r="G3" s="177"/>
      <c r="H3" s="177"/>
      <c r="I3" s="1689" t="s">
        <v>1</v>
      </c>
      <c r="J3" s="1689"/>
      <c r="K3" s="1689"/>
    </row>
    <row r="4" spans="1:11" s="247" customFormat="1" ht="13.5" thickTop="1">
      <c r="A4" s="179"/>
      <c r="B4" s="180">
        <v>2015</v>
      </c>
      <c r="C4" s="181">
        <v>2015</v>
      </c>
      <c r="D4" s="181">
        <v>2016</v>
      </c>
      <c r="E4" s="182">
        <v>2016</v>
      </c>
      <c r="F4" s="1682" t="s">
        <v>143</v>
      </c>
      <c r="G4" s="1683"/>
      <c r="H4" s="1683"/>
      <c r="I4" s="1683"/>
      <c r="J4" s="1683"/>
      <c r="K4" s="1684"/>
    </row>
    <row r="5" spans="1:11" s="247" customFormat="1" ht="12.75">
      <c r="A5" s="249" t="s">
        <v>184</v>
      </c>
      <c r="B5" s="184" t="s">
        <v>145</v>
      </c>
      <c r="C5" s="184" t="s">
        <v>146</v>
      </c>
      <c r="D5" s="184" t="s">
        <v>147</v>
      </c>
      <c r="E5" s="185" t="s">
        <v>148</v>
      </c>
      <c r="F5" s="1685" t="s">
        <v>19</v>
      </c>
      <c r="G5" s="1686"/>
      <c r="H5" s="1687"/>
      <c r="I5" s="1686" t="s">
        <v>41</v>
      </c>
      <c r="J5" s="1686"/>
      <c r="K5" s="1688"/>
    </row>
    <row r="6" spans="1:11" s="247" customFormat="1" ht="12.75">
      <c r="A6" s="249"/>
      <c r="B6" s="279"/>
      <c r="C6" s="279"/>
      <c r="D6" s="279"/>
      <c r="E6" s="280"/>
      <c r="F6" s="253" t="s">
        <v>13</v>
      </c>
      <c r="G6" s="254" t="s">
        <v>124</v>
      </c>
      <c r="H6" s="255" t="s">
        <v>149</v>
      </c>
      <c r="I6" s="250" t="s">
        <v>13</v>
      </c>
      <c r="J6" s="254" t="s">
        <v>124</v>
      </c>
      <c r="K6" s="256" t="s">
        <v>149</v>
      </c>
    </row>
    <row r="7" spans="1:11" s="247" customFormat="1" ht="16.5" customHeight="1">
      <c r="A7" s="194" t="s">
        <v>232</v>
      </c>
      <c r="B7" s="195">
        <v>230725.30529552922</v>
      </c>
      <c r="C7" s="195">
        <v>235859.15660415916</v>
      </c>
      <c r="D7" s="195">
        <v>268895.3912011067</v>
      </c>
      <c r="E7" s="196">
        <v>267877.06509812264</v>
      </c>
      <c r="F7" s="197">
        <v>5133.851308629935</v>
      </c>
      <c r="G7" s="257"/>
      <c r="H7" s="196">
        <v>2.2250924327759094</v>
      </c>
      <c r="I7" s="195">
        <v>-1018.3261029840796</v>
      </c>
      <c r="J7" s="258"/>
      <c r="K7" s="200">
        <v>-0.37870716133712906</v>
      </c>
    </row>
    <row r="8" spans="1:11" s="247" customFormat="1" ht="16.5" customHeight="1">
      <c r="A8" s="202" t="s">
        <v>233</v>
      </c>
      <c r="B8" s="203">
        <v>5539.380841598802</v>
      </c>
      <c r="C8" s="203">
        <v>4347.5611584463</v>
      </c>
      <c r="D8" s="203">
        <v>7238.34461965747</v>
      </c>
      <c r="E8" s="204">
        <v>6157.1098596727115</v>
      </c>
      <c r="F8" s="205">
        <v>-1191.819683152502</v>
      </c>
      <c r="G8" s="259"/>
      <c r="H8" s="204">
        <v>-21.515395262271106</v>
      </c>
      <c r="I8" s="203">
        <v>-1081.234759984758</v>
      </c>
      <c r="J8" s="204"/>
      <c r="K8" s="207">
        <v>-14.937597155134124</v>
      </c>
    </row>
    <row r="9" spans="1:11" s="247" customFormat="1" ht="16.5" customHeight="1">
      <c r="A9" s="202" t="s">
        <v>234</v>
      </c>
      <c r="B9" s="203">
        <v>5502.783634638802</v>
      </c>
      <c r="C9" s="203">
        <v>4301.4156988473005</v>
      </c>
      <c r="D9" s="203">
        <v>7185.50541030747</v>
      </c>
      <c r="E9" s="204">
        <v>6067.936926792711</v>
      </c>
      <c r="F9" s="205">
        <v>-1201.3679357915016</v>
      </c>
      <c r="G9" s="259"/>
      <c r="H9" s="204">
        <v>-21.83200386490134</v>
      </c>
      <c r="I9" s="203">
        <v>-1117.5684835147586</v>
      </c>
      <c r="J9" s="204"/>
      <c r="K9" s="207">
        <v>-15.553095011404878</v>
      </c>
    </row>
    <row r="10" spans="1:11" s="247" customFormat="1" ht="16.5" customHeight="1">
      <c r="A10" s="202" t="s">
        <v>235</v>
      </c>
      <c r="B10" s="203">
        <v>36.59720696</v>
      </c>
      <c r="C10" s="203">
        <v>46.14545959900001</v>
      </c>
      <c r="D10" s="203">
        <v>52.839209350000004</v>
      </c>
      <c r="E10" s="204">
        <v>89.17293287999999</v>
      </c>
      <c r="F10" s="205">
        <v>9.548252639000012</v>
      </c>
      <c r="G10" s="259"/>
      <c r="H10" s="204">
        <v>26.09011296800889</v>
      </c>
      <c r="I10" s="203">
        <v>36.333723529999986</v>
      </c>
      <c r="J10" s="204"/>
      <c r="K10" s="207">
        <v>68.76280697035067</v>
      </c>
    </row>
    <row r="11" spans="1:11" s="247" customFormat="1" ht="16.5" customHeight="1">
      <c r="A11" s="202" t="s">
        <v>236</v>
      </c>
      <c r="B11" s="203">
        <v>120640.84178132276</v>
      </c>
      <c r="C11" s="203">
        <v>124668.77674136263</v>
      </c>
      <c r="D11" s="203">
        <v>143419.26116404336</v>
      </c>
      <c r="E11" s="204">
        <v>147307.37990833103</v>
      </c>
      <c r="F11" s="205">
        <v>4027.934960039871</v>
      </c>
      <c r="G11" s="259"/>
      <c r="H11" s="204">
        <v>3.3387822072238422</v>
      </c>
      <c r="I11" s="203">
        <v>3888.118744287669</v>
      </c>
      <c r="J11" s="204"/>
      <c r="K11" s="207">
        <v>2.7110157399572907</v>
      </c>
    </row>
    <row r="12" spans="1:11" s="247" customFormat="1" ht="16.5" customHeight="1">
      <c r="A12" s="202" t="s">
        <v>234</v>
      </c>
      <c r="B12" s="203">
        <v>120543.67779757036</v>
      </c>
      <c r="C12" s="203">
        <v>124566.40116292023</v>
      </c>
      <c r="D12" s="203">
        <v>143392.19525063335</v>
      </c>
      <c r="E12" s="204">
        <v>147273.03209232102</v>
      </c>
      <c r="F12" s="205">
        <v>4022.7233653498697</v>
      </c>
      <c r="G12" s="259"/>
      <c r="H12" s="204">
        <v>3.3371500180252096</v>
      </c>
      <c r="I12" s="203">
        <v>3880.8368416876765</v>
      </c>
      <c r="J12" s="204"/>
      <c r="K12" s="207">
        <v>2.706449144532875</v>
      </c>
    </row>
    <row r="13" spans="1:11" s="247" customFormat="1" ht="16.5" customHeight="1">
      <c r="A13" s="202" t="s">
        <v>235</v>
      </c>
      <c r="B13" s="203">
        <v>97.16398375240001</v>
      </c>
      <c r="C13" s="203">
        <v>102.37557844239998</v>
      </c>
      <c r="D13" s="203">
        <v>27.065913409999993</v>
      </c>
      <c r="E13" s="204">
        <v>34.34781601</v>
      </c>
      <c r="F13" s="205">
        <v>5.21159468999997</v>
      </c>
      <c r="G13" s="259"/>
      <c r="H13" s="204">
        <v>5.363710388080131</v>
      </c>
      <c r="I13" s="203">
        <v>7.281902600000009</v>
      </c>
      <c r="J13" s="204"/>
      <c r="K13" s="207">
        <v>26.904329773365703</v>
      </c>
    </row>
    <row r="14" spans="1:11" s="247" customFormat="1" ht="16.5" customHeight="1">
      <c r="A14" s="202" t="s">
        <v>237</v>
      </c>
      <c r="B14" s="203">
        <v>62212.660399759996</v>
      </c>
      <c r="C14" s="203">
        <v>63591.722906461</v>
      </c>
      <c r="D14" s="203">
        <v>68222.08407312</v>
      </c>
      <c r="E14" s="204">
        <v>68621.33201206</v>
      </c>
      <c r="F14" s="205">
        <v>1379.0625067010042</v>
      </c>
      <c r="G14" s="259"/>
      <c r="H14" s="204">
        <v>2.216691100878117</v>
      </c>
      <c r="I14" s="203">
        <v>399.24793893999595</v>
      </c>
      <c r="J14" s="204"/>
      <c r="K14" s="207">
        <v>0.5852180336679315</v>
      </c>
    </row>
    <row r="15" spans="1:11" s="247" customFormat="1" ht="16.5" customHeight="1">
      <c r="A15" s="202" t="s">
        <v>234</v>
      </c>
      <c r="B15" s="203">
        <v>62182.04449976</v>
      </c>
      <c r="C15" s="203">
        <v>63530.169881461</v>
      </c>
      <c r="D15" s="203">
        <v>68221.01707312</v>
      </c>
      <c r="E15" s="204">
        <v>68620.26551206</v>
      </c>
      <c r="F15" s="205">
        <v>1348.1253817010002</v>
      </c>
      <c r="G15" s="259"/>
      <c r="H15" s="204">
        <v>2.1680300037516513</v>
      </c>
      <c r="I15" s="203">
        <v>399.2484389399906</v>
      </c>
      <c r="J15" s="204"/>
      <c r="K15" s="207">
        <v>0.5852279195897533</v>
      </c>
    </row>
    <row r="16" spans="1:11" s="247" customFormat="1" ht="16.5" customHeight="1">
      <c r="A16" s="202" t="s">
        <v>235</v>
      </c>
      <c r="B16" s="203">
        <v>30.615900000000003</v>
      </c>
      <c r="C16" s="203">
        <v>61.553025</v>
      </c>
      <c r="D16" s="203">
        <v>1.067</v>
      </c>
      <c r="E16" s="204">
        <v>1.0665</v>
      </c>
      <c r="F16" s="205">
        <v>30.937124999999995</v>
      </c>
      <c r="G16" s="259"/>
      <c r="H16" s="204">
        <v>101.04920972435889</v>
      </c>
      <c r="I16" s="203">
        <v>-0.0004999999999999449</v>
      </c>
      <c r="J16" s="204"/>
      <c r="K16" s="207">
        <v>-0.046860356138701494</v>
      </c>
    </row>
    <row r="17" spans="1:11" s="247" customFormat="1" ht="16.5" customHeight="1">
      <c r="A17" s="202" t="s">
        <v>238</v>
      </c>
      <c r="B17" s="203">
        <v>41997.04531858469</v>
      </c>
      <c r="C17" s="203">
        <v>42914.954312379225</v>
      </c>
      <c r="D17" s="203">
        <v>49807.39395663588</v>
      </c>
      <c r="E17" s="204">
        <v>45554.98491503892</v>
      </c>
      <c r="F17" s="205">
        <v>917.9089937945319</v>
      </c>
      <c r="G17" s="259"/>
      <c r="H17" s="204">
        <v>2.185651363879009</v>
      </c>
      <c r="I17" s="203">
        <v>-4252.409041596962</v>
      </c>
      <c r="J17" s="204"/>
      <c r="K17" s="207">
        <v>-8.537706360022094</v>
      </c>
    </row>
    <row r="18" spans="1:11" s="247" customFormat="1" ht="16.5" customHeight="1">
      <c r="A18" s="202" t="s">
        <v>234</v>
      </c>
      <c r="B18" s="203">
        <v>41472.60886178549</v>
      </c>
      <c r="C18" s="203">
        <v>42583.20048848922</v>
      </c>
      <c r="D18" s="203">
        <v>49586.51979690588</v>
      </c>
      <c r="E18" s="204">
        <v>45334.61932057892</v>
      </c>
      <c r="F18" s="205">
        <v>1110.591626703732</v>
      </c>
      <c r="G18" s="259"/>
      <c r="H18" s="204">
        <v>2.677891883785192</v>
      </c>
      <c r="I18" s="203">
        <v>-4251.900476326962</v>
      </c>
      <c r="J18" s="204"/>
      <c r="K18" s="207">
        <v>-8.574710412712356</v>
      </c>
    </row>
    <row r="19" spans="1:11" s="247" customFormat="1" ht="16.5" customHeight="1">
      <c r="A19" s="202" t="s">
        <v>235</v>
      </c>
      <c r="B19" s="203">
        <v>524.4364567992001</v>
      </c>
      <c r="C19" s="203">
        <v>331.75382389000004</v>
      </c>
      <c r="D19" s="203">
        <v>220.87415972999997</v>
      </c>
      <c r="E19" s="204">
        <v>220.36559446</v>
      </c>
      <c r="F19" s="205">
        <v>-192.68263290920004</v>
      </c>
      <c r="G19" s="259"/>
      <c r="H19" s="204">
        <v>-36.740892134998106</v>
      </c>
      <c r="I19" s="203">
        <v>-0.5085652699999628</v>
      </c>
      <c r="J19" s="204"/>
      <c r="K19" s="207">
        <v>-0.2302511396632548</v>
      </c>
    </row>
    <row r="20" spans="1:11" s="247" customFormat="1" ht="16.5" customHeight="1">
      <c r="A20" s="202" t="s">
        <v>239</v>
      </c>
      <c r="B20" s="203">
        <v>335.3769542630001</v>
      </c>
      <c r="C20" s="203">
        <v>336.14148551000005</v>
      </c>
      <c r="D20" s="203">
        <v>208.30738765</v>
      </c>
      <c r="E20" s="204">
        <v>236.25840302</v>
      </c>
      <c r="F20" s="205">
        <v>0.7645312469999794</v>
      </c>
      <c r="G20" s="259"/>
      <c r="H20" s="204">
        <v>0.22796177175621904</v>
      </c>
      <c r="I20" s="203">
        <v>27.951015369999993</v>
      </c>
      <c r="J20" s="204"/>
      <c r="K20" s="207">
        <v>13.418158465394203</v>
      </c>
    </row>
    <row r="21" spans="1:11" s="247" customFormat="1" ht="16.5" customHeight="1">
      <c r="A21" s="194" t="s">
        <v>240</v>
      </c>
      <c r="B21" s="195">
        <v>0</v>
      </c>
      <c r="C21" s="195">
        <v>0</v>
      </c>
      <c r="D21" s="195">
        <v>5</v>
      </c>
      <c r="E21" s="196">
        <v>5</v>
      </c>
      <c r="F21" s="197">
        <v>0</v>
      </c>
      <c r="G21" s="257"/>
      <c r="H21" s="1299" t="s">
        <v>3</v>
      </c>
      <c r="I21" s="195">
        <v>0</v>
      </c>
      <c r="J21" s="196"/>
      <c r="K21" s="200">
        <v>0</v>
      </c>
    </row>
    <row r="22" spans="1:11" s="247" customFormat="1" ht="16.5" customHeight="1">
      <c r="A22" s="194" t="s">
        <v>241</v>
      </c>
      <c r="B22" s="195">
        <v>0</v>
      </c>
      <c r="C22" s="195">
        <v>0</v>
      </c>
      <c r="D22" s="195">
        <v>0</v>
      </c>
      <c r="E22" s="196">
        <v>0</v>
      </c>
      <c r="F22" s="197">
        <v>0</v>
      </c>
      <c r="G22" s="257"/>
      <c r="H22" s="1299" t="s">
        <v>3</v>
      </c>
      <c r="I22" s="195">
        <v>0</v>
      </c>
      <c r="J22" s="196"/>
      <c r="K22" s="1302" t="s">
        <v>3</v>
      </c>
    </row>
    <row r="23" spans="1:11" s="247" customFormat="1" ht="16.5" customHeight="1">
      <c r="A23" s="281" t="s">
        <v>242</v>
      </c>
      <c r="B23" s="195">
        <v>57998.07882860672</v>
      </c>
      <c r="C23" s="195">
        <v>60041.132166110096</v>
      </c>
      <c r="D23" s="195">
        <v>62786.0734132239</v>
      </c>
      <c r="E23" s="196">
        <v>70996.76558343697</v>
      </c>
      <c r="F23" s="197">
        <v>2043.0533375033774</v>
      </c>
      <c r="G23" s="257"/>
      <c r="H23" s="196">
        <v>3.5226224364102054</v>
      </c>
      <c r="I23" s="195">
        <v>8210.692170213064</v>
      </c>
      <c r="J23" s="196"/>
      <c r="K23" s="200">
        <v>13.07725061284648</v>
      </c>
    </row>
    <row r="24" spans="1:11" s="247" customFormat="1" ht="16.5" customHeight="1">
      <c r="A24" s="282" t="s">
        <v>243</v>
      </c>
      <c r="B24" s="203">
        <v>27534.729094000002</v>
      </c>
      <c r="C24" s="203">
        <v>27551.669919000004</v>
      </c>
      <c r="D24" s="203">
        <v>29278.22021075</v>
      </c>
      <c r="E24" s="204">
        <v>29674.940080570006</v>
      </c>
      <c r="F24" s="205">
        <v>16.940825000001496</v>
      </c>
      <c r="G24" s="259"/>
      <c r="H24" s="204">
        <v>0.06152530116482248</v>
      </c>
      <c r="I24" s="203">
        <v>396.71986982000453</v>
      </c>
      <c r="J24" s="204"/>
      <c r="K24" s="207">
        <v>1.3549999520610956</v>
      </c>
    </row>
    <row r="25" spans="1:11" s="247" customFormat="1" ht="16.5" customHeight="1">
      <c r="A25" s="282" t="s">
        <v>244</v>
      </c>
      <c r="B25" s="203">
        <v>11783.224564359436</v>
      </c>
      <c r="C25" s="203">
        <v>18365.475135893208</v>
      </c>
      <c r="D25" s="203">
        <v>12137.73240106091</v>
      </c>
      <c r="E25" s="204">
        <v>20879.778767204</v>
      </c>
      <c r="F25" s="205">
        <v>6582.250571533772</v>
      </c>
      <c r="G25" s="259"/>
      <c r="H25" s="204">
        <v>55.86119941601571</v>
      </c>
      <c r="I25" s="203">
        <v>8742.04636614309</v>
      </c>
      <c r="J25" s="204"/>
      <c r="K25" s="207">
        <v>72.02371973021074</v>
      </c>
    </row>
    <row r="26" spans="1:11" s="247" customFormat="1" ht="16.5" customHeight="1">
      <c r="A26" s="282" t="s">
        <v>245</v>
      </c>
      <c r="B26" s="203">
        <v>18680.12517024728</v>
      </c>
      <c r="C26" s="203">
        <v>14123.987111216888</v>
      </c>
      <c r="D26" s="203">
        <v>21370.12080141299</v>
      </c>
      <c r="E26" s="204">
        <v>20442.046735662967</v>
      </c>
      <c r="F26" s="205">
        <v>-4556.1380590303925</v>
      </c>
      <c r="G26" s="259"/>
      <c r="H26" s="204">
        <v>-24.390297267853263</v>
      </c>
      <c r="I26" s="203">
        <v>-928.0740657500246</v>
      </c>
      <c r="J26" s="204"/>
      <c r="K26" s="207">
        <v>-4.342858303770844</v>
      </c>
    </row>
    <row r="27" spans="1:11" s="247" customFormat="1" ht="16.5" customHeight="1">
      <c r="A27" s="283" t="s">
        <v>246</v>
      </c>
      <c r="B27" s="284">
        <v>288723.38412413595</v>
      </c>
      <c r="C27" s="284">
        <v>295900.28877026925</v>
      </c>
      <c r="D27" s="284">
        <v>331686.4646143306</v>
      </c>
      <c r="E27" s="285">
        <v>338878.83068155963</v>
      </c>
      <c r="F27" s="286">
        <v>7176.9046461333055</v>
      </c>
      <c r="G27" s="287"/>
      <c r="H27" s="285">
        <v>2.4857372283526615</v>
      </c>
      <c r="I27" s="284">
        <v>7192.366067229013</v>
      </c>
      <c r="J27" s="285"/>
      <c r="K27" s="288">
        <v>2.1684231449094424</v>
      </c>
    </row>
    <row r="28" spans="1:11" s="247" customFormat="1" ht="16.5" customHeight="1">
      <c r="A28" s="194" t="s">
        <v>247</v>
      </c>
      <c r="B28" s="195">
        <v>18683.720312650003</v>
      </c>
      <c r="C28" s="195">
        <v>18684.960541001</v>
      </c>
      <c r="D28" s="195">
        <v>21923.102081426</v>
      </c>
      <c r="E28" s="196">
        <v>20839.616540978004</v>
      </c>
      <c r="F28" s="197">
        <v>1.2402283509982226</v>
      </c>
      <c r="G28" s="257"/>
      <c r="H28" s="196">
        <v>0.0066380160387999034</v>
      </c>
      <c r="I28" s="195">
        <v>-1083.4855404479968</v>
      </c>
      <c r="J28" s="196"/>
      <c r="K28" s="200">
        <v>-4.942209074353408</v>
      </c>
    </row>
    <row r="29" spans="1:11" s="247" customFormat="1" ht="16.5" customHeight="1">
      <c r="A29" s="202" t="s">
        <v>248</v>
      </c>
      <c r="B29" s="203">
        <v>6894.109523590002</v>
      </c>
      <c r="C29" s="203">
        <v>6249.634864809001</v>
      </c>
      <c r="D29" s="203">
        <v>7819.680767149999</v>
      </c>
      <c r="E29" s="204">
        <v>7523.5828923200015</v>
      </c>
      <c r="F29" s="205">
        <v>-644.4746587810014</v>
      </c>
      <c r="G29" s="259"/>
      <c r="H29" s="204">
        <v>-9.348192925797921</v>
      </c>
      <c r="I29" s="203">
        <v>-296.09787482999764</v>
      </c>
      <c r="J29" s="204"/>
      <c r="K29" s="207">
        <v>-3.786572414488923</v>
      </c>
    </row>
    <row r="30" spans="1:11" s="247" customFormat="1" ht="16.5" customHeight="1">
      <c r="A30" s="202" t="s">
        <v>249</v>
      </c>
      <c r="B30" s="203">
        <v>11483.83710593</v>
      </c>
      <c r="C30" s="203">
        <v>12078.455743560002</v>
      </c>
      <c r="D30" s="203">
        <v>13738.88305825</v>
      </c>
      <c r="E30" s="204">
        <v>12947.32317805</v>
      </c>
      <c r="F30" s="205">
        <v>594.6186376300011</v>
      </c>
      <c r="G30" s="259"/>
      <c r="H30" s="204">
        <v>5.1778741908743475</v>
      </c>
      <c r="I30" s="203">
        <v>-791.5598802000004</v>
      </c>
      <c r="J30" s="204"/>
      <c r="K30" s="207">
        <v>-5.761457294919475</v>
      </c>
    </row>
    <row r="31" spans="1:11" s="247" customFormat="1" ht="16.5" customHeight="1">
      <c r="A31" s="202" t="s">
        <v>250</v>
      </c>
      <c r="B31" s="203">
        <v>84.49011687999999</v>
      </c>
      <c r="C31" s="203">
        <v>58.845930419999995</v>
      </c>
      <c r="D31" s="203">
        <v>71.68099706999998</v>
      </c>
      <c r="E31" s="204">
        <v>94.73507877000002</v>
      </c>
      <c r="F31" s="205">
        <v>-25.644186459999993</v>
      </c>
      <c r="G31" s="259"/>
      <c r="H31" s="204">
        <v>-30.35169959158896</v>
      </c>
      <c r="I31" s="203">
        <v>23.05408170000004</v>
      </c>
      <c r="J31" s="204"/>
      <c r="K31" s="207">
        <v>32.16205499692842</v>
      </c>
    </row>
    <row r="32" spans="1:11" s="247" customFormat="1" ht="16.5" customHeight="1">
      <c r="A32" s="202" t="s">
        <v>251</v>
      </c>
      <c r="B32" s="203">
        <v>220.86995025000002</v>
      </c>
      <c r="C32" s="203">
        <v>283.21667521200004</v>
      </c>
      <c r="D32" s="203">
        <v>292.59525895600007</v>
      </c>
      <c r="E32" s="204">
        <v>264.363391838</v>
      </c>
      <c r="F32" s="205">
        <v>62.346724962000025</v>
      </c>
      <c r="G32" s="259"/>
      <c r="H32" s="204">
        <v>28.227798707533786</v>
      </c>
      <c r="I32" s="203">
        <v>-28.231867118000082</v>
      </c>
      <c r="J32" s="204"/>
      <c r="K32" s="207">
        <v>-9.648778048808213</v>
      </c>
    </row>
    <row r="33" spans="1:11" s="247" customFormat="1" ht="16.5" customHeight="1">
      <c r="A33" s="202" t="s">
        <v>252</v>
      </c>
      <c r="B33" s="203">
        <v>0.413616</v>
      </c>
      <c r="C33" s="203">
        <v>14.807327</v>
      </c>
      <c r="D33" s="203">
        <v>0.262</v>
      </c>
      <c r="E33" s="204">
        <v>9.612</v>
      </c>
      <c r="F33" s="205">
        <v>14.393711000000001</v>
      </c>
      <c r="G33" s="259"/>
      <c r="H33" s="204">
        <v>3479.969585315849</v>
      </c>
      <c r="I33" s="203">
        <v>9.35</v>
      </c>
      <c r="J33" s="204"/>
      <c r="K33" s="207">
        <v>3568.7022900763354</v>
      </c>
    </row>
    <row r="34" spans="1:11" s="247" customFormat="1" ht="16.5" customHeight="1">
      <c r="A34" s="260" t="s">
        <v>253</v>
      </c>
      <c r="B34" s="195">
        <v>253591.78598665103</v>
      </c>
      <c r="C34" s="195">
        <v>260027.44952052535</v>
      </c>
      <c r="D34" s="195">
        <v>294699.9861287151</v>
      </c>
      <c r="E34" s="196">
        <v>302191.63471332483</v>
      </c>
      <c r="F34" s="197">
        <v>6435.663533874322</v>
      </c>
      <c r="G34" s="257"/>
      <c r="H34" s="196">
        <v>2.537804412250597</v>
      </c>
      <c r="I34" s="195">
        <v>7491.648584609735</v>
      </c>
      <c r="J34" s="196"/>
      <c r="K34" s="200">
        <v>2.5421272267510844</v>
      </c>
    </row>
    <row r="35" spans="1:11" s="247" customFormat="1" ht="16.5" customHeight="1">
      <c r="A35" s="202" t="s">
        <v>254</v>
      </c>
      <c r="B35" s="203">
        <v>3087.8</v>
      </c>
      <c r="C35" s="203">
        <v>3628.15</v>
      </c>
      <c r="D35" s="203">
        <v>5561.099999999999</v>
      </c>
      <c r="E35" s="204">
        <v>5951.099999999999</v>
      </c>
      <c r="F35" s="205">
        <v>540.3499999999999</v>
      </c>
      <c r="G35" s="259"/>
      <c r="H35" s="204">
        <v>17.499514217242044</v>
      </c>
      <c r="I35" s="203">
        <v>390</v>
      </c>
      <c r="J35" s="204"/>
      <c r="K35" s="207">
        <v>7.013001024977074</v>
      </c>
    </row>
    <row r="36" spans="1:11" s="247" customFormat="1" ht="16.5" customHeight="1">
      <c r="A36" s="202" t="s">
        <v>255</v>
      </c>
      <c r="B36" s="203">
        <v>195.92159383</v>
      </c>
      <c r="C36" s="203">
        <v>206.48494699</v>
      </c>
      <c r="D36" s="203">
        <v>188.23284962165576</v>
      </c>
      <c r="E36" s="204">
        <v>195.2595417</v>
      </c>
      <c r="F36" s="205">
        <v>10.563353159999991</v>
      </c>
      <c r="G36" s="259"/>
      <c r="H36" s="204">
        <v>5.391622716771971</v>
      </c>
      <c r="I36" s="203">
        <v>7.02669207834424</v>
      </c>
      <c r="J36" s="204"/>
      <c r="K36" s="207">
        <v>3.732978644518079</v>
      </c>
    </row>
    <row r="37" spans="1:11" s="247" customFormat="1" ht="16.5" customHeight="1">
      <c r="A37" s="208" t="s">
        <v>256</v>
      </c>
      <c r="B37" s="203">
        <v>54041.7393191083</v>
      </c>
      <c r="C37" s="203">
        <v>56731.781958168285</v>
      </c>
      <c r="D37" s="203">
        <v>54167.32747020741</v>
      </c>
      <c r="E37" s="204">
        <v>54663.98885776436</v>
      </c>
      <c r="F37" s="205">
        <v>2690.0426390599823</v>
      </c>
      <c r="G37" s="259"/>
      <c r="H37" s="1303">
        <v>4.977712917742501</v>
      </c>
      <c r="I37" s="203">
        <v>496.66138755694556</v>
      </c>
      <c r="J37" s="204"/>
      <c r="K37" s="207">
        <v>0.9169021451725016</v>
      </c>
    </row>
    <row r="38" spans="1:11" s="247" customFormat="1" ht="16.5" customHeight="1">
      <c r="A38" s="289" t="s">
        <v>257</v>
      </c>
      <c r="B38" s="203">
        <v>0</v>
      </c>
      <c r="C38" s="203">
        <v>0</v>
      </c>
      <c r="D38" s="203">
        <v>0</v>
      </c>
      <c r="E38" s="204">
        <v>0</v>
      </c>
      <c r="F38" s="205">
        <v>0</v>
      </c>
      <c r="G38" s="259"/>
      <c r="H38" s="1304" t="s">
        <v>3</v>
      </c>
      <c r="I38" s="203">
        <v>0</v>
      </c>
      <c r="J38" s="204"/>
      <c r="K38" s="1306" t="s">
        <v>3</v>
      </c>
    </row>
    <row r="39" spans="1:11" s="247" customFormat="1" ht="16.5" customHeight="1">
      <c r="A39" s="289" t="s">
        <v>258</v>
      </c>
      <c r="B39" s="203">
        <v>54041.7393191083</v>
      </c>
      <c r="C39" s="203">
        <v>56731.781958168285</v>
      </c>
      <c r="D39" s="203">
        <v>54167.32747020741</v>
      </c>
      <c r="E39" s="204">
        <v>54663.98885776436</v>
      </c>
      <c r="F39" s="205">
        <v>2690.0426390599823</v>
      </c>
      <c r="G39" s="259"/>
      <c r="H39" s="1303">
        <v>4.977712917742501</v>
      </c>
      <c r="I39" s="203">
        <v>496.66138755694556</v>
      </c>
      <c r="J39" s="204"/>
      <c r="K39" s="207">
        <v>0.9169021451725016</v>
      </c>
    </row>
    <row r="40" spans="1:11" s="247" customFormat="1" ht="16.5" customHeight="1">
      <c r="A40" s="202" t="s">
        <v>259</v>
      </c>
      <c r="B40" s="203">
        <v>196266.32507371274</v>
      </c>
      <c r="C40" s="203">
        <v>199461.03261536706</v>
      </c>
      <c r="D40" s="203">
        <v>234783.325808886</v>
      </c>
      <c r="E40" s="204">
        <v>241381.2863138605</v>
      </c>
      <c r="F40" s="205">
        <v>3194.707541654323</v>
      </c>
      <c r="G40" s="259"/>
      <c r="H40" s="204">
        <v>1.6277410505620211</v>
      </c>
      <c r="I40" s="203">
        <v>6597.9605049745005</v>
      </c>
      <c r="J40" s="204"/>
      <c r="K40" s="207">
        <v>2.8102338538066585</v>
      </c>
    </row>
    <row r="41" spans="1:11" s="247" customFormat="1" ht="16.5" customHeight="1">
      <c r="A41" s="208" t="s">
        <v>260</v>
      </c>
      <c r="B41" s="203">
        <v>193415.79534573623</v>
      </c>
      <c r="C41" s="203">
        <v>194986.70833934456</v>
      </c>
      <c r="D41" s="203">
        <v>232698.82148765077</v>
      </c>
      <c r="E41" s="204">
        <v>237702.40676227972</v>
      </c>
      <c r="F41" s="205">
        <v>1570.9129936083336</v>
      </c>
      <c r="G41" s="259"/>
      <c r="H41" s="204">
        <v>0.8121947800593441</v>
      </c>
      <c r="I41" s="203">
        <v>5003.585274628946</v>
      </c>
      <c r="J41" s="204"/>
      <c r="K41" s="207">
        <v>2.1502409176981945</v>
      </c>
    </row>
    <row r="42" spans="1:11" s="247" customFormat="1" ht="16.5" customHeight="1">
      <c r="A42" s="208" t="s">
        <v>261</v>
      </c>
      <c r="B42" s="203">
        <v>2850.5297279765</v>
      </c>
      <c r="C42" s="203">
        <v>4474.3242760225</v>
      </c>
      <c r="D42" s="203">
        <v>2084.5043212352234</v>
      </c>
      <c r="E42" s="204">
        <v>3678.8795515807824</v>
      </c>
      <c r="F42" s="205">
        <v>1623.7945480460003</v>
      </c>
      <c r="G42" s="259"/>
      <c r="H42" s="1303">
        <v>56.964659309084986</v>
      </c>
      <c r="I42" s="203">
        <v>1594.375230345559</v>
      </c>
      <c r="J42" s="204"/>
      <c r="K42" s="207">
        <v>76.48701967673415</v>
      </c>
    </row>
    <row r="43" spans="1:11" s="247" customFormat="1" ht="16.5" customHeight="1">
      <c r="A43" s="220" t="s">
        <v>262</v>
      </c>
      <c r="B43" s="221">
        <v>0</v>
      </c>
      <c r="C43" s="221">
        <v>0</v>
      </c>
      <c r="D43" s="221">
        <v>0</v>
      </c>
      <c r="E43" s="222">
        <v>0</v>
      </c>
      <c r="F43" s="223">
        <v>0</v>
      </c>
      <c r="G43" s="297"/>
      <c r="H43" s="1305" t="s">
        <v>3</v>
      </c>
      <c r="I43" s="221">
        <v>0</v>
      </c>
      <c r="J43" s="222"/>
      <c r="K43" s="1302" t="s">
        <v>3</v>
      </c>
    </row>
    <row r="44" spans="1:11" s="247" customFormat="1" ht="16.5" customHeight="1">
      <c r="A44" s="290" t="s">
        <v>263</v>
      </c>
      <c r="B44" s="221">
        <v>0</v>
      </c>
      <c r="C44" s="221">
        <v>0</v>
      </c>
      <c r="D44" s="221">
        <v>60</v>
      </c>
      <c r="E44" s="222">
        <v>60</v>
      </c>
      <c r="F44" s="223">
        <v>0</v>
      </c>
      <c r="G44" s="257"/>
      <c r="H44" s="291"/>
      <c r="I44" s="221">
        <v>0</v>
      </c>
      <c r="J44" s="196"/>
      <c r="K44" s="200"/>
    </row>
    <row r="45" spans="1:11" s="247" customFormat="1" ht="16.5" customHeight="1" thickBot="1">
      <c r="A45" s="292" t="s">
        <v>264</v>
      </c>
      <c r="B45" s="226">
        <v>16447.873697629497</v>
      </c>
      <c r="C45" s="226">
        <v>17187.8823974649</v>
      </c>
      <c r="D45" s="226">
        <v>15003.376400557077</v>
      </c>
      <c r="E45" s="227">
        <v>15787.579415763434</v>
      </c>
      <c r="F45" s="228">
        <v>740.0086998354018</v>
      </c>
      <c r="G45" s="268"/>
      <c r="H45" s="227">
        <v>4.49911467852561</v>
      </c>
      <c r="I45" s="226">
        <v>784.2030152063562</v>
      </c>
      <c r="J45" s="227"/>
      <c r="K45" s="229">
        <v>5.226843573538812</v>
      </c>
    </row>
    <row r="46" spans="1:11" s="247" customFormat="1" ht="16.5" customHeight="1" thickTop="1">
      <c r="A46" s="237" t="s">
        <v>179</v>
      </c>
      <c r="B46" s="293"/>
      <c r="C46" s="177"/>
      <c r="D46" s="232"/>
      <c r="E46" s="232"/>
      <c r="F46" s="203"/>
      <c r="G46" s="203"/>
      <c r="H46" s="203"/>
      <c r="I46" s="203"/>
      <c r="J46" s="203"/>
      <c r="K46" s="20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0.8515625" style="711" bestFit="1" customWidth="1"/>
    <col min="2" max="2" width="12.00390625" style="711" customWidth="1"/>
    <col min="3" max="3" width="12.7109375" style="711" customWidth="1"/>
    <col min="4" max="4" width="12.7109375" style="735" customWidth="1"/>
    <col min="5" max="5" width="13.7109375" style="711" bestFit="1" customWidth="1"/>
    <col min="6" max="6" width="12.7109375" style="711" customWidth="1"/>
    <col min="7" max="7" width="13.7109375" style="711" bestFit="1" customWidth="1"/>
    <col min="8" max="16384" width="9.140625" style="711" customWidth="1"/>
  </cols>
  <sheetData>
    <row r="1" spans="1:7" ht="15">
      <c r="A1" s="1451" t="s">
        <v>601</v>
      </c>
      <c r="B1" s="1451"/>
      <c r="C1" s="1451"/>
      <c r="D1" s="1451"/>
      <c r="E1" s="1451"/>
      <c r="F1" s="1451"/>
      <c r="G1" s="1451"/>
    </row>
    <row r="2" spans="1:7" ht="15.75">
      <c r="A2" s="1452" t="s">
        <v>91</v>
      </c>
      <c r="B2" s="1452"/>
      <c r="C2" s="1452"/>
      <c r="D2" s="1452"/>
      <c r="E2" s="1452"/>
      <c r="F2" s="1452"/>
      <c r="G2" s="1452"/>
    </row>
    <row r="3" spans="1:7" ht="15">
      <c r="A3" s="1453" t="s">
        <v>602</v>
      </c>
      <c r="B3" s="1453"/>
      <c r="C3" s="1453"/>
      <c r="D3" s="1453"/>
      <c r="E3" s="1453"/>
      <c r="F3" s="1453"/>
      <c r="G3" s="1453"/>
    </row>
    <row r="4" spans="1:7" ht="15.75" thickBot="1">
      <c r="A4" s="1454" t="s">
        <v>603</v>
      </c>
      <c r="B4" s="1454"/>
      <c r="C4" s="1454"/>
      <c r="D4" s="1454"/>
      <c r="E4" s="1454"/>
      <c r="F4" s="1454"/>
      <c r="G4" s="1454"/>
    </row>
    <row r="5" spans="1:7" ht="16.5" thickTop="1">
      <c r="A5" s="1455" t="s">
        <v>604</v>
      </c>
      <c r="B5" s="1457" t="s">
        <v>17</v>
      </c>
      <c r="C5" s="1457"/>
      <c r="D5" s="1458" t="s">
        <v>19</v>
      </c>
      <c r="E5" s="1459"/>
      <c r="F5" s="1457" t="s">
        <v>71</v>
      </c>
      <c r="G5" s="1460"/>
    </row>
    <row r="6" spans="1:7" ht="15">
      <c r="A6" s="1456"/>
      <c r="B6" s="712" t="s">
        <v>605</v>
      </c>
      <c r="C6" s="712" t="s">
        <v>606</v>
      </c>
      <c r="D6" s="713" t="s">
        <v>605</v>
      </c>
      <c r="E6" s="713" t="s">
        <v>606</v>
      </c>
      <c r="F6" s="713" t="s">
        <v>605</v>
      </c>
      <c r="G6" s="714" t="s">
        <v>606</v>
      </c>
    </row>
    <row r="7" spans="1:7" ht="15">
      <c r="A7" s="715" t="s">
        <v>460</v>
      </c>
      <c r="B7" s="716">
        <v>99.64</v>
      </c>
      <c r="C7" s="717">
        <v>7.5</v>
      </c>
      <c r="D7" s="717">
        <v>106.52</v>
      </c>
      <c r="E7" s="718">
        <v>6.9</v>
      </c>
      <c r="F7" s="719">
        <v>115.7</v>
      </c>
      <c r="G7" s="720">
        <v>8.61</v>
      </c>
    </row>
    <row r="8" spans="1:7" ht="15">
      <c r="A8" s="715" t="s">
        <v>461</v>
      </c>
      <c r="B8" s="721">
        <v>99.87</v>
      </c>
      <c r="C8" s="722">
        <v>7.6</v>
      </c>
      <c r="D8" s="723">
        <v>107.05</v>
      </c>
      <c r="E8" s="722">
        <v>7.2</v>
      </c>
      <c r="F8" s="724">
        <v>115.5</v>
      </c>
      <c r="G8" s="725">
        <v>7.9</v>
      </c>
    </row>
    <row r="9" spans="1:7" ht="15">
      <c r="A9" s="715" t="s">
        <v>462</v>
      </c>
      <c r="B9" s="726">
        <v>100.17</v>
      </c>
      <c r="C9" s="717">
        <v>7.5</v>
      </c>
      <c r="D9" s="727">
        <v>108.37</v>
      </c>
      <c r="E9" s="717">
        <v>8.2</v>
      </c>
      <c r="F9" s="728"/>
      <c r="G9" s="720"/>
    </row>
    <row r="10" spans="1:7" ht="15">
      <c r="A10" s="715" t="s">
        <v>463</v>
      </c>
      <c r="B10" s="726">
        <v>100.37</v>
      </c>
      <c r="C10" s="717">
        <v>7.2</v>
      </c>
      <c r="D10" s="727">
        <v>110.85</v>
      </c>
      <c r="E10" s="717">
        <v>10.44</v>
      </c>
      <c r="F10" s="728"/>
      <c r="G10" s="720"/>
    </row>
    <row r="11" spans="1:7" ht="15">
      <c r="A11" s="715" t="s">
        <v>464</v>
      </c>
      <c r="B11" s="726">
        <v>99.38</v>
      </c>
      <c r="C11" s="717">
        <v>7</v>
      </c>
      <c r="D11" s="727">
        <v>110.88</v>
      </c>
      <c r="E11" s="717">
        <v>11.58</v>
      </c>
      <c r="F11" s="728"/>
      <c r="G11" s="720"/>
    </row>
    <row r="12" spans="1:7" ht="15">
      <c r="A12" s="715" t="s">
        <v>465</v>
      </c>
      <c r="B12" s="726">
        <v>98.58</v>
      </c>
      <c r="C12" s="717">
        <v>6.8</v>
      </c>
      <c r="D12" s="727">
        <v>110.5</v>
      </c>
      <c r="E12" s="717">
        <v>12.1</v>
      </c>
      <c r="F12" s="728"/>
      <c r="G12" s="720"/>
    </row>
    <row r="13" spans="1:7" ht="15">
      <c r="A13" s="715" t="s">
        <v>466</v>
      </c>
      <c r="B13" s="726">
        <v>98.67</v>
      </c>
      <c r="C13" s="727">
        <v>7</v>
      </c>
      <c r="D13" s="727">
        <v>109.8</v>
      </c>
      <c r="E13" s="727">
        <v>11.3</v>
      </c>
      <c r="F13" s="728"/>
      <c r="G13" s="729"/>
    </row>
    <row r="14" spans="1:7" ht="15">
      <c r="A14" s="715" t="s">
        <v>467</v>
      </c>
      <c r="B14" s="726">
        <v>99.05</v>
      </c>
      <c r="C14" s="717">
        <v>7</v>
      </c>
      <c r="D14" s="727">
        <v>109.18</v>
      </c>
      <c r="E14" s="717">
        <v>10.24</v>
      </c>
      <c r="F14" s="728"/>
      <c r="G14" s="720"/>
    </row>
    <row r="15" spans="1:7" ht="15">
      <c r="A15" s="715" t="s">
        <v>468</v>
      </c>
      <c r="B15" s="726">
        <v>99.68</v>
      </c>
      <c r="C15" s="717">
        <v>6.9</v>
      </c>
      <c r="D15" s="727">
        <v>109.35</v>
      </c>
      <c r="E15" s="717">
        <v>9.71</v>
      </c>
      <c r="F15" s="728"/>
      <c r="G15" s="720"/>
    </row>
    <row r="16" spans="1:7" ht="15">
      <c r="A16" s="715" t="s">
        <v>469</v>
      </c>
      <c r="B16" s="726">
        <v>101.29</v>
      </c>
      <c r="C16" s="717">
        <v>7.1</v>
      </c>
      <c r="D16" s="727">
        <v>111.48</v>
      </c>
      <c r="E16" s="717">
        <v>10.04</v>
      </c>
      <c r="F16" s="728"/>
      <c r="G16" s="720"/>
    </row>
    <row r="17" spans="1:7" ht="15">
      <c r="A17" s="715" t="s">
        <v>470</v>
      </c>
      <c r="B17" s="726">
        <v>101.17</v>
      </c>
      <c r="C17" s="717">
        <v>7.4</v>
      </c>
      <c r="D17" s="727">
        <v>112.44</v>
      </c>
      <c r="E17" s="717">
        <v>11.12</v>
      </c>
      <c r="F17" s="728"/>
      <c r="G17" s="720"/>
    </row>
    <row r="18" spans="1:7" ht="15">
      <c r="A18" s="715" t="s">
        <v>471</v>
      </c>
      <c r="B18" s="726">
        <v>102.2</v>
      </c>
      <c r="C18" s="717">
        <v>7.6</v>
      </c>
      <c r="D18" s="727">
        <v>112.88</v>
      </c>
      <c r="E18" s="730">
        <v>10.44</v>
      </c>
      <c r="F18" s="728"/>
      <c r="G18" s="720"/>
    </row>
    <row r="19" spans="1:7" ht="15.75" thickBot="1">
      <c r="A19" s="731" t="s">
        <v>607</v>
      </c>
      <c r="B19" s="732" t="s">
        <v>608</v>
      </c>
      <c r="C19" s="733">
        <f>AVERAGE(C7:C18)</f>
        <v>7.216666666666666</v>
      </c>
      <c r="D19" s="732">
        <f>AVERAGE(D7:D18)</f>
        <v>109.94166666666665</v>
      </c>
      <c r="E19" s="732">
        <f>AVERAGE(E7:E18)</f>
        <v>9.939166666666665</v>
      </c>
      <c r="F19" s="1386">
        <f>AVERAGE(F7:F18)</f>
        <v>115.6</v>
      </c>
      <c r="G19" s="733">
        <f>AVERAGE(G7:G18)</f>
        <v>8.254999999999999</v>
      </c>
    </row>
    <row r="20" ht="15.75" thickTop="1">
      <c r="A20" s="734" t="s">
        <v>88</v>
      </c>
    </row>
    <row r="21" spans="1:7" ht="15">
      <c r="A21" s="736" t="s">
        <v>609</v>
      </c>
      <c r="G21" s="737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31">
      <selection activeCell="M17" sqref="M17"/>
    </sheetView>
  </sheetViews>
  <sheetFormatPr defaultColWidth="11.00390625" defaultRowHeight="16.5" customHeight="1"/>
  <cols>
    <col min="1" max="1" width="46.7109375" style="247" bestFit="1" customWidth="1"/>
    <col min="2" max="2" width="10.57421875" style="247" bestFit="1" customWidth="1"/>
    <col min="3" max="3" width="11.421875" style="247" bestFit="1" customWidth="1"/>
    <col min="4" max="5" width="10.7109375" style="247" bestFit="1" customWidth="1"/>
    <col min="6" max="6" width="9.28125" style="247" bestFit="1" customWidth="1"/>
    <col min="7" max="7" width="2.421875" style="247" bestFit="1" customWidth="1"/>
    <col min="8" max="8" width="7.7109375" style="247" bestFit="1" customWidth="1"/>
    <col min="9" max="9" width="10.7109375" style="247" customWidth="1"/>
    <col min="10" max="10" width="2.140625" style="247" customWidth="1"/>
    <col min="11" max="11" width="7.7109375" style="247" bestFit="1" customWidth="1"/>
    <col min="12" max="16384" width="11.00390625" style="176" customWidth="1"/>
  </cols>
  <sheetData>
    <row r="1" spans="1:11" s="247" customFormat="1" ht="12.75">
      <c r="A1" s="1679" t="s">
        <v>548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</row>
    <row r="2" spans="1:11" s="247" customFormat="1" ht="16.5" customHeight="1">
      <c r="A2" s="1680" t="s">
        <v>123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</row>
    <row r="3" spans="1:11" s="247" customFormat="1" ht="16.5" customHeight="1" thickBot="1">
      <c r="A3" s="230"/>
      <c r="B3" s="293"/>
      <c r="C3" s="177"/>
      <c r="D3" s="177"/>
      <c r="E3" s="177"/>
      <c r="F3" s="177"/>
      <c r="G3" s="177"/>
      <c r="H3" s="177"/>
      <c r="I3" s="1689" t="s">
        <v>1</v>
      </c>
      <c r="J3" s="1689"/>
      <c r="K3" s="1689"/>
    </row>
    <row r="4" spans="1:11" s="247" customFormat="1" ht="13.5" thickTop="1">
      <c r="A4" s="179"/>
      <c r="B4" s="180">
        <v>2015</v>
      </c>
      <c r="C4" s="181">
        <v>2015</v>
      </c>
      <c r="D4" s="181">
        <v>2016</v>
      </c>
      <c r="E4" s="182">
        <v>2016</v>
      </c>
      <c r="F4" s="1682" t="s">
        <v>143</v>
      </c>
      <c r="G4" s="1683"/>
      <c r="H4" s="1683"/>
      <c r="I4" s="1683"/>
      <c r="J4" s="1683"/>
      <c r="K4" s="1684"/>
    </row>
    <row r="5" spans="1:11" s="247" customFormat="1" ht="12.75">
      <c r="A5" s="249" t="s">
        <v>184</v>
      </c>
      <c r="B5" s="184" t="s">
        <v>145</v>
      </c>
      <c r="C5" s="184" t="s">
        <v>146</v>
      </c>
      <c r="D5" s="184" t="s">
        <v>147</v>
      </c>
      <c r="E5" s="185" t="s">
        <v>148</v>
      </c>
      <c r="F5" s="1685" t="s">
        <v>19</v>
      </c>
      <c r="G5" s="1686"/>
      <c r="H5" s="1687"/>
      <c r="I5" s="1686" t="s">
        <v>41</v>
      </c>
      <c r="J5" s="1686"/>
      <c r="K5" s="1688"/>
    </row>
    <row r="6" spans="1:11" s="247" customFormat="1" ht="12.75">
      <c r="A6" s="249"/>
      <c r="B6" s="279"/>
      <c r="C6" s="279"/>
      <c r="D6" s="279"/>
      <c r="E6" s="280"/>
      <c r="F6" s="253" t="s">
        <v>13</v>
      </c>
      <c r="G6" s="254" t="s">
        <v>124</v>
      </c>
      <c r="H6" s="255" t="s">
        <v>149</v>
      </c>
      <c r="I6" s="250" t="s">
        <v>13</v>
      </c>
      <c r="J6" s="254" t="s">
        <v>124</v>
      </c>
      <c r="K6" s="256" t="s">
        <v>149</v>
      </c>
    </row>
    <row r="7" spans="1:11" s="247" customFormat="1" ht="16.5" customHeight="1">
      <c r="A7" s="194" t="s">
        <v>232</v>
      </c>
      <c r="B7" s="195">
        <v>71636.1858845489</v>
      </c>
      <c r="C7" s="195">
        <v>73783.1253286248</v>
      </c>
      <c r="D7" s="195">
        <v>63027.913511750005</v>
      </c>
      <c r="E7" s="196">
        <v>63432.07195066599</v>
      </c>
      <c r="F7" s="197">
        <v>2146.9394440758915</v>
      </c>
      <c r="G7" s="257"/>
      <c r="H7" s="196">
        <v>2.997004122380225</v>
      </c>
      <c r="I7" s="195">
        <v>404.1584389159834</v>
      </c>
      <c r="J7" s="258"/>
      <c r="K7" s="200">
        <v>0.6412372176030197</v>
      </c>
    </row>
    <row r="8" spans="1:11" s="247" customFormat="1" ht="16.5" customHeight="1">
      <c r="A8" s="202" t="s">
        <v>233</v>
      </c>
      <c r="B8" s="203">
        <v>5426.4155424100045</v>
      </c>
      <c r="C8" s="203">
        <v>5366.84727438</v>
      </c>
      <c r="D8" s="203">
        <v>4542.40820213</v>
      </c>
      <c r="E8" s="204">
        <v>4276.56928553</v>
      </c>
      <c r="F8" s="205">
        <v>-59.56826803000422</v>
      </c>
      <c r="G8" s="259"/>
      <c r="H8" s="204">
        <v>-1.0977461560849888</v>
      </c>
      <c r="I8" s="203">
        <v>-265.8389165999997</v>
      </c>
      <c r="J8" s="204"/>
      <c r="K8" s="207">
        <v>-5.852378403053782</v>
      </c>
    </row>
    <row r="9" spans="1:11" s="247" customFormat="1" ht="16.5" customHeight="1">
      <c r="A9" s="202" t="s">
        <v>234</v>
      </c>
      <c r="B9" s="203">
        <v>5426.4155424100045</v>
      </c>
      <c r="C9" s="203">
        <v>5366.84727438</v>
      </c>
      <c r="D9" s="203">
        <v>4542.40820213</v>
      </c>
      <c r="E9" s="204">
        <v>4276.56928553</v>
      </c>
      <c r="F9" s="205">
        <v>-59.56826803000422</v>
      </c>
      <c r="G9" s="259"/>
      <c r="H9" s="204">
        <v>-1.0977461560849888</v>
      </c>
      <c r="I9" s="203">
        <v>-265.8389165999997</v>
      </c>
      <c r="J9" s="204"/>
      <c r="K9" s="207">
        <v>-5.852378403053782</v>
      </c>
    </row>
    <row r="10" spans="1:11" s="247" customFormat="1" ht="16.5" customHeight="1">
      <c r="A10" s="202" t="s">
        <v>235</v>
      </c>
      <c r="B10" s="203">
        <v>0</v>
      </c>
      <c r="C10" s="203">
        <v>0</v>
      </c>
      <c r="D10" s="203">
        <v>0</v>
      </c>
      <c r="E10" s="204">
        <v>0</v>
      </c>
      <c r="F10" s="205">
        <v>0</v>
      </c>
      <c r="G10" s="259"/>
      <c r="H10" s="1297" t="s">
        <v>3</v>
      </c>
      <c r="I10" s="203">
        <v>0</v>
      </c>
      <c r="J10" s="204"/>
      <c r="K10" s="1310" t="s">
        <v>3</v>
      </c>
    </row>
    <row r="11" spans="1:11" s="247" customFormat="1" ht="16.5" customHeight="1">
      <c r="A11" s="202" t="s">
        <v>236</v>
      </c>
      <c r="B11" s="203">
        <v>33755.022394038904</v>
      </c>
      <c r="C11" s="203">
        <v>35438.41983244481</v>
      </c>
      <c r="D11" s="203">
        <v>32046.948797760004</v>
      </c>
      <c r="E11" s="204">
        <v>32788.990106396</v>
      </c>
      <c r="F11" s="205">
        <v>1683.3974384059038</v>
      </c>
      <c r="G11" s="259"/>
      <c r="H11" s="204">
        <v>4.987102122921979</v>
      </c>
      <c r="I11" s="203">
        <v>742.0413086359949</v>
      </c>
      <c r="J11" s="204"/>
      <c r="K11" s="207">
        <v>2.315481930335476</v>
      </c>
    </row>
    <row r="12" spans="1:11" s="247" customFormat="1" ht="16.5" customHeight="1">
      <c r="A12" s="202" t="s">
        <v>234</v>
      </c>
      <c r="B12" s="203">
        <v>33755.022394038904</v>
      </c>
      <c r="C12" s="203">
        <v>35438.41983244481</v>
      </c>
      <c r="D12" s="203">
        <v>32046.948797760004</v>
      </c>
      <c r="E12" s="204">
        <v>32788.990106396</v>
      </c>
      <c r="F12" s="205">
        <v>1683.3974384059038</v>
      </c>
      <c r="G12" s="259"/>
      <c r="H12" s="204">
        <v>4.987102122921979</v>
      </c>
      <c r="I12" s="203">
        <v>742.0413086359949</v>
      </c>
      <c r="J12" s="204"/>
      <c r="K12" s="207">
        <v>2.315481930335476</v>
      </c>
    </row>
    <row r="13" spans="1:11" s="247" customFormat="1" ht="16.5" customHeight="1">
      <c r="A13" s="202" t="s">
        <v>235</v>
      </c>
      <c r="B13" s="203">
        <v>0</v>
      </c>
      <c r="C13" s="203">
        <v>0</v>
      </c>
      <c r="D13" s="203">
        <v>0</v>
      </c>
      <c r="E13" s="204">
        <v>0</v>
      </c>
      <c r="F13" s="205">
        <v>0</v>
      </c>
      <c r="G13" s="259"/>
      <c r="H13" s="1307" t="s">
        <v>3</v>
      </c>
      <c r="I13" s="203">
        <v>0</v>
      </c>
      <c r="J13" s="204"/>
      <c r="K13" s="1310" t="s">
        <v>3</v>
      </c>
    </row>
    <row r="14" spans="1:11" s="247" customFormat="1" ht="16.5" customHeight="1">
      <c r="A14" s="202" t="s">
        <v>237</v>
      </c>
      <c r="B14" s="203">
        <v>31550.038098329987</v>
      </c>
      <c r="C14" s="203">
        <v>32045.20341071999</v>
      </c>
      <c r="D14" s="203">
        <v>24985.848013699997</v>
      </c>
      <c r="E14" s="204">
        <v>24863.123892559994</v>
      </c>
      <c r="F14" s="205">
        <v>495.16531239000324</v>
      </c>
      <c r="G14" s="259"/>
      <c r="H14" s="204">
        <v>1.5694602676762328</v>
      </c>
      <c r="I14" s="203">
        <v>-122.72412114000326</v>
      </c>
      <c r="J14" s="204"/>
      <c r="K14" s="207">
        <v>-0.491174528367868</v>
      </c>
    </row>
    <row r="15" spans="1:11" s="247" customFormat="1" ht="16.5" customHeight="1">
      <c r="A15" s="202" t="s">
        <v>234</v>
      </c>
      <c r="B15" s="203">
        <v>31550.038098329987</v>
      </c>
      <c r="C15" s="203">
        <v>32045.20341071999</v>
      </c>
      <c r="D15" s="203">
        <v>24985.848013699997</v>
      </c>
      <c r="E15" s="204">
        <v>24863.123892559994</v>
      </c>
      <c r="F15" s="205">
        <v>495.16531239000324</v>
      </c>
      <c r="G15" s="259"/>
      <c r="H15" s="204">
        <v>1.5694602676762328</v>
      </c>
      <c r="I15" s="203">
        <v>-122.72412114000326</v>
      </c>
      <c r="J15" s="204"/>
      <c r="K15" s="207">
        <v>-0.491174528367868</v>
      </c>
    </row>
    <row r="16" spans="1:11" s="247" customFormat="1" ht="16.5" customHeight="1">
      <c r="A16" s="202" t="s">
        <v>235</v>
      </c>
      <c r="B16" s="203">
        <v>0</v>
      </c>
      <c r="C16" s="203">
        <v>0</v>
      </c>
      <c r="D16" s="203">
        <v>0</v>
      </c>
      <c r="E16" s="204">
        <v>0</v>
      </c>
      <c r="F16" s="205">
        <v>0</v>
      </c>
      <c r="G16" s="259"/>
      <c r="H16" s="1307" t="s">
        <v>3</v>
      </c>
      <c r="I16" s="203">
        <v>0</v>
      </c>
      <c r="J16" s="204"/>
      <c r="K16" s="1310" t="s">
        <v>3</v>
      </c>
    </row>
    <row r="17" spans="1:11" s="247" customFormat="1" ht="16.5" customHeight="1">
      <c r="A17" s="202" t="s">
        <v>238</v>
      </c>
      <c r="B17" s="203">
        <v>890.77474628</v>
      </c>
      <c r="C17" s="203">
        <v>915.36127888</v>
      </c>
      <c r="D17" s="203">
        <v>1437.9474594300002</v>
      </c>
      <c r="E17" s="204">
        <v>1488.2489192499997</v>
      </c>
      <c r="F17" s="205">
        <v>24.58653259999994</v>
      </c>
      <c r="G17" s="259"/>
      <c r="H17" s="204">
        <v>2.760129056495679</v>
      </c>
      <c r="I17" s="203">
        <v>50.301459819999536</v>
      </c>
      <c r="J17" s="204"/>
      <c r="K17" s="207">
        <v>3.4981430990489004</v>
      </c>
    </row>
    <row r="18" spans="1:11" s="247" customFormat="1" ht="16.5" customHeight="1">
      <c r="A18" s="202" t="s">
        <v>234</v>
      </c>
      <c r="B18" s="203">
        <v>890.77474628</v>
      </c>
      <c r="C18" s="203">
        <v>915.36127888</v>
      </c>
      <c r="D18" s="203">
        <v>1437.9474594300002</v>
      </c>
      <c r="E18" s="204">
        <v>1488.2489192499997</v>
      </c>
      <c r="F18" s="205">
        <v>24.58653259999994</v>
      </c>
      <c r="G18" s="259"/>
      <c r="H18" s="204">
        <v>2.760129056495679</v>
      </c>
      <c r="I18" s="203">
        <v>50.301459819999536</v>
      </c>
      <c r="J18" s="204"/>
      <c r="K18" s="207">
        <v>3.4981430990489004</v>
      </c>
    </row>
    <row r="19" spans="1:11" s="247" customFormat="1" ht="16.5" customHeight="1">
      <c r="A19" s="202" t="s">
        <v>235</v>
      </c>
      <c r="B19" s="203">
        <v>0</v>
      </c>
      <c r="C19" s="203">
        <v>0</v>
      </c>
      <c r="D19" s="203">
        <v>0</v>
      </c>
      <c r="E19" s="204">
        <v>0</v>
      </c>
      <c r="F19" s="205">
        <v>0</v>
      </c>
      <c r="G19" s="259"/>
      <c r="H19" s="1307" t="s">
        <v>3</v>
      </c>
      <c r="I19" s="203">
        <v>0</v>
      </c>
      <c r="J19" s="204"/>
      <c r="K19" s="1310" t="s">
        <v>3</v>
      </c>
    </row>
    <row r="20" spans="1:11" s="247" customFormat="1" ht="16.5" customHeight="1">
      <c r="A20" s="202" t="s">
        <v>239</v>
      </c>
      <c r="B20" s="203">
        <v>13.935103490000001</v>
      </c>
      <c r="C20" s="203">
        <v>17.2935322</v>
      </c>
      <c r="D20" s="203">
        <v>14.76103873</v>
      </c>
      <c r="E20" s="204">
        <v>15.13974693</v>
      </c>
      <c r="F20" s="205">
        <v>3.35842871</v>
      </c>
      <c r="G20" s="259"/>
      <c r="H20" s="204">
        <v>24.10049349407451</v>
      </c>
      <c r="I20" s="203">
        <v>0.37870820000000016</v>
      </c>
      <c r="J20" s="204"/>
      <c r="K20" s="207">
        <v>2.565593159987598</v>
      </c>
    </row>
    <row r="21" spans="1:11" s="247" customFormat="1" ht="16.5" customHeight="1">
      <c r="A21" s="194" t="s">
        <v>240</v>
      </c>
      <c r="B21" s="195">
        <v>0</v>
      </c>
      <c r="C21" s="195">
        <v>0</v>
      </c>
      <c r="D21" s="195">
        <v>188.9</v>
      </c>
      <c r="E21" s="196">
        <v>39.5</v>
      </c>
      <c r="F21" s="197">
        <v>0</v>
      </c>
      <c r="G21" s="257"/>
      <c r="H21" s="1308" t="s">
        <v>3</v>
      </c>
      <c r="I21" s="195">
        <v>-149.4</v>
      </c>
      <c r="J21" s="196"/>
      <c r="K21" s="200">
        <v>-79.08946532556908</v>
      </c>
    </row>
    <row r="22" spans="1:11" s="247" customFormat="1" ht="16.5" customHeight="1">
      <c r="A22" s="194" t="s">
        <v>241</v>
      </c>
      <c r="B22" s="195">
        <v>0</v>
      </c>
      <c r="C22" s="195">
        <v>0</v>
      </c>
      <c r="D22" s="195">
        <v>0</v>
      </c>
      <c r="E22" s="196">
        <v>0</v>
      </c>
      <c r="F22" s="197">
        <v>0</v>
      </c>
      <c r="G22" s="257"/>
      <c r="H22" s="1308" t="s">
        <v>3</v>
      </c>
      <c r="I22" s="195">
        <v>0</v>
      </c>
      <c r="J22" s="196"/>
      <c r="K22" s="1300" t="s">
        <v>3</v>
      </c>
    </row>
    <row r="23" spans="1:11" s="247" customFormat="1" ht="16.5" customHeight="1">
      <c r="A23" s="281" t="s">
        <v>242</v>
      </c>
      <c r="B23" s="195">
        <v>33399.74685941983</v>
      </c>
      <c r="C23" s="195">
        <v>36092.333856148936</v>
      </c>
      <c r="D23" s="195">
        <v>35739.53347863429</v>
      </c>
      <c r="E23" s="196">
        <v>37353.8192598529</v>
      </c>
      <c r="F23" s="197">
        <v>2692.5869967291073</v>
      </c>
      <c r="G23" s="257"/>
      <c r="H23" s="196">
        <v>8.061698814851075</v>
      </c>
      <c r="I23" s="195">
        <v>1614.285781218612</v>
      </c>
      <c r="J23" s="196"/>
      <c r="K23" s="200">
        <v>4.516807087545393</v>
      </c>
    </row>
    <row r="24" spans="1:11" s="247" customFormat="1" ht="16.5" customHeight="1">
      <c r="A24" s="282" t="s">
        <v>243</v>
      </c>
      <c r="B24" s="203">
        <v>15763.766387999998</v>
      </c>
      <c r="C24" s="203">
        <v>15762.355997</v>
      </c>
      <c r="D24" s="203">
        <v>13164.230377000002</v>
      </c>
      <c r="E24" s="204">
        <v>13170.352372100004</v>
      </c>
      <c r="F24" s="205">
        <v>-1.4103909999976167</v>
      </c>
      <c r="G24" s="259"/>
      <c r="H24" s="204">
        <v>-0.008947043271786</v>
      </c>
      <c r="I24" s="203">
        <v>6.121995100002096</v>
      </c>
      <c r="J24" s="204"/>
      <c r="K24" s="207">
        <v>0.046504770310752015</v>
      </c>
    </row>
    <row r="25" spans="1:11" s="247" customFormat="1" ht="16.5" customHeight="1">
      <c r="A25" s="282" t="s">
        <v>244</v>
      </c>
      <c r="B25" s="203">
        <v>5518.502981794702</v>
      </c>
      <c r="C25" s="203">
        <v>8577.092948728088</v>
      </c>
      <c r="D25" s="203">
        <v>7513.280638892893</v>
      </c>
      <c r="E25" s="204">
        <v>10412.223104784249</v>
      </c>
      <c r="F25" s="205">
        <v>3058.5899669333867</v>
      </c>
      <c r="G25" s="259"/>
      <c r="H25" s="204">
        <v>55.42426953511741</v>
      </c>
      <c r="I25" s="203">
        <v>2898.942465891356</v>
      </c>
      <c r="J25" s="204"/>
      <c r="K25" s="207">
        <v>38.58424309195676</v>
      </c>
    </row>
    <row r="26" spans="1:11" s="247" customFormat="1" ht="16.5" customHeight="1">
      <c r="A26" s="282" t="s">
        <v>245</v>
      </c>
      <c r="B26" s="203">
        <v>12117.477489625131</v>
      </c>
      <c r="C26" s="203">
        <v>11752.884910420846</v>
      </c>
      <c r="D26" s="203">
        <v>15062.022462741392</v>
      </c>
      <c r="E26" s="204">
        <v>13771.24378296865</v>
      </c>
      <c r="F26" s="205">
        <v>-364.59257920428536</v>
      </c>
      <c r="G26" s="259"/>
      <c r="H26" s="204">
        <v>-3.0088158159686786</v>
      </c>
      <c r="I26" s="203">
        <v>-1290.7786797727422</v>
      </c>
      <c r="J26" s="204"/>
      <c r="K26" s="207">
        <v>-8.56975670409279</v>
      </c>
    </row>
    <row r="27" spans="1:11" s="247" customFormat="1" ht="16.5" customHeight="1">
      <c r="A27" s="283" t="s">
        <v>246</v>
      </c>
      <c r="B27" s="284">
        <v>105035.93274396873</v>
      </c>
      <c r="C27" s="284">
        <v>109875.45918477373</v>
      </c>
      <c r="D27" s="284">
        <v>98956.34699038429</v>
      </c>
      <c r="E27" s="285">
        <v>100825.3912105189</v>
      </c>
      <c r="F27" s="286">
        <v>4839.526440804999</v>
      </c>
      <c r="G27" s="287"/>
      <c r="H27" s="285">
        <v>4.607496039095144</v>
      </c>
      <c r="I27" s="284">
        <v>1869.0442201346013</v>
      </c>
      <c r="J27" s="285"/>
      <c r="K27" s="288">
        <v>1.8887562819151142</v>
      </c>
    </row>
    <row r="28" spans="1:11" s="247" customFormat="1" ht="16.5" customHeight="1">
      <c r="A28" s="194" t="s">
        <v>247</v>
      </c>
      <c r="B28" s="195">
        <v>6830.778932000007</v>
      </c>
      <c r="C28" s="195">
        <v>5047.745638740008</v>
      </c>
      <c r="D28" s="195">
        <v>6615.955224960006</v>
      </c>
      <c r="E28" s="196">
        <v>4907.696685340008</v>
      </c>
      <c r="F28" s="197">
        <v>-1783.0332932599995</v>
      </c>
      <c r="G28" s="257"/>
      <c r="H28" s="196">
        <v>-26.10292780676975</v>
      </c>
      <c r="I28" s="195">
        <v>-1708.2585396199975</v>
      </c>
      <c r="J28" s="196"/>
      <c r="K28" s="200">
        <v>-25.82028568112512</v>
      </c>
    </row>
    <row r="29" spans="1:11" s="247" customFormat="1" ht="16.5" customHeight="1">
      <c r="A29" s="202" t="s">
        <v>248</v>
      </c>
      <c r="B29" s="203">
        <v>1014.4907457800068</v>
      </c>
      <c r="C29" s="203">
        <v>908.2874036700076</v>
      </c>
      <c r="D29" s="203">
        <v>1020.8205123900061</v>
      </c>
      <c r="E29" s="204">
        <v>880.7342544100085</v>
      </c>
      <c r="F29" s="205">
        <v>-106.2033421099992</v>
      </c>
      <c r="G29" s="259"/>
      <c r="H29" s="204">
        <v>-10.468635869945086</v>
      </c>
      <c r="I29" s="203">
        <v>-140.08625797999764</v>
      </c>
      <c r="J29" s="204"/>
      <c r="K29" s="207">
        <v>-13.722907825590152</v>
      </c>
    </row>
    <row r="30" spans="1:11" s="247" customFormat="1" ht="16.5" customHeight="1">
      <c r="A30" s="202" t="s">
        <v>265</v>
      </c>
      <c r="B30" s="203">
        <v>5815.50033796</v>
      </c>
      <c r="C30" s="203">
        <v>4138.77062681</v>
      </c>
      <c r="D30" s="203">
        <v>5551.38263457</v>
      </c>
      <c r="E30" s="204">
        <v>3985.7046489299996</v>
      </c>
      <c r="F30" s="205">
        <v>-1676.7297111500002</v>
      </c>
      <c r="G30" s="259"/>
      <c r="H30" s="204">
        <v>-28.832080022510574</v>
      </c>
      <c r="I30" s="203">
        <v>-1565.6779856400003</v>
      </c>
      <c r="J30" s="204"/>
      <c r="K30" s="207">
        <v>-28.20338803328182</v>
      </c>
    </row>
    <row r="31" spans="1:11" s="247" customFormat="1" ht="16.5" customHeight="1">
      <c r="A31" s="202" t="s">
        <v>250</v>
      </c>
      <c r="B31" s="203">
        <v>0.393062</v>
      </c>
      <c r="C31" s="203">
        <v>0.29282199999999997</v>
      </c>
      <c r="D31" s="203">
        <v>0.128822</v>
      </c>
      <c r="E31" s="204">
        <v>0.061382000000000006</v>
      </c>
      <c r="F31" s="205">
        <v>-0.10024000000000005</v>
      </c>
      <c r="G31" s="259"/>
      <c r="H31" s="204">
        <v>-25.502338053538637</v>
      </c>
      <c r="I31" s="203">
        <v>-0.06743999999999999</v>
      </c>
      <c r="J31" s="204"/>
      <c r="K31" s="207">
        <v>-52.35130645386656</v>
      </c>
    </row>
    <row r="32" spans="1:11" s="247" customFormat="1" ht="16.5" customHeight="1">
      <c r="A32" s="202" t="s">
        <v>251</v>
      </c>
      <c r="B32" s="203">
        <v>0.262</v>
      </c>
      <c r="C32" s="203">
        <v>0.262</v>
      </c>
      <c r="D32" s="203">
        <v>41.196</v>
      </c>
      <c r="E32" s="204">
        <v>41.196400000000004</v>
      </c>
      <c r="F32" s="205">
        <v>0</v>
      </c>
      <c r="G32" s="259"/>
      <c r="H32" s="204">
        <v>0</v>
      </c>
      <c r="I32" s="203">
        <v>0.0004000000000061732</v>
      </c>
      <c r="J32" s="204"/>
      <c r="K32" s="207">
        <v>0.0009709680551659705</v>
      </c>
    </row>
    <row r="33" spans="1:11" s="247" customFormat="1" ht="16.5" customHeight="1">
      <c r="A33" s="202" t="s">
        <v>252</v>
      </c>
      <c r="B33" s="203">
        <v>0.13278626</v>
      </c>
      <c r="C33" s="203">
        <v>0.13278626</v>
      </c>
      <c r="D33" s="203">
        <v>2.427256</v>
      </c>
      <c r="E33" s="204">
        <v>0</v>
      </c>
      <c r="F33" s="205">
        <v>0</v>
      </c>
      <c r="G33" s="259"/>
      <c r="H33" s="204">
        <v>0</v>
      </c>
      <c r="I33" s="203">
        <v>-2.427256</v>
      </c>
      <c r="J33" s="204"/>
      <c r="K33" s="207">
        <v>-100</v>
      </c>
    </row>
    <row r="34" spans="1:11" s="247" customFormat="1" ht="16.5" customHeight="1">
      <c r="A34" s="260" t="s">
        <v>253</v>
      </c>
      <c r="B34" s="195">
        <v>93715.72444481136</v>
      </c>
      <c r="C34" s="195">
        <v>99198.73604452089</v>
      </c>
      <c r="D34" s="195">
        <v>88264.07290303844</v>
      </c>
      <c r="E34" s="196">
        <v>89298.80448221331</v>
      </c>
      <c r="F34" s="197">
        <v>5483.011599709527</v>
      </c>
      <c r="G34" s="257"/>
      <c r="H34" s="196">
        <v>5.850684751349749</v>
      </c>
      <c r="I34" s="195">
        <v>1034.7315791748697</v>
      </c>
      <c r="J34" s="196"/>
      <c r="K34" s="200">
        <v>1.1723134284903929</v>
      </c>
    </row>
    <row r="35" spans="1:11" s="247" customFormat="1" ht="16.5" customHeight="1">
      <c r="A35" s="202" t="s">
        <v>254</v>
      </c>
      <c r="B35" s="203">
        <v>3047</v>
      </c>
      <c r="C35" s="203">
        <v>4372.525</v>
      </c>
      <c r="D35" s="203">
        <v>3845</v>
      </c>
      <c r="E35" s="204">
        <v>3840</v>
      </c>
      <c r="F35" s="205">
        <v>1325.5249999999996</v>
      </c>
      <c r="G35" s="259"/>
      <c r="H35" s="204">
        <v>43.50262553331144</v>
      </c>
      <c r="I35" s="203">
        <v>-5</v>
      </c>
      <c r="J35" s="204"/>
      <c r="K35" s="207">
        <v>-0.13003901170351106</v>
      </c>
    </row>
    <row r="36" spans="1:11" s="247" customFormat="1" ht="16.5" customHeight="1">
      <c r="A36" s="202" t="s">
        <v>255</v>
      </c>
      <c r="B36" s="203">
        <v>99.37747352000001</v>
      </c>
      <c r="C36" s="203">
        <v>218.93829352</v>
      </c>
      <c r="D36" s="203">
        <v>131.90519587</v>
      </c>
      <c r="E36" s="204">
        <v>51.57258087</v>
      </c>
      <c r="F36" s="205">
        <v>119.56081999999999</v>
      </c>
      <c r="G36" s="259"/>
      <c r="H36" s="204">
        <v>120.30978024002394</v>
      </c>
      <c r="I36" s="203">
        <v>-80.332615</v>
      </c>
      <c r="J36" s="204"/>
      <c r="K36" s="207">
        <v>-60.90178212477113</v>
      </c>
    </row>
    <row r="37" spans="1:11" s="247" customFormat="1" ht="16.5" customHeight="1">
      <c r="A37" s="208" t="s">
        <v>256</v>
      </c>
      <c r="B37" s="203">
        <v>19401.27432216097</v>
      </c>
      <c r="C37" s="203">
        <v>21492.11739942266</v>
      </c>
      <c r="D37" s="203">
        <v>20714.633624811555</v>
      </c>
      <c r="E37" s="204">
        <v>20552.997965805764</v>
      </c>
      <c r="F37" s="205">
        <v>2090.8430772616884</v>
      </c>
      <c r="G37" s="259"/>
      <c r="H37" s="204">
        <v>10.776833740624127</v>
      </c>
      <c r="I37" s="203">
        <v>-161.63565900579124</v>
      </c>
      <c r="J37" s="204"/>
      <c r="K37" s="207">
        <v>-0.7802969723403046</v>
      </c>
    </row>
    <row r="38" spans="1:11" s="247" customFormat="1" ht="16.5" customHeight="1">
      <c r="A38" s="289" t="s">
        <v>257</v>
      </c>
      <c r="B38" s="203">
        <v>0</v>
      </c>
      <c r="C38" s="203">
        <v>0</v>
      </c>
      <c r="D38" s="203">
        <v>0</v>
      </c>
      <c r="E38" s="204">
        <v>0</v>
      </c>
      <c r="F38" s="205">
        <v>0</v>
      </c>
      <c r="G38" s="259"/>
      <c r="H38" s="1307" t="s">
        <v>3</v>
      </c>
      <c r="I38" s="203">
        <v>0</v>
      </c>
      <c r="J38" s="204"/>
      <c r="K38" s="1310" t="s">
        <v>3</v>
      </c>
    </row>
    <row r="39" spans="1:11" s="247" customFormat="1" ht="16.5" customHeight="1">
      <c r="A39" s="289" t="s">
        <v>258</v>
      </c>
      <c r="B39" s="203">
        <v>19401.27432216097</v>
      </c>
      <c r="C39" s="203">
        <v>21492.11739942266</v>
      </c>
      <c r="D39" s="203">
        <v>20714.633624811555</v>
      </c>
      <c r="E39" s="204">
        <v>20552.997965805764</v>
      </c>
      <c r="F39" s="205">
        <v>2090.8430772616884</v>
      </c>
      <c r="G39" s="259"/>
      <c r="H39" s="204">
        <v>10.776833740624127</v>
      </c>
      <c r="I39" s="203">
        <v>-161.63565900579124</v>
      </c>
      <c r="J39" s="204"/>
      <c r="K39" s="207">
        <v>-0.7802969723403046</v>
      </c>
    </row>
    <row r="40" spans="1:11" s="247" customFormat="1" ht="16.5" customHeight="1">
      <c r="A40" s="202" t="s">
        <v>259</v>
      </c>
      <c r="B40" s="203">
        <v>71168.0726491304</v>
      </c>
      <c r="C40" s="203">
        <v>73115.15535157823</v>
      </c>
      <c r="D40" s="203">
        <v>63572.53408235688</v>
      </c>
      <c r="E40" s="204">
        <v>64854.233935537544</v>
      </c>
      <c r="F40" s="205">
        <v>1947.082702447835</v>
      </c>
      <c r="G40" s="259"/>
      <c r="H40" s="204">
        <v>2.7358935404184033</v>
      </c>
      <c r="I40" s="203">
        <v>1281.6998531806676</v>
      </c>
      <c r="J40" s="204"/>
      <c r="K40" s="207">
        <v>2.0161220119371874</v>
      </c>
    </row>
    <row r="41" spans="1:11" s="247" customFormat="1" ht="16.5" customHeight="1">
      <c r="A41" s="208" t="s">
        <v>260</v>
      </c>
      <c r="B41" s="203">
        <v>64973.682273670114</v>
      </c>
      <c r="C41" s="203">
        <v>66358.70689275597</v>
      </c>
      <c r="D41" s="203">
        <v>56860.186832411586</v>
      </c>
      <c r="E41" s="204">
        <v>57849.1422438571</v>
      </c>
      <c r="F41" s="205">
        <v>1385.0246190858597</v>
      </c>
      <c r="G41" s="259"/>
      <c r="H41" s="204">
        <v>2.131670194175105</v>
      </c>
      <c r="I41" s="203">
        <v>988.9554114455168</v>
      </c>
      <c r="J41" s="204"/>
      <c r="K41" s="207">
        <v>1.739275698056254</v>
      </c>
    </row>
    <row r="42" spans="1:11" s="247" customFormat="1" ht="16.5" customHeight="1">
      <c r="A42" s="208" t="s">
        <v>261</v>
      </c>
      <c r="B42" s="203">
        <v>6194.390375460282</v>
      </c>
      <c r="C42" s="203">
        <v>6756.448458822258</v>
      </c>
      <c r="D42" s="203">
        <v>6712.347249945293</v>
      </c>
      <c r="E42" s="204">
        <v>7005.091691680445</v>
      </c>
      <c r="F42" s="205">
        <v>562.0580833619761</v>
      </c>
      <c r="G42" s="259"/>
      <c r="H42" s="204">
        <v>9.073662609134667</v>
      </c>
      <c r="I42" s="203">
        <v>292.7444417351526</v>
      </c>
      <c r="J42" s="204"/>
      <c r="K42" s="207">
        <v>4.361282735149594</v>
      </c>
    </row>
    <row r="43" spans="1:11" s="247" customFormat="1" ht="16.5" customHeight="1">
      <c r="A43" s="220" t="s">
        <v>262</v>
      </c>
      <c r="B43" s="221">
        <v>0</v>
      </c>
      <c r="C43" s="221">
        <v>0</v>
      </c>
      <c r="D43" s="221">
        <v>0</v>
      </c>
      <c r="E43" s="222">
        <v>0</v>
      </c>
      <c r="F43" s="223">
        <v>0</v>
      </c>
      <c r="G43" s="297"/>
      <c r="H43" s="1309" t="s">
        <v>3</v>
      </c>
      <c r="I43" s="221">
        <v>0</v>
      </c>
      <c r="J43" s="222"/>
      <c r="K43" s="1302" t="s">
        <v>3</v>
      </c>
    </row>
    <row r="44" spans="1:11" s="247" customFormat="1" ht="16.5" customHeight="1">
      <c r="A44" s="290" t="s">
        <v>263</v>
      </c>
      <c r="B44" s="221">
        <v>0</v>
      </c>
      <c r="C44" s="221">
        <v>0</v>
      </c>
      <c r="D44" s="221">
        <v>0</v>
      </c>
      <c r="E44" s="222">
        <v>0</v>
      </c>
      <c r="F44" s="223">
        <v>0</v>
      </c>
      <c r="G44" s="257"/>
      <c r="H44" s="291"/>
      <c r="I44" s="221">
        <v>0</v>
      </c>
      <c r="J44" s="196"/>
      <c r="K44" s="200"/>
    </row>
    <row r="45" spans="1:11" s="247" customFormat="1" ht="16.5" customHeight="1" thickBot="1">
      <c r="A45" s="292" t="s">
        <v>264</v>
      </c>
      <c r="B45" s="226">
        <v>4489.429351139573</v>
      </c>
      <c r="C45" s="226">
        <v>5628.966942342097</v>
      </c>
      <c r="D45" s="226">
        <v>4076.3188721838324</v>
      </c>
      <c r="E45" s="227">
        <v>6618.890018985421</v>
      </c>
      <c r="F45" s="228">
        <v>1139.5375912025247</v>
      </c>
      <c r="G45" s="268"/>
      <c r="H45" s="227">
        <v>25.38268234276302</v>
      </c>
      <c r="I45" s="226">
        <v>2542.571146801589</v>
      </c>
      <c r="J45" s="227"/>
      <c r="K45" s="229">
        <v>62.37419658583876</v>
      </c>
    </row>
    <row r="46" spans="1:11" s="247" customFormat="1" ht="16.5" customHeight="1" thickTop="1">
      <c r="A46" s="237" t="s">
        <v>179</v>
      </c>
      <c r="B46" s="293"/>
      <c r="C46" s="177"/>
      <c r="D46" s="232"/>
      <c r="E46" s="232"/>
      <c r="F46" s="203"/>
      <c r="G46" s="203"/>
      <c r="H46" s="203"/>
      <c r="I46" s="203"/>
      <c r="J46" s="203"/>
      <c r="K46" s="20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2.421875" style="248" customWidth="1"/>
    <col min="2" max="5" width="9.421875" style="248" bestFit="1" customWidth="1"/>
    <col min="6" max="6" width="8.421875" style="248" bestFit="1" customWidth="1"/>
    <col min="7" max="7" width="7.140625" style="299" bestFit="1" customWidth="1"/>
    <col min="8" max="8" width="8.8515625" style="248" customWidth="1"/>
    <col min="9" max="9" width="7.140625" style="299" bestFit="1" customWidth="1"/>
    <col min="10" max="16384" width="9.140625" style="248" customWidth="1"/>
  </cols>
  <sheetData>
    <row r="1" spans="1:9" ht="12.75">
      <c r="A1" s="1692" t="s">
        <v>549</v>
      </c>
      <c r="B1" s="1692"/>
      <c r="C1" s="1692"/>
      <c r="D1" s="1692"/>
      <c r="E1" s="1692"/>
      <c r="F1" s="1692"/>
      <c r="G1" s="1692"/>
      <c r="H1" s="1692"/>
      <c r="I1" s="1692"/>
    </row>
    <row r="2" spans="1:9" ht="15.75">
      <c r="A2" s="1693" t="s">
        <v>125</v>
      </c>
      <c r="B2" s="1693"/>
      <c r="C2" s="1693"/>
      <c r="D2" s="1693"/>
      <c r="E2" s="1693"/>
      <c r="F2" s="1693"/>
      <c r="G2" s="1693"/>
      <c r="H2" s="1693"/>
      <c r="I2" s="1693"/>
    </row>
    <row r="3" spans="8:9" ht="13.5" thickBot="1">
      <c r="H3" s="1694" t="s">
        <v>40</v>
      </c>
      <c r="I3" s="1695"/>
    </row>
    <row r="4" spans="1:9" ht="13.5" customHeight="1" thickTop="1">
      <c r="A4" s="300"/>
      <c r="B4" s="1418">
        <v>2015</v>
      </c>
      <c r="C4" s="338">
        <v>2015</v>
      </c>
      <c r="D4" s="338">
        <v>2016</v>
      </c>
      <c r="E4" s="338">
        <v>2016</v>
      </c>
      <c r="F4" s="1696" t="s">
        <v>143</v>
      </c>
      <c r="G4" s="1697"/>
      <c r="H4" s="1697"/>
      <c r="I4" s="1698"/>
    </row>
    <row r="5" spans="1:9" ht="12.75">
      <c r="A5" s="301" t="s">
        <v>184</v>
      </c>
      <c r="B5" s="341" t="s">
        <v>145</v>
      </c>
      <c r="C5" s="341" t="s">
        <v>146</v>
      </c>
      <c r="D5" s="341" t="s">
        <v>147</v>
      </c>
      <c r="E5" s="341" t="s">
        <v>148</v>
      </c>
      <c r="F5" s="1699" t="s">
        <v>19</v>
      </c>
      <c r="G5" s="1700"/>
      <c r="H5" s="1699" t="s">
        <v>41</v>
      </c>
      <c r="I5" s="1701"/>
    </row>
    <row r="6" spans="1:13" s="298" customFormat="1" ht="12.75">
      <c r="A6" s="302"/>
      <c r="B6" s="303"/>
      <c r="C6" s="303"/>
      <c r="D6" s="303"/>
      <c r="E6" s="303"/>
      <c r="F6" s="304" t="s">
        <v>13</v>
      </c>
      <c r="G6" s="305" t="s">
        <v>149</v>
      </c>
      <c r="H6" s="304" t="s">
        <v>13</v>
      </c>
      <c r="I6" s="306" t="s">
        <v>149</v>
      </c>
      <c r="K6" s="307"/>
      <c r="L6" s="307"/>
      <c r="M6" s="307"/>
    </row>
    <row r="7" spans="1:13" ht="12.75">
      <c r="A7" s="308" t="s">
        <v>268</v>
      </c>
      <c r="B7" s="309">
        <v>94395.6122650716</v>
      </c>
      <c r="C7" s="309">
        <v>93459.5166273778</v>
      </c>
      <c r="D7" s="309">
        <v>109383.430681777</v>
      </c>
      <c r="E7" s="309">
        <v>105847.870686562</v>
      </c>
      <c r="F7" s="309">
        <v>-936.0956376937975</v>
      </c>
      <c r="G7" s="309">
        <v>-0.9916728280390348</v>
      </c>
      <c r="H7" s="309">
        <v>-3535.5599952149933</v>
      </c>
      <c r="I7" s="310">
        <v>-3.2322628511266918</v>
      </c>
      <c r="K7" s="311"/>
      <c r="L7" s="296"/>
      <c r="M7" s="296"/>
    </row>
    <row r="8" spans="1:13" ht="12.75">
      <c r="A8" s="312" t="s">
        <v>269</v>
      </c>
      <c r="B8" s="309">
        <v>2146.84971165</v>
      </c>
      <c r="C8" s="309">
        <v>1603.9273271099996</v>
      </c>
      <c r="D8" s="309">
        <v>1365.8296008016096</v>
      </c>
      <c r="E8" s="309">
        <v>1111.8300177913684</v>
      </c>
      <c r="F8" s="309">
        <v>-542.9223845400002</v>
      </c>
      <c r="G8" s="309">
        <v>-25.289259028883183</v>
      </c>
      <c r="H8" s="309">
        <v>-253.99958301024117</v>
      </c>
      <c r="I8" s="310">
        <v>-18.596725598944996</v>
      </c>
      <c r="K8" s="311"/>
      <c r="L8" s="296"/>
      <c r="M8" s="296"/>
    </row>
    <row r="9" spans="1:13" ht="12.75">
      <c r="A9" s="308" t="s">
        <v>270</v>
      </c>
      <c r="B9" s="313">
        <v>251425.78589190802</v>
      </c>
      <c r="C9" s="313">
        <v>247800.08546941963</v>
      </c>
      <c r="D9" s="313">
        <v>327757.4128042434</v>
      </c>
      <c r="E9" s="313">
        <v>313231.1857420897</v>
      </c>
      <c r="F9" s="313">
        <v>-3625.700422488386</v>
      </c>
      <c r="G9" s="313">
        <v>-1.4420559170677634</v>
      </c>
      <c r="H9" s="313">
        <v>-14526.227062153688</v>
      </c>
      <c r="I9" s="314">
        <v>-4.432005652555486</v>
      </c>
      <c r="K9" s="311"/>
      <c r="L9" s="296"/>
      <c r="M9" s="296"/>
    </row>
    <row r="10" spans="1:13" ht="12.75">
      <c r="A10" s="315" t="s">
        <v>271</v>
      </c>
      <c r="B10" s="316">
        <v>78180.47070972601</v>
      </c>
      <c r="C10" s="316">
        <v>80210.77289355599</v>
      </c>
      <c r="D10" s="316">
        <v>101505.83048099346</v>
      </c>
      <c r="E10" s="316">
        <v>104809.46349004997</v>
      </c>
      <c r="F10" s="316">
        <v>2030.3021838299755</v>
      </c>
      <c r="G10" s="316">
        <v>2.596942900699876</v>
      </c>
      <c r="H10" s="316">
        <v>3303.6330090565025</v>
      </c>
      <c r="I10" s="317">
        <v>3.254623890472079</v>
      </c>
      <c r="K10" s="311"/>
      <c r="L10" s="296"/>
      <c r="M10" s="296"/>
    </row>
    <row r="11" spans="1:13" ht="12.75">
      <c r="A11" s="315" t="s">
        <v>272</v>
      </c>
      <c r="B11" s="316">
        <v>39627.09933845999</v>
      </c>
      <c r="C11" s="316">
        <v>41697.098077320006</v>
      </c>
      <c r="D11" s="316">
        <v>54917.68042926249</v>
      </c>
      <c r="E11" s="316">
        <v>52704.56087262257</v>
      </c>
      <c r="F11" s="316">
        <v>2069.998738860013</v>
      </c>
      <c r="G11" s="316">
        <v>5.223694828581562</v>
      </c>
      <c r="H11" s="316">
        <v>-2213.1195566399183</v>
      </c>
      <c r="I11" s="317">
        <v>-4.029885347198083</v>
      </c>
      <c r="K11" s="311"/>
      <c r="L11" s="296"/>
      <c r="M11" s="296"/>
    </row>
    <row r="12" spans="1:13" ht="12.75">
      <c r="A12" s="315" t="s">
        <v>273</v>
      </c>
      <c r="B12" s="316">
        <v>39796.55675832</v>
      </c>
      <c r="C12" s="316">
        <v>37081.65065435</v>
      </c>
      <c r="D12" s="316">
        <v>48784.74305612899</v>
      </c>
      <c r="E12" s="316">
        <v>45649.82240886748</v>
      </c>
      <c r="F12" s="316">
        <v>-2714.9061039700027</v>
      </c>
      <c r="G12" s="316">
        <v>-6.821962313114979</v>
      </c>
      <c r="H12" s="316">
        <v>-3134.920647261504</v>
      </c>
      <c r="I12" s="317">
        <v>-6.4260267675380405</v>
      </c>
      <c r="K12" s="311"/>
      <c r="L12" s="296"/>
      <c r="M12" s="296"/>
    </row>
    <row r="13" spans="1:13" ht="12.75">
      <c r="A13" s="315" t="s">
        <v>274</v>
      </c>
      <c r="B13" s="316">
        <v>93821.65908540199</v>
      </c>
      <c r="C13" s="316">
        <v>88810.5638441936</v>
      </c>
      <c r="D13" s="316">
        <v>122549.15883785849</v>
      </c>
      <c r="E13" s="316">
        <v>110067.33897054968</v>
      </c>
      <c r="F13" s="316">
        <v>-5011.095241208386</v>
      </c>
      <c r="G13" s="316">
        <v>-5.341085725895119</v>
      </c>
      <c r="H13" s="316">
        <v>-12481.819867308805</v>
      </c>
      <c r="I13" s="317">
        <v>-10.185153440198775</v>
      </c>
      <c r="K13" s="311"/>
      <c r="L13" s="296"/>
      <c r="M13" s="296"/>
    </row>
    <row r="14" spans="1:13" ht="12.75">
      <c r="A14" s="308" t="s">
        <v>275</v>
      </c>
      <c r="B14" s="313">
        <v>148608.08064223</v>
      </c>
      <c r="C14" s="313">
        <v>148736.13372299002</v>
      </c>
      <c r="D14" s="313">
        <v>178604.28415670892</v>
      </c>
      <c r="E14" s="313">
        <v>184554.96841783662</v>
      </c>
      <c r="F14" s="313">
        <v>128.05308076002984</v>
      </c>
      <c r="G14" s="313">
        <v>0.08616831615523939</v>
      </c>
      <c r="H14" s="313">
        <v>5950.684261127695</v>
      </c>
      <c r="I14" s="314">
        <v>3.3317701695814383</v>
      </c>
      <c r="K14" s="311"/>
      <c r="L14" s="296"/>
      <c r="M14" s="296"/>
    </row>
    <row r="15" spans="1:13" ht="12.75">
      <c r="A15" s="308" t="s">
        <v>276</v>
      </c>
      <c r="B15" s="313">
        <v>139723.045525048</v>
      </c>
      <c r="C15" s="313">
        <v>140715.8195211286</v>
      </c>
      <c r="D15" s="313">
        <v>164562.6836140436</v>
      </c>
      <c r="E15" s="313">
        <v>184026.04182309748</v>
      </c>
      <c r="F15" s="313">
        <v>992.7739960806211</v>
      </c>
      <c r="G15" s="313">
        <v>0.7105298859969722</v>
      </c>
      <c r="H15" s="313">
        <v>19463.35820905387</v>
      </c>
      <c r="I15" s="314">
        <v>11.827321833607291</v>
      </c>
      <c r="K15" s="311"/>
      <c r="L15" s="296"/>
      <c r="M15" s="296"/>
    </row>
    <row r="16" spans="1:13" ht="12.75">
      <c r="A16" s="308" t="s">
        <v>277</v>
      </c>
      <c r="B16" s="313">
        <v>84073.62752155848</v>
      </c>
      <c r="C16" s="313">
        <v>89828.42363673581</v>
      </c>
      <c r="D16" s="313">
        <v>92254.71240509371</v>
      </c>
      <c r="E16" s="313">
        <v>92485.2540095783</v>
      </c>
      <c r="F16" s="313">
        <v>5754.796115177334</v>
      </c>
      <c r="G16" s="313">
        <v>6.84494803522266</v>
      </c>
      <c r="H16" s="313">
        <v>230.54160448459152</v>
      </c>
      <c r="I16" s="314">
        <v>0.24989683288185338</v>
      </c>
      <c r="K16" s="311"/>
      <c r="L16" s="296"/>
      <c r="M16" s="296"/>
    </row>
    <row r="17" spans="1:13" ht="12.75">
      <c r="A17" s="308" t="s">
        <v>278</v>
      </c>
      <c r="B17" s="313">
        <v>71957.19140573568</v>
      </c>
      <c r="C17" s="313">
        <v>70520.51206308001</v>
      </c>
      <c r="D17" s="313">
        <v>78096.0350711637</v>
      </c>
      <c r="E17" s="313">
        <v>77225.13910168369</v>
      </c>
      <c r="F17" s="313">
        <v>-1436.6793426556687</v>
      </c>
      <c r="G17" s="313">
        <v>-1.9965750671880051</v>
      </c>
      <c r="H17" s="313">
        <v>-870.8959694800142</v>
      </c>
      <c r="I17" s="314">
        <v>-1.1151602878256557</v>
      </c>
      <c r="K17" s="311"/>
      <c r="L17" s="296"/>
      <c r="M17" s="296"/>
    </row>
    <row r="18" spans="1:13" ht="12.75">
      <c r="A18" s="308" t="s">
        <v>279</v>
      </c>
      <c r="B18" s="313">
        <v>924921.4648661031</v>
      </c>
      <c r="C18" s="313">
        <v>945728.686416314</v>
      </c>
      <c r="D18" s="313">
        <v>1097554.9779782174</v>
      </c>
      <c r="E18" s="313">
        <v>1115958.2852449974</v>
      </c>
      <c r="F18" s="313">
        <v>20807.221550210845</v>
      </c>
      <c r="G18" s="313">
        <v>2.2496203559534664</v>
      </c>
      <c r="H18" s="313">
        <v>18403.307266779942</v>
      </c>
      <c r="I18" s="314">
        <v>1.6767549358374996</v>
      </c>
      <c r="K18" s="311"/>
      <c r="L18" s="296"/>
      <c r="M18" s="296"/>
    </row>
    <row r="19" spans="1:13" ht="12.75">
      <c r="A19" s="308" t="s">
        <v>280</v>
      </c>
      <c r="B19" s="313">
        <v>55651.7866333227</v>
      </c>
      <c r="C19" s="313">
        <v>55165.8234499734</v>
      </c>
      <c r="D19" s="313">
        <v>59491.5495035016</v>
      </c>
      <c r="E19" s="313">
        <v>58761.9359148428</v>
      </c>
      <c r="F19" s="313">
        <v>-485.96318334929674</v>
      </c>
      <c r="G19" s="313">
        <v>-0.8732211717679443</v>
      </c>
      <c r="H19" s="313">
        <v>-729.6135886588017</v>
      </c>
      <c r="I19" s="314">
        <v>-1.2264155073248808</v>
      </c>
      <c r="K19" s="311"/>
      <c r="L19" s="296"/>
      <c r="M19" s="296"/>
    </row>
    <row r="20" spans="1:13" ht="13.5" thickBot="1">
      <c r="A20" s="318" t="s">
        <v>281</v>
      </c>
      <c r="B20" s="319">
        <v>1772903.4444626276</v>
      </c>
      <c r="C20" s="319">
        <v>1793558.9282341292</v>
      </c>
      <c r="D20" s="319">
        <v>2109070.915815551</v>
      </c>
      <c r="E20" s="319">
        <v>2133202.5109584793</v>
      </c>
      <c r="F20" s="319">
        <v>20655.483771501575</v>
      </c>
      <c r="G20" s="319">
        <v>1.1650653528828985</v>
      </c>
      <c r="H20" s="319">
        <v>24131.595142928418</v>
      </c>
      <c r="I20" s="320">
        <v>1.1441813057100092</v>
      </c>
      <c r="K20" s="321"/>
      <c r="L20" s="296"/>
      <c r="M20" s="296"/>
    </row>
    <row r="21" spans="1:13" ht="13.5" hidden="1" thickTop="1">
      <c r="A21" s="322" t="s">
        <v>282</v>
      </c>
      <c r="B21" s="323"/>
      <c r="C21" s="323"/>
      <c r="D21" s="323"/>
      <c r="E21" s="323"/>
      <c r="F21" s="323"/>
      <c r="G21" s="324"/>
      <c r="H21" s="323"/>
      <c r="I21" s="325"/>
      <c r="K21" s="296"/>
      <c r="L21" s="296"/>
      <c r="M21" s="296"/>
    </row>
    <row r="22" spans="1:13" ht="13.5" hidden="1" thickTop="1">
      <c r="A22" s="326" t="s">
        <v>283</v>
      </c>
      <c r="B22" s="323"/>
      <c r="C22" s="323"/>
      <c r="D22" s="323"/>
      <c r="E22" s="323"/>
      <c r="F22" s="323"/>
      <c r="G22" s="324"/>
      <c r="H22" s="323"/>
      <c r="I22" s="325"/>
      <c r="K22" s="296"/>
      <c r="L22" s="296"/>
      <c r="M22" s="296"/>
    </row>
    <row r="23" spans="1:13" ht="13.5" hidden="1" thickTop="1">
      <c r="A23" s="327" t="s">
        <v>284</v>
      </c>
      <c r="I23" s="325"/>
      <c r="K23" s="296"/>
      <c r="L23" s="296"/>
      <c r="M23" s="296"/>
    </row>
    <row r="24" spans="1:13" ht="13.5" hidden="1" thickTop="1">
      <c r="A24" s="248" t="s">
        <v>285</v>
      </c>
      <c r="I24" s="325"/>
      <c r="K24" s="296"/>
      <c r="L24" s="296"/>
      <c r="M24" s="296"/>
    </row>
    <row r="25" spans="1:13" ht="13.5" hidden="1" thickTop="1">
      <c r="A25" s="327" t="s">
        <v>286</v>
      </c>
      <c r="I25" s="325"/>
      <c r="K25" s="296"/>
      <c r="L25" s="296"/>
      <c r="M25" s="296"/>
    </row>
    <row r="26" spans="1:13" ht="13.5" hidden="1" thickTop="1">
      <c r="A26" s="248" t="s">
        <v>287</v>
      </c>
      <c r="I26" s="325"/>
      <c r="K26" s="296"/>
      <c r="L26" s="296"/>
      <c r="M26" s="296"/>
    </row>
    <row r="27" spans="9:13" ht="13.5" hidden="1" thickTop="1">
      <c r="I27" s="325"/>
      <c r="K27" s="296"/>
      <c r="L27" s="296"/>
      <c r="M27" s="296"/>
    </row>
    <row r="28" spans="1:13" s="329" customFormat="1" ht="13.5" thickTop="1">
      <c r="A28" s="328" t="s">
        <v>288</v>
      </c>
      <c r="E28" s="248"/>
      <c r="G28" s="330"/>
      <c r="I28" s="331"/>
      <c r="K28" s="332"/>
      <c r="L28" s="332"/>
      <c r="M28" s="332"/>
    </row>
    <row r="29" spans="1:13" ht="12.75">
      <c r="A29" s="248" t="s">
        <v>289</v>
      </c>
      <c r="I29" s="325"/>
      <c r="K29" s="296"/>
      <c r="L29" s="296"/>
      <c r="M29" s="296"/>
    </row>
    <row r="30" spans="9:13" ht="12.75">
      <c r="I30" s="325"/>
      <c r="K30" s="296"/>
      <c r="L30" s="296"/>
      <c r="M30" s="296"/>
    </row>
    <row r="31" spans="9:13" ht="12.75">
      <c r="I31" s="325"/>
      <c r="K31" s="296"/>
      <c r="L31" s="296"/>
      <c r="M31" s="296"/>
    </row>
    <row r="32" ht="12.75">
      <c r="I32" s="325"/>
    </row>
    <row r="33" ht="12.75">
      <c r="I33" s="325"/>
    </row>
    <row r="34" ht="12.75">
      <c r="I34" s="325"/>
    </row>
    <row r="35" ht="12.75">
      <c r="I35" s="325"/>
    </row>
    <row r="36" ht="12.75">
      <c r="I36" s="325"/>
    </row>
    <row r="37" ht="12.75">
      <c r="I37" s="325"/>
    </row>
    <row r="38" ht="12.75">
      <c r="I38" s="325"/>
    </row>
    <row r="39" ht="12.75">
      <c r="I39" s="325"/>
    </row>
    <row r="40" ht="12.75">
      <c r="I40" s="325"/>
    </row>
    <row r="41" ht="12.75">
      <c r="I41" s="325"/>
    </row>
    <row r="42" ht="12.75">
      <c r="I42" s="325"/>
    </row>
    <row r="43" ht="12.75">
      <c r="I43" s="325"/>
    </row>
    <row r="44" ht="12.75">
      <c r="I44" s="325"/>
    </row>
    <row r="45" ht="12.75">
      <c r="I45" s="325"/>
    </row>
    <row r="46" ht="12.75">
      <c r="I46" s="325"/>
    </row>
    <row r="47" ht="12.75">
      <c r="I47" s="325"/>
    </row>
    <row r="48" ht="12.75">
      <c r="I48" s="325"/>
    </row>
    <row r="49" ht="12.75">
      <c r="I49" s="325"/>
    </row>
    <row r="50" ht="12.75">
      <c r="I50" s="325"/>
    </row>
    <row r="51" ht="12.75">
      <c r="I51" s="325"/>
    </row>
    <row r="52" ht="12.75">
      <c r="I52" s="325"/>
    </row>
    <row r="53" ht="12.75">
      <c r="I53" s="325"/>
    </row>
    <row r="54" ht="12.75">
      <c r="I54" s="325"/>
    </row>
    <row r="55" ht="12.75">
      <c r="I55" s="325"/>
    </row>
    <row r="56" ht="12.75">
      <c r="I56" s="325"/>
    </row>
    <row r="57" ht="12.75">
      <c r="I57" s="325"/>
    </row>
    <row r="58" ht="12.75">
      <c r="I58" s="325"/>
    </row>
    <row r="59" ht="12.75">
      <c r="I59" s="325"/>
    </row>
    <row r="60" ht="12.75">
      <c r="I60" s="325"/>
    </row>
    <row r="61" ht="12.75">
      <c r="I61" s="325"/>
    </row>
    <row r="62" ht="12.75">
      <c r="I62" s="325"/>
    </row>
    <row r="63" ht="12.75">
      <c r="I63" s="325"/>
    </row>
    <row r="64" ht="12.75">
      <c r="I64" s="325"/>
    </row>
    <row r="65" ht="12.75">
      <c r="I65" s="325"/>
    </row>
    <row r="66" ht="12.75">
      <c r="I66" s="325"/>
    </row>
    <row r="67" ht="12.75">
      <c r="I67" s="325"/>
    </row>
    <row r="68" ht="12.75">
      <c r="I68" s="325"/>
    </row>
    <row r="69" ht="12.75">
      <c r="I69" s="325"/>
    </row>
    <row r="70" ht="12.75">
      <c r="I70" s="325"/>
    </row>
    <row r="71" ht="12.75">
      <c r="I71" s="325"/>
    </row>
    <row r="72" ht="12.75">
      <c r="I72" s="325"/>
    </row>
    <row r="73" ht="12.75">
      <c r="I73" s="325"/>
    </row>
    <row r="74" ht="12.75">
      <c r="I74" s="325"/>
    </row>
    <row r="75" ht="12.75">
      <c r="I75" s="325"/>
    </row>
    <row r="76" ht="12.75">
      <c r="I76" s="325"/>
    </row>
    <row r="77" ht="12.75">
      <c r="I77" s="325"/>
    </row>
    <row r="78" ht="12.75">
      <c r="I78" s="325"/>
    </row>
    <row r="79" ht="12.75">
      <c r="I79" s="325"/>
    </row>
    <row r="80" ht="12.75">
      <c r="I80" s="325"/>
    </row>
    <row r="81" ht="12.75">
      <c r="I81" s="325"/>
    </row>
    <row r="82" ht="12.75">
      <c r="I82" s="325"/>
    </row>
    <row r="83" ht="12.75">
      <c r="I83" s="325"/>
    </row>
    <row r="84" ht="12.75">
      <c r="I84" s="325"/>
    </row>
    <row r="85" ht="12.75">
      <c r="I85" s="325"/>
    </row>
    <row r="86" ht="12.75">
      <c r="I86" s="325"/>
    </row>
    <row r="87" ht="12.75">
      <c r="I87" s="325"/>
    </row>
    <row r="88" ht="12.75">
      <c r="I88" s="325"/>
    </row>
    <row r="89" ht="12.75">
      <c r="I89" s="325"/>
    </row>
    <row r="90" ht="12.75">
      <c r="I90" s="325"/>
    </row>
    <row r="91" ht="12.75">
      <c r="I91" s="325"/>
    </row>
    <row r="92" ht="12.75">
      <c r="I92" s="325"/>
    </row>
    <row r="93" ht="12.75">
      <c r="I93" s="325"/>
    </row>
    <row r="94" ht="12.75">
      <c r="I94" s="325"/>
    </row>
    <row r="95" ht="12.75">
      <c r="I95" s="325"/>
    </row>
    <row r="96" ht="12.75">
      <c r="I96" s="325"/>
    </row>
    <row r="97" ht="12.75">
      <c r="I97" s="325"/>
    </row>
    <row r="98" ht="12.75">
      <c r="I98" s="325"/>
    </row>
    <row r="99" ht="12.75">
      <c r="I99" s="325"/>
    </row>
    <row r="100" ht="12.75">
      <c r="I100" s="325"/>
    </row>
    <row r="101" ht="12.75">
      <c r="I101" s="325"/>
    </row>
    <row r="102" ht="12.75">
      <c r="I102" s="325"/>
    </row>
    <row r="103" ht="12.75">
      <c r="I103" s="325"/>
    </row>
    <row r="104" ht="12.75">
      <c r="I104" s="325"/>
    </row>
    <row r="105" ht="12.75">
      <c r="I105" s="325"/>
    </row>
    <row r="106" ht="12.75">
      <c r="I106" s="325"/>
    </row>
    <row r="107" ht="12.75">
      <c r="I107" s="325"/>
    </row>
    <row r="108" ht="12.75">
      <c r="I108" s="325"/>
    </row>
    <row r="109" ht="12.75">
      <c r="I109" s="325"/>
    </row>
    <row r="110" ht="12.75">
      <c r="I110" s="325"/>
    </row>
    <row r="111" ht="12.75">
      <c r="I111" s="325"/>
    </row>
    <row r="112" ht="12.75">
      <c r="I112" s="325"/>
    </row>
    <row r="113" ht="12.75">
      <c r="I113" s="325"/>
    </row>
    <row r="114" ht="12.75">
      <c r="I114" s="325"/>
    </row>
    <row r="115" ht="12.75">
      <c r="I115" s="325"/>
    </row>
    <row r="116" ht="12.75">
      <c r="I116" s="325"/>
    </row>
    <row r="117" ht="12.75">
      <c r="I117" s="325"/>
    </row>
    <row r="118" ht="12.75">
      <c r="I118" s="325"/>
    </row>
    <row r="119" ht="12.75">
      <c r="I119" s="325"/>
    </row>
    <row r="120" ht="12.75">
      <c r="I120" s="325"/>
    </row>
    <row r="121" ht="12.75">
      <c r="I121" s="325"/>
    </row>
    <row r="122" ht="12.75">
      <c r="I122" s="325"/>
    </row>
    <row r="123" ht="12.75">
      <c r="I123" s="325"/>
    </row>
    <row r="124" ht="12.75">
      <c r="I124" s="325"/>
    </row>
    <row r="125" ht="12.75">
      <c r="I125" s="325"/>
    </row>
    <row r="126" ht="12.75">
      <c r="I126" s="325"/>
    </row>
    <row r="127" ht="12.75">
      <c r="I127" s="325"/>
    </row>
    <row r="128" ht="12.75">
      <c r="I128" s="325"/>
    </row>
    <row r="129" ht="12.75">
      <c r="I129" s="325"/>
    </row>
    <row r="130" ht="12.75">
      <c r="I130" s="325"/>
    </row>
    <row r="131" ht="12.75">
      <c r="I131" s="325"/>
    </row>
    <row r="132" ht="12.75">
      <c r="I132" s="325"/>
    </row>
    <row r="133" ht="12.75">
      <c r="I133" s="325"/>
    </row>
    <row r="134" ht="12.75">
      <c r="I134" s="325"/>
    </row>
    <row r="135" ht="12.75">
      <c r="I135" s="325"/>
    </row>
    <row r="136" ht="12.75">
      <c r="I136" s="325"/>
    </row>
    <row r="137" ht="12.75">
      <c r="I137" s="325"/>
    </row>
    <row r="138" ht="12.75">
      <c r="I138" s="325"/>
    </row>
    <row r="139" ht="12.75">
      <c r="I139" s="325"/>
    </row>
    <row r="140" ht="12.75">
      <c r="I140" s="325"/>
    </row>
    <row r="141" ht="12.75">
      <c r="I141" s="325"/>
    </row>
    <row r="142" ht="12.75">
      <c r="I142" s="325"/>
    </row>
    <row r="143" ht="12.75">
      <c r="I143" s="325"/>
    </row>
    <row r="144" ht="12.75">
      <c r="I144" s="325"/>
    </row>
    <row r="145" ht="12.75">
      <c r="I145" s="325"/>
    </row>
    <row r="146" ht="12.75">
      <c r="I146" s="325"/>
    </row>
    <row r="147" ht="12.75">
      <c r="I147" s="325"/>
    </row>
    <row r="148" ht="12.75">
      <c r="I148" s="325"/>
    </row>
    <row r="149" ht="12.75">
      <c r="I149" s="325"/>
    </row>
    <row r="150" ht="12.75">
      <c r="I150" s="325"/>
    </row>
    <row r="151" ht="12.75">
      <c r="I151" s="325"/>
    </row>
    <row r="152" ht="12.75">
      <c r="I152" s="325"/>
    </row>
    <row r="153" ht="12.75">
      <c r="I153" s="325"/>
    </row>
    <row r="154" ht="12.75">
      <c r="I154" s="325"/>
    </row>
    <row r="155" ht="12.75">
      <c r="I155" s="325"/>
    </row>
    <row r="156" ht="12.75">
      <c r="I156" s="325"/>
    </row>
    <row r="157" ht="12.75">
      <c r="I157" s="325"/>
    </row>
    <row r="158" ht="12.75">
      <c r="I158" s="325"/>
    </row>
    <row r="159" ht="12.75">
      <c r="I159" s="325"/>
    </row>
    <row r="160" ht="12.75">
      <c r="I160" s="325"/>
    </row>
    <row r="161" ht="12.75">
      <c r="I161" s="325"/>
    </row>
    <row r="162" ht="12.75">
      <c r="I162" s="325"/>
    </row>
    <row r="163" ht="12.75">
      <c r="I163" s="325"/>
    </row>
    <row r="164" ht="12.75">
      <c r="I164" s="325"/>
    </row>
    <row r="165" ht="12.75">
      <c r="I165" s="325"/>
    </row>
    <row r="166" ht="12.75">
      <c r="I166" s="325"/>
    </row>
    <row r="167" ht="12.75">
      <c r="I167" s="325"/>
    </row>
    <row r="168" ht="12.75">
      <c r="I168" s="325"/>
    </row>
    <row r="169" ht="12.75">
      <c r="I169" s="325"/>
    </row>
    <row r="170" ht="12.75">
      <c r="I170" s="325"/>
    </row>
    <row r="171" ht="12.75">
      <c r="I171" s="325"/>
    </row>
    <row r="172" ht="12.75">
      <c r="I172" s="325"/>
    </row>
    <row r="173" ht="12.75">
      <c r="I173" s="325"/>
    </row>
    <row r="174" ht="12.75">
      <c r="I174" s="325"/>
    </row>
    <row r="175" ht="12.75">
      <c r="I175" s="325"/>
    </row>
    <row r="176" ht="12.75">
      <c r="I176" s="325"/>
    </row>
    <row r="177" ht="12.75">
      <c r="I177" s="325"/>
    </row>
    <row r="178" ht="12.75">
      <c r="I178" s="325"/>
    </row>
    <row r="179" ht="12.75">
      <c r="I179" s="325"/>
    </row>
    <row r="180" ht="12.75">
      <c r="I180" s="325"/>
    </row>
    <row r="181" ht="12.75">
      <c r="I181" s="325"/>
    </row>
    <row r="182" ht="12.75">
      <c r="I182" s="325"/>
    </row>
    <row r="183" ht="12.75">
      <c r="I183" s="325"/>
    </row>
    <row r="184" ht="12.75">
      <c r="I184" s="325"/>
    </row>
    <row r="185" ht="12.75">
      <c r="I185" s="325"/>
    </row>
    <row r="186" ht="12.75">
      <c r="I186" s="325"/>
    </row>
    <row r="187" ht="12.75">
      <c r="I187" s="325"/>
    </row>
    <row r="188" ht="12.75">
      <c r="I188" s="325"/>
    </row>
    <row r="189" ht="12.75">
      <c r="I189" s="325"/>
    </row>
    <row r="190" ht="12.75">
      <c r="I190" s="325"/>
    </row>
    <row r="191" ht="12.75">
      <c r="I191" s="325"/>
    </row>
    <row r="192" ht="12.75">
      <c r="I192" s="325"/>
    </row>
    <row r="193" ht="12.75">
      <c r="I193" s="325"/>
    </row>
    <row r="194" ht="12.75">
      <c r="I194" s="325"/>
    </row>
    <row r="195" ht="12.75">
      <c r="I195" s="325"/>
    </row>
    <row r="196" ht="12.75">
      <c r="I196" s="325"/>
    </row>
    <row r="197" ht="12.75">
      <c r="I197" s="325"/>
    </row>
    <row r="198" ht="12.75">
      <c r="I198" s="325"/>
    </row>
    <row r="199" ht="12.75">
      <c r="I199" s="325"/>
    </row>
    <row r="200" ht="12.75">
      <c r="I200" s="325"/>
    </row>
    <row r="201" ht="12.75">
      <c r="I201" s="325"/>
    </row>
    <row r="202" ht="12.75">
      <c r="I202" s="325"/>
    </row>
    <row r="203" ht="12.75">
      <c r="I203" s="325"/>
    </row>
    <row r="204" ht="12.75">
      <c r="I204" s="325"/>
    </row>
    <row r="205" ht="12.75">
      <c r="I205" s="325"/>
    </row>
    <row r="206" ht="12.75">
      <c r="I206" s="325"/>
    </row>
    <row r="207" ht="12.75">
      <c r="I207" s="325"/>
    </row>
    <row r="208" ht="12.75">
      <c r="I208" s="325"/>
    </row>
    <row r="209" ht="12.75">
      <c r="I209" s="325"/>
    </row>
    <row r="210" ht="12.75">
      <c r="I210" s="325"/>
    </row>
    <row r="211" ht="12.75">
      <c r="I211" s="325"/>
    </row>
    <row r="212" ht="12.75">
      <c r="I212" s="325"/>
    </row>
    <row r="213" ht="12.75">
      <c r="I213" s="325"/>
    </row>
    <row r="214" ht="12.75">
      <c r="I214" s="325"/>
    </row>
    <row r="215" ht="12.75">
      <c r="I215" s="325"/>
    </row>
    <row r="216" ht="12.75">
      <c r="I216" s="325"/>
    </row>
    <row r="217" ht="12.75">
      <c r="I217" s="325"/>
    </row>
    <row r="218" ht="12.75">
      <c r="I218" s="325"/>
    </row>
    <row r="219" ht="12.75">
      <c r="I219" s="325"/>
    </row>
    <row r="220" ht="12.75">
      <c r="I220" s="325"/>
    </row>
    <row r="221" ht="12.75">
      <c r="I221" s="325"/>
    </row>
    <row r="222" ht="12.75">
      <c r="I222" s="325"/>
    </row>
    <row r="223" ht="12.75">
      <c r="I223" s="325"/>
    </row>
    <row r="224" ht="12.75">
      <c r="I224" s="325"/>
    </row>
    <row r="225" ht="12.75">
      <c r="I225" s="325"/>
    </row>
    <row r="226" ht="12.75">
      <c r="I226" s="325"/>
    </row>
    <row r="227" ht="12.75">
      <c r="I227" s="325"/>
    </row>
    <row r="228" ht="12.75">
      <c r="I228" s="325"/>
    </row>
    <row r="229" ht="12.75">
      <c r="I229" s="325"/>
    </row>
    <row r="230" ht="12.75">
      <c r="I230" s="325"/>
    </row>
    <row r="231" ht="12.75">
      <c r="I231" s="325"/>
    </row>
    <row r="232" ht="12.75">
      <c r="I232" s="325"/>
    </row>
    <row r="233" ht="12.75">
      <c r="I233" s="325"/>
    </row>
    <row r="234" ht="12.75">
      <c r="I234" s="325"/>
    </row>
    <row r="235" ht="12.75">
      <c r="I235" s="325"/>
    </row>
    <row r="236" ht="12.75">
      <c r="I236" s="325"/>
    </row>
    <row r="237" ht="12.75">
      <c r="I237" s="325"/>
    </row>
    <row r="238" ht="12.75">
      <c r="I238" s="325"/>
    </row>
    <row r="239" ht="12.75">
      <c r="I239" s="325"/>
    </row>
    <row r="240" ht="12.75">
      <c r="I240" s="325"/>
    </row>
    <row r="241" ht="12.75">
      <c r="I241" s="325"/>
    </row>
    <row r="242" ht="12.75">
      <c r="I242" s="325"/>
    </row>
    <row r="243" ht="12.75">
      <c r="I243" s="325"/>
    </row>
    <row r="244" ht="12.75">
      <c r="I244" s="325"/>
    </row>
    <row r="245" ht="12.75">
      <c r="I245" s="325"/>
    </row>
    <row r="246" ht="12.75">
      <c r="I246" s="325"/>
    </row>
    <row r="247" ht="12.75">
      <c r="I247" s="325"/>
    </row>
    <row r="248" ht="12.75">
      <c r="I248" s="325"/>
    </row>
    <row r="249" ht="12.75">
      <c r="I249" s="325"/>
    </row>
    <row r="250" ht="12.75">
      <c r="I250" s="325"/>
    </row>
    <row r="251" ht="12.75">
      <c r="I251" s="325"/>
    </row>
    <row r="252" ht="12.75">
      <c r="I252" s="325"/>
    </row>
    <row r="253" ht="12.75">
      <c r="I253" s="325"/>
    </row>
    <row r="254" ht="12.75">
      <c r="I254" s="325"/>
    </row>
    <row r="255" ht="12.75">
      <c r="I255" s="325"/>
    </row>
    <row r="256" ht="12.75">
      <c r="I256" s="325"/>
    </row>
    <row r="257" ht="12.75">
      <c r="I257" s="325"/>
    </row>
    <row r="258" ht="12.75">
      <c r="I258" s="325"/>
    </row>
    <row r="259" ht="12.75">
      <c r="I259" s="325"/>
    </row>
    <row r="260" ht="12.75">
      <c r="I260" s="325"/>
    </row>
    <row r="261" ht="12.75">
      <c r="I261" s="325"/>
    </row>
    <row r="262" ht="12.75">
      <c r="I262" s="325"/>
    </row>
    <row r="263" ht="12.75">
      <c r="I263" s="325"/>
    </row>
    <row r="264" ht="12.75">
      <c r="I264" s="325"/>
    </row>
    <row r="265" ht="12.75">
      <c r="I265" s="325"/>
    </row>
    <row r="266" ht="12.75">
      <c r="I266" s="325"/>
    </row>
    <row r="267" ht="12.75">
      <c r="I267" s="325"/>
    </row>
    <row r="268" ht="12.75">
      <c r="I268" s="325"/>
    </row>
    <row r="269" ht="12.75">
      <c r="I269" s="325"/>
    </row>
    <row r="270" ht="12.75">
      <c r="I270" s="325"/>
    </row>
    <row r="271" ht="12.75">
      <c r="I271" s="325"/>
    </row>
    <row r="272" ht="12.75">
      <c r="I272" s="325"/>
    </row>
    <row r="273" ht="12.75">
      <c r="I273" s="325"/>
    </row>
    <row r="274" ht="12.75">
      <c r="I274" s="325"/>
    </row>
    <row r="275" ht="12.75">
      <c r="I275" s="325"/>
    </row>
    <row r="276" ht="12.75">
      <c r="I276" s="325"/>
    </row>
    <row r="277" ht="12.75">
      <c r="I277" s="325"/>
    </row>
    <row r="278" ht="12.75">
      <c r="I278" s="325"/>
    </row>
    <row r="279" ht="12.75">
      <c r="I279" s="325"/>
    </row>
    <row r="280" ht="12.75">
      <c r="I280" s="325"/>
    </row>
    <row r="281" ht="12.75">
      <c r="I281" s="325"/>
    </row>
    <row r="282" ht="12.75">
      <c r="I282" s="325"/>
    </row>
    <row r="283" ht="12.75">
      <c r="I283" s="325"/>
    </row>
    <row r="284" ht="12.75">
      <c r="I284" s="325"/>
    </row>
    <row r="285" ht="12.75">
      <c r="I285" s="325"/>
    </row>
    <row r="286" ht="12.75">
      <c r="I286" s="325"/>
    </row>
    <row r="287" ht="12.75">
      <c r="I287" s="325"/>
    </row>
    <row r="288" ht="12.75">
      <c r="I288" s="325"/>
    </row>
    <row r="289" ht="12.75">
      <c r="I289" s="325"/>
    </row>
    <row r="290" ht="12.75">
      <c r="I290" s="325"/>
    </row>
    <row r="291" ht="12.75">
      <c r="I291" s="325"/>
    </row>
    <row r="292" ht="12.75">
      <c r="I292" s="325"/>
    </row>
    <row r="293" ht="12.75">
      <c r="I293" s="325"/>
    </row>
    <row r="294" ht="12.75">
      <c r="I294" s="325"/>
    </row>
    <row r="295" ht="12.75">
      <c r="I295" s="325"/>
    </row>
    <row r="296" ht="12.75">
      <c r="I296" s="325"/>
    </row>
    <row r="297" ht="12.75">
      <c r="I297" s="325"/>
    </row>
    <row r="298" ht="12.75">
      <c r="I298" s="325"/>
    </row>
    <row r="299" ht="12.75">
      <c r="I299" s="325"/>
    </row>
    <row r="300" ht="12.75">
      <c r="I300" s="325"/>
    </row>
    <row r="301" ht="12.75">
      <c r="I301" s="325"/>
    </row>
    <row r="302" ht="12.75">
      <c r="I302" s="325"/>
    </row>
    <row r="303" ht="12.75">
      <c r="I303" s="325"/>
    </row>
    <row r="304" ht="12.75">
      <c r="I304" s="325"/>
    </row>
    <row r="305" ht="12.75">
      <c r="I305" s="325"/>
    </row>
    <row r="306" ht="12.75">
      <c r="I306" s="325"/>
    </row>
    <row r="307" ht="12.75">
      <c r="I307" s="325"/>
    </row>
    <row r="308" ht="12.75">
      <c r="I308" s="325"/>
    </row>
    <row r="309" ht="12.75">
      <c r="I309" s="325"/>
    </row>
    <row r="310" ht="12.75">
      <c r="I310" s="325"/>
    </row>
    <row r="311" ht="12.75">
      <c r="I311" s="325"/>
    </row>
    <row r="312" ht="12.75">
      <c r="I312" s="325"/>
    </row>
    <row r="313" ht="12.75">
      <c r="I313" s="325"/>
    </row>
    <row r="314" ht="12.75">
      <c r="I314" s="325"/>
    </row>
    <row r="315" ht="12.75">
      <c r="I315" s="325"/>
    </row>
    <row r="316" ht="12.75">
      <c r="I316" s="325"/>
    </row>
    <row r="317" ht="12.75">
      <c r="I317" s="325"/>
    </row>
    <row r="318" ht="12.75">
      <c r="I318" s="325"/>
    </row>
    <row r="319" ht="12.75">
      <c r="I319" s="325"/>
    </row>
    <row r="320" ht="12.75">
      <c r="I320" s="325"/>
    </row>
    <row r="321" ht="12.75">
      <c r="I321" s="325"/>
    </row>
    <row r="322" ht="12.75">
      <c r="I322" s="325"/>
    </row>
    <row r="323" ht="12.75">
      <c r="I323" s="325"/>
    </row>
    <row r="324" ht="12.75">
      <c r="I324" s="325"/>
    </row>
    <row r="325" ht="12.75">
      <c r="I325" s="325"/>
    </row>
    <row r="326" ht="12.75">
      <c r="I326" s="325"/>
    </row>
    <row r="327" ht="12.75">
      <c r="I327" s="325"/>
    </row>
    <row r="328" ht="12.75">
      <c r="I328" s="325"/>
    </row>
    <row r="329" ht="12.75">
      <c r="I329" s="325"/>
    </row>
    <row r="330" ht="12.75">
      <c r="I330" s="325"/>
    </row>
    <row r="331" ht="12.75">
      <c r="I331" s="333"/>
    </row>
    <row r="332" ht="12.75">
      <c r="I332" s="333"/>
    </row>
    <row r="333" ht="12.75">
      <c r="I333" s="333"/>
    </row>
    <row r="334" ht="12.75">
      <c r="I334" s="333"/>
    </row>
    <row r="335" ht="12.75">
      <c r="I335" s="333"/>
    </row>
    <row r="336" ht="12.75">
      <c r="I336" s="333"/>
    </row>
    <row r="337" ht="12.75">
      <c r="I337" s="333"/>
    </row>
    <row r="338" ht="12.75">
      <c r="I338" s="333"/>
    </row>
    <row r="339" ht="12.75">
      <c r="I339" s="333"/>
    </row>
    <row r="340" ht="12.75">
      <c r="I340" s="333"/>
    </row>
    <row r="341" ht="12.75">
      <c r="I341" s="333"/>
    </row>
    <row r="342" ht="12.75">
      <c r="I342" s="333"/>
    </row>
    <row r="343" ht="12.75">
      <c r="I343" s="333"/>
    </row>
    <row r="344" ht="12.75">
      <c r="I344" s="333"/>
    </row>
    <row r="345" ht="12.75">
      <c r="I345" s="333"/>
    </row>
    <row r="346" ht="12.75">
      <c r="I346" s="333"/>
    </row>
    <row r="347" ht="12.75">
      <c r="I347" s="333"/>
    </row>
    <row r="348" ht="12.75">
      <c r="I348" s="333"/>
    </row>
    <row r="349" ht="12.75">
      <c r="I349" s="333"/>
    </row>
    <row r="350" ht="12.75">
      <c r="I350" s="333"/>
    </row>
    <row r="351" ht="12.75">
      <c r="I351" s="333"/>
    </row>
    <row r="352" ht="12.75">
      <c r="I352" s="333"/>
    </row>
    <row r="353" ht="12.75">
      <c r="I353" s="333"/>
    </row>
    <row r="354" ht="12.75">
      <c r="I354" s="333"/>
    </row>
    <row r="355" ht="12.75">
      <c r="I355" s="333"/>
    </row>
    <row r="356" ht="12.75">
      <c r="I356" s="333"/>
    </row>
    <row r="357" ht="12.75">
      <c r="I357" s="333"/>
    </row>
    <row r="358" ht="12.75">
      <c r="I358" s="333"/>
    </row>
    <row r="359" ht="12.75">
      <c r="I359" s="333"/>
    </row>
    <row r="360" ht="12.75">
      <c r="I360" s="333"/>
    </row>
    <row r="361" ht="12.75">
      <c r="I361" s="333"/>
    </row>
    <row r="362" ht="12.75">
      <c r="I362" s="333"/>
    </row>
    <row r="363" ht="12.75">
      <c r="I363" s="333"/>
    </row>
    <row r="364" ht="12.75">
      <c r="I364" s="333"/>
    </row>
    <row r="365" ht="12.75">
      <c r="I365" s="333"/>
    </row>
    <row r="366" ht="12.75">
      <c r="I366" s="333"/>
    </row>
    <row r="367" ht="12.75">
      <c r="I367" s="333"/>
    </row>
    <row r="368" ht="12.75">
      <c r="I368" s="333"/>
    </row>
    <row r="369" ht="12.75">
      <c r="I369" s="333"/>
    </row>
    <row r="370" ht="12.75">
      <c r="I370" s="333"/>
    </row>
    <row r="371" ht="12.75">
      <c r="I371" s="333"/>
    </row>
    <row r="372" ht="12.75">
      <c r="I372" s="333"/>
    </row>
    <row r="373" ht="12.75">
      <c r="I373" s="333"/>
    </row>
    <row r="374" ht="12.75">
      <c r="I374" s="333"/>
    </row>
    <row r="375" ht="12.75">
      <c r="I375" s="333"/>
    </row>
    <row r="376" ht="12.75">
      <c r="I376" s="333"/>
    </row>
    <row r="377" ht="12.75">
      <c r="I377" s="333"/>
    </row>
    <row r="378" ht="12.75">
      <c r="I378" s="333"/>
    </row>
    <row r="379" ht="12.75">
      <c r="I379" s="333"/>
    </row>
    <row r="380" ht="12.75">
      <c r="I380" s="333"/>
    </row>
    <row r="381" ht="12.75">
      <c r="I381" s="333"/>
    </row>
    <row r="382" ht="12.75">
      <c r="I382" s="333"/>
    </row>
    <row r="383" ht="12.75">
      <c r="I383" s="333"/>
    </row>
    <row r="384" ht="12.75">
      <c r="I384" s="333"/>
    </row>
    <row r="385" ht="12.75">
      <c r="I385" s="333"/>
    </row>
    <row r="386" ht="12.75">
      <c r="I386" s="333"/>
    </row>
    <row r="387" ht="12.75">
      <c r="I387" s="333"/>
    </row>
    <row r="388" ht="12.75">
      <c r="I388" s="333"/>
    </row>
    <row r="389" ht="12.75">
      <c r="I389" s="333"/>
    </row>
    <row r="390" ht="12.75">
      <c r="I390" s="333"/>
    </row>
    <row r="391" ht="12.75">
      <c r="I391" s="333"/>
    </row>
    <row r="392" ht="12.75">
      <c r="I392" s="333"/>
    </row>
    <row r="393" ht="12.75">
      <c r="I393" s="333"/>
    </row>
    <row r="394" ht="12.75">
      <c r="I394" s="333"/>
    </row>
    <row r="395" ht="12.75">
      <c r="I395" s="333"/>
    </row>
    <row r="396" ht="12.75">
      <c r="I396" s="333"/>
    </row>
    <row r="397" ht="12.75">
      <c r="I397" s="333"/>
    </row>
    <row r="398" ht="12.75">
      <c r="I398" s="333"/>
    </row>
    <row r="399" ht="12.75">
      <c r="I399" s="333"/>
    </row>
    <row r="400" ht="12.75">
      <c r="I400" s="333"/>
    </row>
    <row r="401" ht="12.75">
      <c r="I401" s="333"/>
    </row>
    <row r="402" ht="12.75">
      <c r="I402" s="333"/>
    </row>
    <row r="403" ht="12.75">
      <c r="I403" s="333"/>
    </row>
    <row r="404" ht="12.75">
      <c r="I404" s="333"/>
    </row>
    <row r="405" ht="12.75">
      <c r="I405" s="333"/>
    </row>
    <row r="406" ht="12.75">
      <c r="I406" s="333"/>
    </row>
    <row r="407" ht="12.75">
      <c r="I407" s="333"/>
    </row>
    <row r="408" ht="12.75">
      <c r="I408" s="333"/>
    </row>
    <row r="409" ht="12.75">
      <c r="I409" s="333"/>
    </row>
    <row r="410" ht="12.75">
      <c r="I410" s="333"/>
    </row>
    <row r="411" ht="12.75">
      <c r="I411" s="333"/>
    </row>
    <row r="412" ht="12.75">
      <c r="I412" s="333"/>
    </row>
    <row r="413" ht="12.75">
      <c r="I413" s="333"/>
    </row>
    <row r="414" ht="12.75">
      <c r="I414" s="333"/>
    </row>
    <row r="415" ht="12.75">
      <c r="I415" s="333"/>
    </row>
    <row r="416" ht="12.75">
      <c r="I416" s="333"/>
    </row>
    <row r="417" ht="12.75">
      <c r="I417" s="333"/>
    </row>
    <row r="418" ht="12.75">
      <c r="I418" s="333"/>
    </row>
    <row r="419" ht="12.75">
      <c r="I419" s="333"/>
    </row>
    <row r="420" ht="12.75">
      <c r="I420" s="333"/>
    </row>
    <row r="421" ht="12.75">
      <c r="I421" s="333"/>
    </row>
    <row r="422" ht="12.75">
      <c r="I422" s="333"/>
    </row>
    <row r="423" ht="12.75">
      <c r="I423" s="333"/>
    </row>
    <row r="424" ht="12.75">
      <c r="I424" s="333"/>
    </row>
    <row r="425" ht="12.75">
      <c r="I425" s="333"/>
    </row>
    <row r="426" ht="12.75">
      <c r="I426" s="333"/>
    </row>
    <row r="427" ht="12.75">
      <c r="I427" s="333"/>
    </row>
    <row r="428" ht="12.75">
      <c r="I428" s="333"/>
    </row>
    <row r="429" ht="12.75">
      <c r="I429" s="333"/>
    </row>
    <row r="430" ht="12.75">
      <c r="I430" s="333"/>
    </row>
    <row r="431" ht="12.75">
      <c r="I431" s="333"/>
    </row>
    <row r="432" ht="12.75">
      <c r="I432" s="333"/>
    </row>
    <row r="433" ht="12.75">
      <c r="I433" s="333"/>
    </row>
    <row r="434" ht="12.75">
      <c r="I434" s="333"/>
    </row>
    <row r="435" ht="12.75">
      <c r="I435" s="333"/>
    </row>
    <row r="436" ht="12.75">
      <c r="I436" s="333"/>
    </row>
    <row r="437" ht="12.75">
      <c r="I437" s="333"/>
    </row>
    <row r="438" ht="12.75">
      <c r="I438" s="333"/>
    </row>
    <row r="439" ht="12.75">
      <c r="I439" s="333"/>
    </row>
    <row r="440" ht="12.75">
      <c r="I440" s="333"/>
    </row>
    <row r="441" ht="12.75">
      <c r="I441" s="333"/>
    </row>
    <row r="442" ht="12.75">
      <c r="I442" s="333"/>
    </row>
    <row r="443" ht="12.75">
      <c r="I443" s="333"/>
    </row>
    <row r="444" ht="12.75">
      <c r="I444" s="333"/>
    </row>
    <row r="445" ht="12.75">
      <c r="I445" s="333"/>
    </row>
    <row r="446" ht="12.75">
      <c r="I446" s="333"/>
    </row>
    <row r="447" ht="12.75">
      <c r="I447" s="333"/>
    </row>
    <row r="448" ht="12.75">
      <c r="I448" s="333"/>
    </row>
    <row r="449" ht="12.75">
      <c r="I449" s="333"/>
    </row>
    <row r="450" ht="12.75">
      <c r="I450" s="333"/>
    </row>
    <row r="451" ht="12.75">
      <c r="I451" s="333"/>
    </row>
    <row r="452" ht="12.75">
      <c r="I452" s="333"/>
    </row>
    <row r="453" ht="12.75">
      <c r="I453" s="333"/>
    </row>
    <row r="454" ht="12.75">
      <c r="I454" s="333"/>
    </row>
    <row r="455" ht="12.75">
      <c r="I455" s="333"/>
    </row>
    <row r="456" ht="12.75">
      <c r="I456" s="333"/>
    </row>
    <row r="457" ht="12.75">
      <c r="I457" s="333"/>
    </row>
    <row r="458" ht="12.75">
      <c r="I458" s="333"/>
    </row>
    <row r="459" ht="12.75">
      <c r="I459" s="333"/>
    </row>
    <row r="460" ht="12.75">
      <c r="I460" s="333"/>
    </row>
    <row r="461" ht="12.75">
      <c r="I461" s="333"/>
    </row>
    <row r="462" ht="12.75">
      <c r="I462" s="333"/>
    </row>
    <row r="463" ht="12.75">
      <c r="I463" s="333"/>
    </row>
    <row r="464" ht="12.75">
      <c r="I464" s="333"/>
    </row>
    <row r="465" ht="12.75">
      <c r="I465" s="333"/>
    </row>
    <row r="466" ht="12.75">
      <c r="I466" s="333"/>
    </row>
    <row r="467" ht="12.75">
      <c r="I467" s="333"/>
    </row>
    <row r="468" ht="12.75">
      <c r="I468" s="333"/>
    </row>
    <row r="469" ht="12.75">
      <c r="I469" s="333"/>
    </row>
    <row r="470" ht="12.75">
      <c r="I470" s="333"/>
    </row>
    <row r="471" ht="12.75">
      <c r="I471" s="333"/>
    </row>
    <row r="472" ht="12.75">
      <c r="I472" s="333"/>
    </row>
    <row r="473" ht="12.75">
      <c r="I473" s="333"/>
    </row>
    <row r="474" ht="12.75">
      <c r="I474" s="333"/>
    </row>
    <row r="475" ht="12.75">
      <c r="I475" s="333"/>
    </row>
    <row r="476" ht="12.75">
      <c r="I476" s="333"/>
    </row>
    <row r="477" ht="12.75">
      <c r="I477" s="333"/>
    </row>
    <row r="478" ht="12.75">
      <c r="I478" s="333"/>
    </row>
    <row r="479" ht="12.75">
      <c r="I479" s="333"/>
    </row>
    <row r="480" ht="12.75">
      <c r="I480" s="333"/>
    </row>
    <row r="481" ht="12.75">
      <c r="I481" s="333"/>
    </row>
    <row r="482" ht="12.75">
      <c r="I482" s="333"/>
    </row>
    <row r="483" ht="12.75">
      <c r="I483" s="333"/>
    </row>
    <row r="484" ht="12.75">
      <c r="I484" s="333"/>
    </row>
    <row r="485" ht="12.75">
      <c r="I485" s="333"/>
    </row>
    <row r="486" ht="12.75">
      <c r="I486" s="333"/>
    </row>
    <row r="487" ht="12.75">
      <c r="I487" s="333"/>
    </row>
    <row r="488" ht="12.75">
      <c r="I488" s="333"/>
    </row>
    <row r="489" ht="12.75">
      <c r="I489" s="333"/>
    </row>
    <row r="490" ht="12.75">
      <c r="I490" s="333"/>
    </row>
    <row r="491" ht="12.75">
      <c r="I491" s="333"/>
    </row>
    <row r="492" ht="12.75">
      <c r="I492" s="333"/>
    </row>
    <row r="493" ht="12.75">
      <c r="I493" s="333"/>
    </row>
    <row r="494" ht="12.75">
      <c r="I494" s="333"/>
    </row>
    <row r="495" ht="12.75">
      <c r="I495" s="333"/>
    </row>
    <row r="496" ht="12.75">
      <c r="I496" s="333"/>
    </row>
    <row r="497" ht="12.75">
      <c r="I497" s="333"/>
    </row>
    <row r="498" ht="12.75">
      <c r="I498" s="333"/>
    </row>
    <row r="499" ht="12.75">
      <c r="I499" s="333"/>
    </row>
    <row r="500" ht="12.75">
      <c r="I500" s="333"/>
    </row>
    <row r="501" ht="12.75">
      <c r="I501" s="333"/>
    </row>
    <row r="502" ht="12.75">
      <c r="I502" s="333"/>
    </row>
    <row r="503" ht="12.75">
      <c r="I503" s="333"/>
    </row>
    <row r="504" ht="12.75">
      <c r="I504" s="333"/>
    </row>
    <row r="505" ht="12.75">
      <c r="I505" s="333"/>
    </row>
    <row r="506" ht="12.75">
      <c r="I506" s="333"/>
    </row>
    <row r="507" ht="12.75">
      <c r="I507" s="333"/>
    </row>
    <row r="508" ht="12.75">
      <c r="I508" s="333"/>
    </row>
    <row r="509" ht="12.75">
      <c r="I509" s="333"/>
    </row>
    <row r="510" ht="12.75">
      <c r="I510" s="333"/>
    </row>
    <row r="511" ht="12.75">
      <c r="I511" s="333"/>
    </row>
    <row r="512" ht="12.75">
      <c r="I512" s="333"/>
    </row>
    <row r="513" ht="12.75">
      <c r="I513" s="333"/>
    </row>
    <row r="514" ht="12.75">
      <c r="I514" s="333"/>
    </row>
    <row r="515" ht="12.75">
      <c r="I515" s="333"/>
    </row>
    <row r="516" ht="12.75">
      <c r="I516" s="333"/>
    </row>
    <row r="517" ht="12.75">
      <c r="I517" s="333"/>
    </row>
    <row r="518" ht="12.75">
      <c r="I518" s="333"/>
    </row>
    <row r="519" ht="12.75">
      <c r="I519" s="333"/>
    </row>
    <row r="520" ht="12.75">
      <c r="I520" s="333"/>
    </row>
    <row r="521" ht="12.75">
      <c r="I521" s="333"/>
    </row>
    <row r="522" ht="12.75">
      <c r="I522" s="333"/>
    </row>
    <row r="523" ht="12.75">
      <c r="I523" s="333"/>
    </row>
    <row r="524" ht="12.75">
      <c r="I524" s="333"/>
    </row>
    <row r="525" ht="12.75">
      <c r="I525" s="333"/>
    </row>
    <row r="526" ht="12.75">
      <c r="I526" s="333"/>
    </row>
    <row r="527" ht="12.75">
      <c r="I527" s="333"/>
    </row>
    <row r="528" ht="12.75">
      <c r="I528" s="333"/>
    </row>
    <row r="529" ht="12.75">
      <c r="I529" s="333"/>
    </row>
    <row r="530" ht="12.75">
      <c r="I530" s="333"/>
    </row>
    <row r="531" ht="12.75">
      <c r="I531" s="333"/>
    </row>
    <row r="532" ht="12.75">
      <c r="I532" s="333"/>
    </row>
    <row r="533" ht="12.75">
      <c r="I533" s="333"/>
    </row>
    <row r="534" ht="12.75">
      <c r="I534" s="333"/>
    </row>
    <row r="535" ht="12.75">
      <c r="I535" s="333"/>
    </row>
    <row r="536" ht="12.75">
      <c r="I536" s="333"/>
    </row>
    <row r="537" ht="12.75">
      <c r="I537" s="333"/>
    </row>
    <row r="538" ht="12.75">
      <c r="I538" s="333"/>
    </row>
    <row r="539" ht="12.75">
      <c r="I539" s="333"/>
    </row>
    <row r="540" ht="12.75">
      <c r="I540" s="333"/>
    </row>
    <row r="541" ht="12.75">
      <c r="I541" s="333"/>
    </row>
    <row r="542" ht="12.75">
      <c r="I542" s="333"/>
    </row>
    <row r="543" ht="12.75">
      <c r="I543" s="333"/>
    </row>
    <row r="544" ht="12.75">
      <c r="I544" s="333"/>
    </row>
    <row r="545" ht="12.75">
      <c r="I545" s="333"/>
    </row>
    <row r="546" ht="12.75">
      <c r="I546" s="333"/>
    </row>
    <row r="547" ht="12.75">
      <c r="I547" s="333"/>
    </row>
    <row r="548" ht="12.75">
      <c r="I548" s="333"/>
    </row>
    <row r="549" ht="12.75">
      <c r="I549" s="333"/>
    </row>
    <row r="550" ht="12.75">
      <c r="I550" s="333"/>
    </row>
    <row r="551" ht="12.75">
      <c r="I551" s="333"/>
    </row>
    <row r="552" ht="12.75">
      <c r="I552" s="333"/>
    </row>
    <row r="553" ht="12.75">
      <c r="I553" s="333"/>
    </row>
    <row r="554" ht="12.75">
      <c r="I554" s="333"/>
    </row>
    <row r="555" ht="12.75">
      <c r="I555" s="333"/>
    </row>
    <row r="556" ht="12.75">
      <c r="I556" s="333"/>
    </row>
    <row r="557" ht="12.75">
      <c r="I557" s="333"/>
    </row>
    <row r="558" ht="12.75">
      <c r="I558" s="333"/>
    </row>
    <row r="559" ht="12.75">
      <c r="I559" s="333"/>
    </row>
    <row r="560" ht="12.75">
      <c r="I560" s="333"/>
    </row>
    <row r="561" ht="12.75">
      <c r="I561" s="333"/>
    </row>
    <row r="562" ht="12.75">
      <c r="I562" s="333"/>
    </row>
    <row r="563" ht="12.75">
      <c r="I563" s="333"/>
    </row>
    <row r="564" ht="12.75">
      <c r="I564" s="333"/>
    </row>
    <row r="565" ht="12.75">
      <c r="I565" s="333"/>
    </row>
    <row r="566" ht="12.75">
      <c r="I566" s="333"/>
    </row>
    <row r="567" ht="12.75">
      <c r="I567" s="333"/>
    </row>
    <row r="568" ht="12.75">
      <c r="I568" s="333"/>
    </row>
    <row r="569" ht="12.75">
      <c r="I569" s="333"/>
    </row>
    <row r="570" ht="12.75">
      <c r="I570" s="333"/>
    </row>
    <row r="571" ht="12.75">
      <c r="I571" s="333"/>
    </row>
    <row r="572" ht="12.75">
      <c r="I572" s="333"/>
    </row>
    <row r="573" ht="12.75">
      <c r="I573" s="333"/>
    </row>
    <row r="574" ht="12.75">
      <c r="I574" s="333"/>
    </row>
    <row r="575" ht="12.75">
      <c r="I575" s="333"/>
    </row>
    <row r="576" ht="12.75">
      <c r="I576" s="333"/>
    </row>
    <row r="577" ht="12.75">
      <c r="I577" s="333"/>
    </row>
    <row r="578" ht="12.75">
      <c r="I578" s="333"/>
    </row>
    <row r="579" ht="12.75">
      <c r="I579" s="333"/>
    </row>
    <row r="580" ht="12.75">
      <c r="I580" s="333"/>
    </row>
    <row r="581" ht="12.75">
      <c r="I581" s="333"/>
    </row>
    <row r="582" ht="12.75">
      <c r="I582" s="333"/>
    </row>
    <row r="583" ht="12.75">
      <c r="I583" s="333"/>
    </row>
    <row r="584" ht="12.75">
      <c r="I584" s="333"/>
    </row>
    <row r="585" ht="12.75">
      <c r="I585" s="333"/>
    </row>
    <row r="586" ht="12.75">
      <c r="I586" s="333"/>
    </row>
    <row r="587" ht="12.75">
      <c r="I587" s="333"/>
    </row>
    <row r="588" ht="12.75">
      <c r="I588" s="333"/>
    </row>
    <row r="589" ht="12.75">
      <c r="I589" s="333"/>
    </row>
    <row r="590" ht="12.75">
      <c r="I590" s="333"/>
    </row>
    <row r="591" ht="12.75">
      <c r="I591" s="333"/>
    </row>
    <row r="592" ht="12.75">
      <c r="I592" s="333"/>
    </row>
    <row r="593" ht="12.75">
      <c r="I593" s="333"/>
    </row>
    <row r="594" ht="12.75">
      <c r="I594" s="333"/>
    </row>
    <row r="595" ht="12.75">
      <c r="I595" s="333"/>
    </row>
    <row r="596" ht="12.75">
      <c r="I596" s="333"/>
    </row>
    <row r="597" ht="12.75">
      <c r="I597" s="333"/>
    </row>
    <row r="598" ht="12.75">
      <c r="I598" s="333"/>
    </row>
    <row r="599" ht="12.75">
      <c r="I599" s="333"/>
    </row>
    <row r="600" ht="12.75">
      <c r="I600" s="333"/>
    </row>
    <row r="601" ht="12.75">
      <c r="I601" s="333"/>
    </row>
    <row r="602" ht="12.75">
      <c r="I602" s="333"/>
    </row>
    <row r="603" ht="12.75">
      <c r="I603" s="333"/>
    </row>
    <row r="604" ht="12.75">
      <c r="I604" s="333"/>
    </row>
    <row r="605" ht="12.75">
      <c r="I605" s="333"/>
    </row>
    <row r="606" ht="12.75">
      <c r="I606" s="333"/>
    </row>
    <row r="607" ht="12.75">
      <c r="I607" s="333"/>
    </row>
    <row r="608" ht="12.75">
      <c r="I608" s="333"/>
    </row>
    <row r="609" ht="12.75">
      <c r="I609" s="333"/>
    </row>
    <row r="610" ht="12.75">
      <c r="I610" s="333"/>
    </row>
    <row r="611" ht="12.75">
      <c r="I611" s="333"/>
    </row>
    <row r="612" ht="12.75">
      <c r="I612" s="333"/>
    </row>
    <row r="613" ht="12.75">
      <c r="I613" s="333"/>
    </row>
    <row r="614" ht="12.75">
      <c r="I614" s="333"/>
    </row>
    <row r="615" ht="12.75">
      <c r="I615" s="333"/>
    </row>
    <row r="616" ht="12.75">
      <c r="I616" s="333"/>
    </row>
    <row r="617" ht="12.75">
      <c r="I617" s="333"/>
    </row>
    <row r="618" ht="12.75">
      <c r="I618" s="333"/>
    </row>
    <row r="619" ht="12.75">
      <c r="I619" s="333"/>
    </row>
    <row r="620" ht="12.75">
      <c r="I620" s="333"/>
    </row>
    <row r="621" ht="12.75">
      <c r="I621" s="333"/>
    </row>
    <row r="622" ht="12.75">
      <c r="I622" s="333"/>
    </row>
    <row r="623" ht="12.75">
      <c r="I623" s="333"/>
    </row>
    <row r="624" ht="12.75">
      <c r="I624" s="333"/>
    </row>
    <row r="625" ht="12.75">
      <c r="I625" s="333"/>
    </row>
    <row r="626" ht="12.75">
      <c r="I626" s="333"/>
    </row>
    <row r="627" ht="12.75">
      <c r="I627" s="333"/>
    </row>
    <row r="628" ht="12.75">
      <c r="I628" s="333"/>
    </row>
    <row r="629" ht="12.75">
      <c r="I629" s="333"/>
    </row>
    <row r="630" ht="12.75">
      <c r="I630" s="333"/>
    </row>
    <row r="631" ht="12.75">
      <c r="I631" s="333"/>
    </row>
    <row r="632" ht="12.75">
      <c r="I632" s="333"/>
    </row>
    <row r="633" ht="12.75">
      <c r="I633" s="333"/>
    </row>
    <row r="634" ht="12.75">
      <c r="I634" s="333"/>
    </row>
    <row r="635" ht="12.75">
      <c r="I635" s="333"/>
    </row>
    <row r="636" ht="12.75">
      <c r="I636" s="333"/>
    </row>
    <row r="637" ht="12.75">
      <c r="I637" s="333"/>
    </row>
    <row r="638" ht="12.75">
      <c r="I638" s="333"/>
    </row>
    <row r="639" ht="12.75">
      <c r="I639" s="333"/>
    </row>
    <row r="640" ht="12.75">
      <c r="I640" s="333"/>
    </row>
    <row r="641" ht="12.75">
      <c r="I641" s="333"/>
    </row>
    <row r="642" ht="12.75">
      <c r="I642" s="333"/>
    </row>
    <row r="643" ht="12.75">
      <c r="I643" s="333"/>
    </row>
    <row r="644" ht="12.75">
      <c r="I644" s="333"/>
    </row>
    <row r="645" ht="12.75">
      <c r="I645" s="333"/>
    </row>
    <row r="646" ht="12.75">
      <c r="I646" s="333"/>
    </row>
    <row r="647" ht="12.75">
      <c r="I647" s="333"/>
    </row>
    <row r="648" ht="12.75">
      <c r="I648" s="333"/>
    </row>
    <row r="649" ht="12.75">
      <c r="I649" s="333"/>
    </row>
    <row r="650" ht="12.75">
      <c r="I650" s="333"/>
    </row>
    <row r="651" ht="12.75">
      <c r="I651" s="333"/>
    </row>
    <row r="652" ht="12.75">
      <c r="I652" s="333"/>
    </row>
    <row r="653" ht="12.75">
      <c r="I653" s="333"/>
    </row>
    <row r="654" ht="12.75">
      <c r="I654" s="333"/>
    </row>
    <row r="655" ht="12.75">
      <c r="I655" s="333"/>
    </row>
    <row r="656" ht="12.75">
      <c r="I656" s="333"/>
    </row>
    <row r="657" ht="12.75">
      <c r="I657" s="333"/>
    </row>
    <row r="658" ht="12.75">
      <c r="I658" s="333"/>
    </row>
    <row r="659" ht="12.75">
      <c r="I659" s="333"/>
    </row>
    <row r="660" ht="12.75">
      <c r="I660" s="333"/>
    </row>
    <row r="661" ht="12.75">
      <c r="I661" s="333"/>
    </row>
    <row r="662" ht="12.75">
      <c r="I662" s="333"/>
    </row>
    <row r="663" ht="12.75">
      <c r="I663" s="333"/>
    </row>
    <row r="664" ht="12.75">
      <c r="I664" s="333"/>
    </row>
    <row r="665" ht="12.75">
      <c r="I665" s="333"/>
    </row>
    <row r="666" ht="12.75">
      <c r="I666" s="333"/>
    </row>
    <row r="667" ht="12.75">
      <c r="I667" s="333"/>
    </row>
    <row r="668" ht="12.75">
      <c r="I668" s="333"/>
    </row>
    <row r="669" ht="12.75">
      <c r="I669" s="333"/>
    </row>
    <row r="670" ht="12.75">
      <c r="I670" s="333"/>
    </row>
    <row r="671" ht="12.75">
      <c r="I671" s="333"/>
    </row>
    <row r="672" ht="12.75">
      <c r="I672" s="333"/>
    </row>
    <row r="673" ht="12.75">
      <c r="I673" s="333"/>
    </row>
    <row r="674" ht="12.75">
      <c r="I674" s="333"/>
    </row>
    <row r="675" ht="12.75">
      <c r="I675" s="333"/>
    </row>
    <row r="676" ht="12.75">
      <c r="I676" s="333"/>
    </row>
    <row r="677" ht="12.75">
      <c r="I677" s="333"/>
    </row>
    <row r="678" ht="12.75">
      <c r="I678" s="333"/>
    </row>
    <row r="679" ht="12.75">
      <c r="I679" s="333"/>
    </row>
    <row r="680" ht="12.75">
      <c r="I680" s="333"/>
    </row>
    <row r="681" ht="12.75">
      <c r="I681" s="333"/>
    </row>
    <row r="682" ht="12.75">
      <c r="I682" s="333"/>
    </row>
    <row r="683" ht="12.75">
      <c r="I683" s="333"/>
    </row>
    <row r="684" ht="12.75">
      <c r="I684" s="333"/>
    </row>
    <row r="685" ht="12.75">
      <c r="I685" s="333"/>
    </row>
    <row r="686" ht="12.75">
      <c r="I686" s="333"/>
    </row>
    <row r="687" ht="12.75">
      <c r="I687" s="333"/>
    </row>
    <row r="688" ht="12.75">
      <c r="I688" s="333"/>
    </row>
    <row r="689" ht="12.75">
      <c r="I689" s="333"/>
    </row>
    <row r="690" ht="12.75">
      <c r="I690" s="333"/>
    </row>
    <row r="691" ht="12.75">
      <c r="I691" s="333"/>
    </row>
    <row r="692" ht="12.75">
      <c r="I692" s="333"/>
    </row>
    <row r="693" ht="12.75">
      <c r="I693" s="333"/>
    </row>
    <row r="694" ht="12.75">
      <c r="I694" s="333"/>
    </row>
    <row r="695" ht="12.75">
      <c r="I695" s="333"/>
    </row>
    <row r="696" ht="12.75">
      <c r="I696" s="333"/>
    </row>
    <row r="697" ht="12.75">
      <c r="I697" s="333"/>
    </row>
    <row r="698" ht="12.75">
      <c r="I698" s="333"/>
    </row>
    <row r="699" ht="12.75">
      <c r="I699" s="333"/>
    </row>
    <row r="700" ht="12.75">
      <c r="I700" s="333"/>
    </row>
    <row r="701" ht="12.75">
      <c r="I701" s="333"/>
    </row>
    <row r="702" ht="12.75">
      <c r="I702" s="333"/>
    </row>
    <row r="703" ht="12.75">
      <c r="I703" s="333"/>
    </row>
    <row r="704" ht="12.75">
      <c r="I704" s="333"/>
    </row>
    <row r="705" ht="12.75">
      <c r="I705" s="333"/>
    </row>
    <row r="706" ht="12.75">
      <c r="I706" s="333"/>
    </row>
    <row r="707" ht="12.75">
      <c r="I707" s="333"/>
    </row>
    <row r="708" ht="12.75">
      <c r="I708" s="333"/>
    </row>
    <row r="709" ht="12.75">
      <c r="I709" s="333"/>
    </row>
    <row r="710" ht="12.75">
      <c r="I710" s="333"/>
    </row>
    <row r="711" ht="12.75">
      <c r="I711" s="333"/>
    </row>
    <row r="712" ht="12.75">
      <c r="I712" s="333"/>
    </row>
    <row r="713" ht="12.75">
      <c r="I713" s="333"/>
    </row>
    <row r="714" ht="12.75">
      <c r="I714" s="333"/>
    </row>
    <row r="715" ht="12.75">
      <c r="I715" s="333"/>
    </row>
    <row r="716" ht="12.75">
      <c r="I716" s="333"/>
    </row>
    <row r="717" ht="12.75">
      <c r="I717" s="333"/>
    </row>
    <row r="718" ht="12.75">
      <c r="I718" s="333"/>
    </row>
    <row r="719" ht="12.75">
      <c r="I719" s="333"/>
    </row>
    <row r="720" ht="12.75">
      <c r="I720" s="333"/>
    </row>
    <row r="721" ht="12.75">
      <c r="I721" s="333"/>
    </row>
    <row r="722" ht="12.75">
      <c r="I722" s="333"/>
    </row>
    <row r="723" ht="12.75">
      <c r="I723" s="333"/>
    </row>
    <row r="724" ht="12.75">
      <c r="I724" s="333"/>
    </row>
    <row r="725" ht="12.75">
      <c r="I725" s="333"/>
    </row>
    <row r="726" ht="12.75">
      <c r="I726" s="333"/>
    </row>
    <row r="727" ht="12.75">
      <c r="I727" s="333"/>
    </row>
    <row r="728" ht="12.75">
      <c r="I728" s="333"/>
    </row>
    <row r="729" ht="12.75">
      <c r="I729" s="333"/>
    </row>
    <row r="730" ht="12.75">
      <c r="I730" s="333"/>
    </row>
    <row r="731" ht="12.75">
      <c r="I731" s="333"/>
    </row>
    <row r="732" ht="12.75">
      <c r="I732" s="333"/>
    </row>
    <row r="733" ht="12.75">
      <c r="I733" s="333"/>
    </row>
    <row r="734" ht="12.75">
      <c r="I734" s="333"/>
    </row>
    <row r="735" ht="12.75">
      <c r="I735" s="333"/>
    </row>
    <row r="736" ht="12.75">
      <c r="I736" s="333"/>
    </row>
    <row r="737" ht="12.75">
      <c r="I737" s="333"/>
    </row>
    <row r="738" ht="12.75">
      <c r="I738" s="333"/>
    </row>
    <row r="739" ht="12.75">
      <c r="I739" s="333"/>
    </row>
    <row r="740" ht="12.75">
      <c r="I740" s="333"/>
    </row>
    <row r="741" ht="12.75">
      <c r="I741" s="333"/>
    </row>
    <row r="742" ht="12.75">
      <c r="I742" s="333"/>
    </row>
    <row r="743" ht="12.75">
      <c r="I743" s="333"/>
    </row>
    <row r="744" ht="12.75">
      <c r="I744" s="333"/>
    </row>
    <row r="745" ht="12.75">
      <c r="I745" s="333"/>
    </row>
    <row r="746" ht="12.75">
      <c r="I746" s="333"/>
    </row>
    <row r="747" ht="12.75">
      <c r="I747" s="333"/>
    </row>
    <row r="748" ht="12.75">
      <c r="I748" s="333"/>
    </row>
    <row r="749" ht="12.75">
      <c r="I749" s="333"/>
    </row>
    <row r="750" ht="12.75">
      <c r="I750" s="333"/>
    </row>
    <row r="751" ht="12.75">
      <c r="I751" s="333"/>
    </row>
    <row r="752" ht="12.75">
      <c r="I752" s="333"/>
    </row>
    <row r="753" ht="12.75">
      <c r="I753" s="333"/>
    </row>
    <row r="754" ht="12.75">
      <c r="I754" s="333"/>
    </row>
    <row r="755" ht="12.75">
      <c r="I755" s="333"/>
    </row>
    <row r="756" ht="12.75">
      <c r="I756" s="333"/>
    </row>
    <row r="757" ht="12.75">
      <c r="I757" s="333"/>
    </row>
    <row r="758" ht="12.75">
      <c r="I758" s="333"/>
    </row>
    <row r="759" ht="12.75">
      <c r="I759" s="333"/>
    </row>
    <row r="760" ht="12.75">
      <c r="I760" s="333"/>
    </row>
    <row r="761" ht="12.75">
      <c r="I761" s="333"/>
    </row>
    <row r="762" ht="12.75">
      <c r="I762" s="333"/>
    </row>
    <row r="763" ht="12.75">
      <c r="I763" s="333"/>
    </row>
    <row r="764" ht="12.75">
      <c r="I764" s="333"/>
    </row>
    <row r="765" ht="12.75">
      <c r="I765" s="333"/>
    </row>
    <row r="766" ht="12.75">
      <c r="I766" s="333"/>
    </row>
    <row r="767" ht="12.75">
      <c r="I767" s="333"/>
    </row>
    <row r="768" ht="12.75">
      <c r="I768" s="333"/>
    </row>
    <row r="769" ht="12.75">
      <c r="I769" s="333"/>
    </row>
    <row r="770" ht="12.75">
      <c r="I770" s="333"/>
    </row>
    <row r="771" ht="12.75">
      <c r="I771" s="333"/>
    </row>
    <row r="772" ht="12.75">
      <c r="I772" s="333"/>
    </row>
    <row r="773" ht="12.75">
      <c r="I773" s="33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C1">
      <selection activeCell="K15" sqref="K15"/>
    </sheetView>
  </sheetViews>
  <sheetFormatPr defaultColWidth="9.140625" defaultRowHeight="15"/>
  <cols>
    <col min="1" max="1" width="56.421875" style="247" bestFit="1" customWidth="1"/>
    <col min="2" max="5" width="8.421875" style="247" bestFit="1" customWidth="1"/>
    <col min="6" max="6" width="7.140625" style="247" bestFit="1" customWidth="1"/>
    <col min="7" max="7" width="7.00390625" style="247" bestFit="1" customWidth="1"/>
    <col min="8" max="8" width="7.140625" style="247" bestFit="1" customWidth="1"/>
    <col min="9" max="9" width="6.8515625" style="247" bestFit="1" customWidth="1"/>
    <col min="10" max="10" width="10.421875" style="247" bestFit="1" customWidth="1"/>
    <col min="11" max="11" width="54.8515625" style="247" customWidth="1"/>
    <col min="12" max="14" width="9.421875" style="247" bestFit="1" customWidth="1"/>
    <col min="15" max="15" width="10.28125" style="247" customWidth="1"/>
    <col min="16" max="16" width="8.421875" style="247" customWidth="1"/>
    <col min="17" max="17" width="6.8515625" style="247" customWidth="1"/>
    <col min="18" max="18" width="8.28125" style="247" customWidth="1"/>
    <col min="19" max="19" width="6.8515625" style="247" bestFit="1" customWidth="1"/>
    <col min="20" max="16384" width="9.140625" style="247" customWidth="1"/>
  </cols>
  <sheetData>
    <row r="1" spans="1:19" ht="12.75">
      <c r="A1" s="1702" t="s">
        <v>550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1702"/>
    </row>
    <row r="2" spans="1:19" ht="15.75">
      <c r="A2" s="1703" t="s">
        <v>291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  <c r="L2" s="1703"/>
      <c r="M2" s="1703"/>
      <c r="N2" s="1703"/>
      <c r="O2" s="1703"/>
      <c r="P2" s="1703"/>
      <c r="Q2" s="1703"/>
      <c r="R2" s="1703"/>
      <c r="S2" s="1703"/>
    </row>
    <row r="3" spans="1:19" ht="13.5" thickBot="1">
      <c r="A3" s="334"/>
      <c r="B3" s="334"/>
      <c r="C3" s="334"/>
      <c r="D3" s="334"/>
      <c r="E3" s="334"/>
      <c r="F3" s="334"/>
      <c r="G3" s="334"/>
      <c r="H3" s="1704" t="s">
        <v>40</v>
      </c>
      <c r="I3" s="1704"/>
      <c r="K3" s="334"/>
      <c r="L3" s="334"/>
      <c r="M3" s="334"/>
      <c r="N3" s="334"/>
      <c r="O3" s="334"/>
      <c r="P3" s="334"/>
      <c r="Q3" s="334"/>
      <c r="R3" s="1704" t="s">
        <v>40</v>
      </c>
      <c r="S3" s="1704"/>
    </row>
    <row r="4" spans="1:19" ht="13.5" customHeight="1" thickTop="1">
      <c r="A4" s="335"/>
      <c r="B4" s="180">
        <v>2015</v>
      </c>
      <c r="C4" s="181">
        <v>2015</v>
      </c>
      <c r="D4" s="181">
        <v>2016</v>
      </c>
      <c r="E4" s="182">
        <v>2016</v>
      </c>
      <c r="F4" s="1696" t="s">
        <v>143</v>
      </c>
      <c r="G4" s="1697"/>
      <c r="H4" s="1697"/>
      <c r="I4" s="1698"/>
      <c r="K4" s="335"/>
      <c r="L4" s="336">
        <v>2015</v>
      </c>
      <c r="M4" s="337">
        <v>2015</v>
      </c>
      <c r="N4" s="338">
        <v>2016</v>
      </c>
      <c r="O4" s="338">
        <v>2016</v>
      </c>
      <c r="P4" s="1696" t="s">
        <v>143</v>
      </c>
      <c r="Q4" s="1697"/>
      <c r="R4" s="1697"/>
      <c r="S4" s="1698"/>
    </row>
    <row r="5" spans="1:19" ht="12.75">
      <c r="A5" s="339" t="s">
        <v>184</v>
      </c>
      <c r="B5" s="184" t="s">
        <v>145</v>
      </c>
      <c r="C5" s="184" t="s">
        <v>146</v>
      </c>
      <c r="D5" s="184" t="s">
        <v>147</v>
      </c>
      <c r="E5" s="185" t="s">
        <v>148</v>
      </c>
      <c r="F5" s="1699" t="s">
        <v>19</v>
      </c>
      <c r="G5" s="1700"/>
      <c r="H5" s="1699" t="s">
        <v>41</v>
      </c>
      <c r="I5" s="1701"/>
      <c r="K5" s="339" t="s">
        <v>184</v>
      </c>
      <c r="L5" s="340" t="s">
        <v>145</v>
      </c>
      <c r="M5" s="184" t="s">
        <v>146</v>
      </c>
      <c r="N5" s="341" t="s">
        <v>147</v>
      </c>
      <c r="O5" s="185" t="s">
        <v>148</v>
      </c>
      <c r="P5" s="1699" t="s">
        <v>19</v>
      </c>
      <c r="Q5" s="1700"/>
      <c r="R5" s="1699" t="s">
        <v>41</v>
      </c>
      <c r="S5" s="1701"/>
    </row>
    <row r="6" spans="1:19" ht="12.75">
      <c r="A6" s="342"/>
      <c r="B6" s="343"/>
      <c r="C6" s="344"/>
      <c r="D6" s="344"/>
      <c r="E6" s="344"/>
      <c r="F6" s="344" t="s">
        <v>13</v>
      </c>
      <c r="G6" s="344" t="s">
        <v>293</v>
      </c>
      <c r="H6" s="344" t="s">
        <v>13</v>
      </c>
      <c r="I6" s="345" t="s">
        <v>293</v>
      </c>
      <c r="K6" s="342"/>
      <c r="L6" s="343"/>
      <c r="M6" s="344"/>
      <c r="N6" s="344"/>
      <c r="O6" s="344"/>
      <c r="P6" s="344" t="s">
        <v>13</v>
      </c>
      <c r="Q6" s="344" t="s">
        <v>293</v>
      </c>
      <c r="R6" s="344" t="s">
        <v>13</v>
      </c>
      <c r="S6" s="345" t="s">
        <v>293</v>
      </c>
    </row>
    <row r="7" spans="1:19" s="334" customFormat="1" ht="12.75">
      <c r="A7" s="346" t="s">
        <v>294</v>
      </c>
      <c r="B7" s="347">
        <v>65159.77609384413</v>
      </c>
      <c r="C7" s="348">
        <v>63919.68263187344</v>
      </c>
      <c r="D7" s="348">
        <v>78791.4543011786</v>
      </c>
      <c r="E7" s="348">
        <v>82117.95256386745</v>
      </c>
      <c r="F7" s="348">
        <v>-1240.0934619706895</v>
      </c>
      <c r="G7" s="348">
        <v>-1.9031579546631463</v>
      </c>
      <c r="H7" s="348">
        <v>3326.4982626888523</v>
      </c>
      <c r="I7" s="349">
        <v>4.2219023524726245</v>
      </c>
      <c r="J7" s="327"/>
      <c r="K7" s="346" t="s">
        <v>295</v>
      </c>
      <c r="L7" s="350">
        <v>23002.465491631418</v>
      </c>
      <c r="M7" s="351">
        <v>22755.759579169204</v>
      </c>
      <c r="N7" s="351">
        <v>29942.067053997056</v>
      </c>
      <c r="O7" s="351">
        <v>31654.51311142914</v>
      </c>
      <c r="P7" s="351">
        <v>-246.70591246221375</v>
      </c>
      <c r="Q7" s="351">
        <v>-1.0725194329797751</v>
      </c>
      <c r="R7" s="351">
        <v>1712.4460574320838</v>
      </c>
      <c r="S7" s="352">
        <v>5.719197857462163</v>
      </c>
    </row>
    <row r="8" spans="1:19" s="177" customFormat="1" ht="12.75">
      <c r="A8" s="353" t="s">
        <v>296</v>
      </c>
      <c r="B8" s="354">
        <v>7998.323793673232</v>
      </c>
      <c r="C8" s="355">
        <v>8079.153235489998</v>
      </c>
      <c r="D8" s="355">
        <v>10347.91153206</v>
      </c>
      <c r="E8" s="355">
        <v>10261.968917437109</v>
      </c>
      <c r="F8" s="356">
        <v>80.82944181676612</v>
      </c>
      <c r="G8" s="356">
        <v>1.0105797652341002</v>
      </c>
      <c r="H8" s="356">
        <v>-85.94261462289069</v>
      </c>
      <c r="I8" s="357">
        <v>-0.8305310144624106</v>
      </c>
      <c r="J8" s="296"/>
      <c r="K8" s="353" t="s">
        <v>297</v>
      </c>
      <c r="L8" s="358">
        <v>14342.269260266698</v>
      </c>
      <c r="M8" s="359">
        <v>14420.7284353467</v>
      </c>
      <c r="N8" s="359">
        <v>18943.62419662</v>
      </c>
      <c r="O8" s="359">
        <v>19920.82851769</v>
      </c>
      <c r="P8" s="360">
        <v>78.45917508000275</v>
      </c>
      <c r="Q8" s="360">
        <v>0.5470485434084215</v>
      </c>
      <c r="R8" s="360">
        <v>977.2043210699994</v>
      </c>
      <c r="S8" s="361">
        <v>5.158486628151947</v>
      </c>
    </row>
    <row r="9" spans="1:19" s="177" customFormat="1" ht="12.75">
      <c r="A9" s="353" t="s">
        <v>298</v>
      </c>
      <c r="B9" s="362">
        <v>3479.861155805159</v>
      </c>
      <c r="C9" s="356">
        <v>3463.565630850001</v>
      </c>
      <c r="D9" s="356">
        <v>3421.7982416800005</v>
      </c>
      <c r="E9" s="356">
        <v>3376.56846400328</v>
      </c>
      <c r="F9" s="362">
        <v>-16.295524955157816</v>
      </c>
      <c r="G9" s="356">
        <v>-0.4682808947125193</v>
      </c>
      <c r="H9" s="356">
        <v>-45.22977767672046</v>
      </c>
      <c r="I9" s="357">
        <v>-1.321813107675045</v>
      </c>
      <c r="K9" s="353" t="s">
        <v>299</v>
      </c>
      <c r="L9" s="363">
        <v>44.92072345</v>
      </c>
      <c r="M9" s="360">
        <v>47.58373212</v>
      </c>
      <c r="N9" s="360">
        <v>49.51927504</v>
      </c>
      <c r="O9" s="360">
        <v>49.32123501999999</v>
      </c>
      <c r="P9" s="363">
        <v>2.6630086700000035</v>
      </c>
      <c r="Q9" s="360">
        <v>5.928240832906718</v>
      </c>
      <c r="R9" s="360">
        <v>-0.19804002000000764</v>
      </c>
      <c r="S9" s="361">
        <v>-0.39992511974385253</v>
      </c>
    </row>
    <row r="10" spans="1:19" s="177" customFormat="1" ht="12.75">
      <c r="A10" s="353" t="s">
        <v>300</v>
      </c>
      <c r="B10" s="362">
        <v>20730.12233032415</v>
      </c>
      <c r="C10" s="356">
        <v>22423.197335263943</v>
      </c>
      <c r="D10" s="356">
        <v>28761.712302441654</v>
      </c>
      <c r="E10" s="356">
        <v>29565.420765497423</v>
      </c>
      <c r="F10" s="362">
        <v>1693.0750049397939</v>
      </c>
      <c r="G10" s="356">
        <v>8.167221485534379</v>
      </c>
      <c r="H10" s="356">
        <v>803.7084630557692</v>
      </c>
      <c r="I10" s="357">
        <v>2.7943693150269793</v>
      </c>
      <c r="K10" s="353" t="s">
        <v>301</v>
      </c>
      <c r="L10" s="363">
        <v>6466.227867574001</v>
      </c>
      <c r="M10" s="360">
        <v>6620.478164212501</v>
      </c>
      <c r="N10" s="360">
        <v>7273.623215850001</v>
      </c>
      <c r="O10" s="360">
        <v>8146.534522609502</v>
      </c>
      <c r="P10" s="363">
        <v>154.2502966385</v>
      </c>
      <c r="Q10" s="360">
        <v>2.385475733263505</v>
      </c>
      <c r="R10" s="360">
        <v>872.9113067595017</v>
      </c>
      <c r="S10" s="361">
        <v>12.00105203218851</v>
      </c>
    </row>
    <row r="11" spans="1:19" s="177" customFormat="1" ht="12.75">
      <c r="A11" s="353" t="s">
        <v>302</v>
      </c>
      <c r="B11" s="362">
        <v>1769.28074207</v>
      </c>
      <c r="C11" s="356">
        <v>1809.8710032300003</v>
      </c>
      <c r="D11" s="356">
        <v>2010.0968664000006</v>
      </c>
      <c r="E11" s="356">
        <v>2002.34601815</v>
      </c>
      <c r="F11" s="362">
        <v>40.59026116000018</v>
      </c>
      <c r="G11" s="356">
        <v>2.2941673525768964</v>
      </c>
      <c r="H11" s="356">
        <v>-7.750848250000672</v>
      </c>
      <c r="I11" s="357">
        <v>-0.38559575807319757</v>
      </c>
      <c r="K11" s="353" t="s">
        <v>303</v>
      </c>
      <c r="L11" s="364">
        <v>2149.04764034072</v>
      </c>
      <c r="M11" s="365">
        <v>1666.9692474900003</v>
      </c>
      <c r="N11" s="365">
        <v>3675.300366487057</v>
      </c>
      <c r="O11" s="365">
        <v>3537.82883610964</v>
      </c>
      <c r="P11" s="360">
        <v>-482.07839285071987</v>
      </c>
      <c r="Q11" s="360">
        <v>-22.432187346683897</v>
      </c>
      <c r="R11" s="360">
        <v>-137.4715303774169</v>
      </c>
      <c r="S11" s="361">
        <v>-3.74041620192299</v>
      </c>
    </row>
    <row r="12" spans="1:19" s="177" customFormat="1" ht="12.75">
      <c r="A12" s="353" t="s">
        <v>304</v>
      </c>
      <c r="B12" s="366">
        <v>31182.18807197159</v>
      </c>
      <c r="C12" s="367">
        <v>28143.895427039497</v>
      </c>
      <c r="D12" s="367">
        <v>34249.93535859693</v>
      </c>
      <c r="E12" s="367">
        <v>36911.64839877964</v>
      </c>
      <c r="F12" s="356">
        <v>-3038.292644932091</v>
      </c>
      <c r="G12" s="356">
        <v>-9.74368007119773</v>
      </c>
      <c r="H12" s="356">
        <v>2661.713040182709</v>
      </c>
      <c r="I12" s="357">
        <v>7.771439602190676</v>
      </c>
      <c r="K12" s="346" t="s">
        <v>305</v>
      </c>
      <c r="L12" s="350">
        <v>60042.01386870157</v>
      </c>
      <c r="M12" s="351">
        <v>64185.0169954487</v>
      </c>
      <c r="N12" s="351">
        <v>83966.81437344912</v>
      </c>
      <c r="O12" s="351">
        <v>87336.64372338385</v>
      </c>
      <c r="P12" s="351">
        <v>4143.003126747128</v>
      </c>
      <c r="Q12" s="351">
        <v>6.900173494858029</v>
      </c>
      <c r="R12" s="351">
        <v>3369.8293499347346</v>
      </c>
      <c r="S12" s="352">
        <v>4.013287124300261</v>
      </c>
    </row>
    <row r="13" spans="1:19" s="334" customFormat="1" ht="12.75">
      <c r="A13" s="346" t="s">
        <v>306</v>
      </c>
      <c r="B13" s="347">
        <v>3526.16618513</v>
      </c>
      <c r="C13" s="348">
        <v>3505.4088817200004</v>
      </c>
      <c r="D13" s="348">
        <v>3404.02542476</v>
      </c>
      <c r="E13" s="348">
        <v>3572.8447821795</v>
      </c>
      <c r="F13" s="348">
        <v>-20.757303409999622</v>
      </c>
      <c r="G13" s="348">
        <v>-0.5886649216232093</v>
      </c>
      <c r="H13" s="348">
        <v>168.81935741949974</v>
      </c>
      <c r="I13" s="349">
        <v>4.959403540042663</v>
      </c>
      <c r="K13" s="353" t="s">
        <v>307</v>
      </c>
      <c r="L13" s="358">
        <v>10938.141335183493</v>
      </c>
      <c r="M13" s="359">
        <v>12675.557422199498</v>
      </c>
      <c r="N13" s="359">
        <v>15317.699804687185</v>
      </c>
      <c r="O13" s="359">
        <v>15374.284261511726</v>
      </c>
      <c r="P13" s="360">
        <v>1737.416087016005</v>
      </c>
      <c r="Q13" s="360">
        <v>15.884015700432153</v>
      </c>
      <c r="R13" s="360">
        <v>56.58445682454112</v>
      </c>
      <c r="S13" s="361">
        <v>0.36940570415948737</v>
      </c>
    </row>
    <row r="14" spans="1:19" s="177" customFormat="1" ht="12.75">
      <c r="A14" s="353" t="s">
        <v>308</v>
      </c>
      <c r="B14" s="354">
        <v>1064.9545842500002</v>
      </c>
      <c r="C14" s="355">
        <v>1000.9242634000002</v>
      </c>
      <c r="D14" s="355">
        <v>1624.5139974299998</v>
      </c>
      <c r="E14" s="355">
        <v>1720.5397188695</v>
      </c>
      <c r="F14" s="356">
        <v>-64.03032084999995</v>
      </c>
      <c r="G14" s="356">
        <v>-6.012493095665074</v>
      </c>
      <c r="H14" s="356">
        <v>96.0257214395001</v>
      </c>
      <c r="I14" s="357">
        <v>5.911043031418253</v>
      </c>
      <c r="K14" s="353" t="s">
        <v>309</v>
      </c>
      <c r="L14" s="363">
        <v>6241.116634909785</v>
      </c>
      <c r="M14" s="360">
        <v>6660.828389148199</v>
      </c>
      <c r="N14" s="360">
        <v>10873.652292877894</v>
      </c>
      <c r="O14" s="360">
        <v>11547.73179948208</v>
      </c>
      <c r="P14" s="363">
        <v>419.71175423841396</v>
      </c>
      <c r="Q14" s="360">
        <v>6.724946492599571</v>
      </c>
      <c r="R14" s="360">
        <v>674.0795066041865</v>
      </c>
      <c r="S14" s="361">
        <v>6.19920049352415</v>
      </c>
    </row>
    <row r="15" spans="1:19" s="177" customFormat="1" ht="12.75">
      <c r="A15" s="353" t="s">
        <v>310</v>
      </c>
      <c r="B15" s="362">
        <v>796.0430835399999</v>
      </c>
      <c r="C15" s="356">
        <v>825.11193151</v>
      </c>
      <c r="D15" s="356">
        <v>511.9188356800001</v>
      </c>
      <c r="E15" s="356">
        <v>564.14158328</v>
      </c>
      <c r="F15" s="362">
        <v>29.068847970000093</v>
      </c>
      <c r="G15" s="356">
        <v>3.65166767616786</v>
      </c>
      <c r="H15" s="356">
        <v>52.22274759999988</v>
      </c>
      <c r="I15" s="357">
        <v>10.201372553645255</v>
      </c>
      <c r="K15" s="353" t="s">
        <v>311</v>
      </c>
      <c r="L15" s="363">
        <v>0</v>
      </c>
      <c r="M15" s="360">
        <v>0</v>
      </c>
      <c r="N15" s="360">
        <v>0</v>
      </c>
      <c r="O15" s="360">
        <v>0</v>
      </c>
      <c r="P15" s="368">
        <v>0</v>
      </c>
      <c r="Q15" s="369" t="s">
        <v>3</v>
      </c>
      <c r="R15" s="369">
        <v>0</v>
      </c>
      <c r="S15" s="370" t="s">
        <v>3</v>
      </c>
    </row>
    <row r="16" spans="1:19" s="177" customFormat="1" ht="12.75">
      <c r="A16" s="353" t="s">
        <v>312</v>
      </c>
      <c r="B16" s="362">
        <v>241.57251959</v>
      </c>
      <c r="C16" s="356">
        <v>280.88263324</v>
      </c>
      <c r="D16" s="356">
        <v>254.76278612000002</v>
      </c>
      <c r="E16" s="356">
        <v>261.99351614</v>
      </c>
      <c r="F16" s="362">
        <v>39.310113650000005</v>
      </c>
      <c r="G16" s="356">
        <v>16.27259330519781</v>
      </c>
      <c r="H16" s="356">
        <v>7.2307300199999816</v>
      </c>
      <c r="I16" s="357">
        <v>2.8382206562123704</v>
      </c>
      <c r="K16" s="353" t="s">
        <v>313</v>
      </c>
      <c r="L16" s="363">
        <v>0</v>
      </c>
      <c r="M16" s="360">
        <v>0</v>
      </c>
      <c r="N16" s="360">
        <v>0</v>
      </c>
      <c r="O16" s="360">
        <v>0</v>
      </c>
      <c r="P16" s="368">
        <v>0</v>
      </c>
      <c r="Q16" s="369" t="s">
        <v>3</v>
      </c>
      <c r="R16" s="369">
        <v>0</v>
      </c>
      <c r="S16" s="370" t="s">
        <v>3</v>
      </c>
    </row>
    <row r="17" spans="1:19" s="177" customFormat="1" ht="12.75">
      <c r="A17" s="353" t="s">
        <v>314</v>
      </c>
      <c r="B17" s="362">
        <v>11.854953219999999</v>
      </c>
      <c r="C17" s="356">
        <v>11.69771654</v>
      </c>
      <c r="D17" s="356">
        <v>14.13501966</v>
      </c>
      <c r="E17" s="356">
        <v>5.433380549999999</v>
      </c>
      <c r="F17" s="362">
        <v>-0.15723667999999869</v>
      </c>
      <c r="G17" s="356">
        <v>-1.3263374142609963</v>
      </c>
      <c r="H17" s="356">
        <v>-8.70163911</v>
      </c>
      <c r="I17" s="357">
        <v>-61.56085608161086</v>
      </c>
      <c r="J17" s="296"/>
      <c r="K17" s="353" t="s">
        <v>315</v>
      </c>
      <c r="L17" s="363">
        <v>31477.382981504998</v>
      </c>
      <c r="M17" s="360">
        <v>32940.784871831</v>
      </c>
      <c r="N17" s="360">
        <v>42207.085875954006</v>
      </c>
      <c r="O17" s="360">
        <v>43458.10060581002</v>
      </c>
      <c r="P17" s="363">
        <v>1463.4018903260003</v>
      </c>
      <c r="Q17" s="371">
        <v>4.649058313347853</v>
      </c>
      <c r="R17" s="371">
        <v>1251.0147298560114</v>
      </c>
      <c r="S17" s="372">
        <v>2.9639921920521237</v>
      </c>
    </row>
    <row r="18" spans="1:19" s="177" customFormat="1" ht="12.75">
      <c r="A18" s="353" t="s">
        <v>316</v>
      </c>
      <c r="B18" s="362">
        <v>16.02626883</v>
      </c>
      <c r="C18" s="356">
        <v>16.514198569999998</v>
      </c>
      <c r="D18" s="356">
        <v>27.84733919</v>
      </c>
      <c r="E18" s="356">
        <v>81.50281181</v>
      </c>
      <c r="F18" s="362">
        <v>0.48792973999999845</v>
      </c>
      <c r="G18" s="356">
        <v>3.0445623068959744</v>
      </c>
      <c r="H18" s="356">
        <v>53.65547262</v>
      </c>
      <c r="I18" s="357">
        <v>192.6771971063854</v>
      </c>
      <c r="K18" s="353" t="s">
        <v>317</v>
      </c>
      <c r="L18" s="363">
        <v>3063.0504860332953</v>
      </c>
      <c r="M18" s="360">
        <v>3401.809985839999</v>
      </c>
      <c r="N18" s="360">
        <v>4210.67966576</v>
      </c>
      <c r="O18" s="360">
        <v>4556.75144433</v>
      </c>
      <c r="P18" s="363">
        <v>338.75949980670384</v>
      </c>
      <c r="Q18" s="371">
        <v>11.059546728052903</v>
      </c>
      <c r="R18" s="371">
        <v>346.0717785699999</v>
      </c>
      <c r="S18" s="372">
        <v>8.21890540342342</v>
      </c>
    </row>
    <row r="19" spans="1:19" s="177" customFormat="1" ht="12.75">
      <c r="A19" s="353" t="s">
        <v>318</v>
      </c>
      <c r="B19" s="362">
        <v>517.13052966</v>
      </c>
      <c r="C19" s="356">
        <v>486.0313526499999</v>
      </c>
      <c r="D19" s="356">
        <v>511.2040372600001</v>
      </c>
      <c r="E19" s="356">
        <v>529.67103973</v>
      </c>
      <c r="F19" s="362">
        <v>-31.099177010000062</v>
      </c>
      <c r="G19" s="356">
        <v>-6.013796367900957</v>
      </c>
      <c r="H19" s="356">
        <v>18.46700246999984</v>
      </c>
      <c r="I19" s="357">
        <v>3.612452391608844</v>
      </c>
      <c r="K19" s="353" t="s">
        <v>319</v>
      </c>
      <c r="L19" s="364">
        <v>8322.322431069999</v>
      </c>
      <c r="M19" s="365">
        <v>8506.03632643</v>
      </c>
      <c r="N19" s="365">
        <v>11357.696734170016</v>
      </c>
      <c r="O19" s="365">
        <v>12399.775612250014</v>
      </c>
      <c r="P19" s="360">
        <v>183.7138953600006</v>
      </c>
      <c r="Q19" s="371">
        <v>2.2074835105419073</v>
      </c>
      <c r="R19" s="371">
        <v>1042.0788780799976</v>
      </c>
      <c r="S19" s="372">
        <v>9.17508983088858</v>
      </c>
    </row>
    <row r="20" spans="1:19" s="177" customFormat="1" ht="12.75">
      <c r="A20" s="353" t="s">
        <v>320</v>
      </c>
      <c r="B20" s="366">
        <v>878.58424604</v>
      </c>
      <c r="C20" s="367">
        <v>884.24678581</v>
      </c>
      <c r="D20" s="367">
        <v>459.64340942</v>
      </c>
      <c r="E20" s="367">
        <v>409.5627318</v>
      </c>
      <c r="F20" s="356">
        <v>5.662539769999967</v>
      </c>
      <c r="G20" s="356">
        <v>0.6445073190786719</v>
      </c>
      <c r="H20" s="356">
        <v>-50.08067762000002</v>
      </c>
      <c r="I20" s="357">
        <v>-10.895550027181768</v>
      </c>
      <c r="J20" s="296"/>
      <c r="K20" s="346" t="s">
        <v>321</v>
      </c>
      <c r="L20" s="350">
        <v>297464.8425950582</v>
      </c>
      <c r="M20" s="351">
        <v>299896.00635978027</v>
      </c>
      <c r="N20" s="351">
        <v>374349.8277711696</v>
      </c>
      <c r="O20" s="351">
        <v>388797.4692966306</v>
      </c>
      <c r="P20" s="351">
        <v>2431.163764722063</v>
      </c>
      <c r="Q20" s="373">
        <v>0.8172944888252324</v>
      </c>
      <c r="R20" s="373">
        <v>14447.64152546099</v>
      </c>
      <c r="S20" s="374">
        <v>3.8593957987052847</v>
      </c>
    </row>
    <row r="21" spans="1:19" s="334" customFormat="1" ht="12.75">
      <c r="A21" s="346" t="s">
        <v>322</v>
      </c>
      <c r="B21" s="347">
        <v>255565.55740765922</v>
      </c>
      <c r="C21" s="348">
        <v>258242.80738782109</v>
      </c>
      <c r="D21" s="348">
        <v>296111.1972812209</v>
      </c>
      <c r="E21" s="348">
        <v>303253.1975218808</v>
      </c>
      <c r="F21" s="348">
        <v>2677.2499801618687</v>
      </c>
      <c r="G21" s="348">
        <v>1.047578557658033</v>
      </c>
      <c r="H21" s="348">
        <v>7142.000240659865</v>
      </c>
      <c r="I21" s="349">
        <v>2.411931837172982</v>
      </c>
      <c r="J21" s="327"/>
      <c r="K21" s="353" t="s">
        <v>323</v>
      </c>
      <c r="L21" s="358">
        <v>66556.96564459868</v>
      </c>
      <c r="M21" s="359">
        <v>65485.033727887254</v>
      </c>
      <c r="N21" s="359">
        <v>75449.7206057355</v>
      </c>
      <c r="O21" s="359">
        <v>77722.05574849073</v>
      </c>
      <c r="P21" s="360">
        <v>-1071.9319167114227</v>
      </c>
      <c r="Q21" s="371">
        <v>-1.6105480565855899</v>
      </c>
      <c r="R21" s="371">
        <v>2272.335142755226</v>
      </c>
      <c r="S21" s="372">
        <v>3.011721083275275</v>
      </c>
    </row>
    <row r="22" spans="1:19" s="177" customFormat="1" ht="12.75">
      <c r="A22" s="353" t="s">
        <v>324</v>
      </c>
      <c r="B22" s="354">
        <v>49144.7073363505</v>
      </c>
      <c r="C22" s="355">
        <v>48393.148604140995</v>
      </c>
      <c r="D22" s="355">
        <v>59646.21329120616</v>
      </c>
      <c r="E22" s="355">
        <v>60324.434095773504</v>
      </c>
      <c r="F22" s="356">
        <v>-751.5587322095016</v>
      </c>
      <c r="G22" s="356">
        <v>-1.529277053306617</v>
      </c>
      <c r="H22" s="356">
        <v>678.2208045673469</v>
      </c>
      <c r="I22" s="357">
        <v>1.137072694382326</v>
      </c>
      <c r="J22" s="296"/>
      <c r="K22" s="353" t="s">
        <v>325</v>
      </c>
      <c r="L22" s="363">
        <v>48139.0792284881</v>
      </c>
      <c r="M22" s="360">
        <v>48059.01868009287</v>
      </c>
      <c r="N22" s="360">
        <v>59146.07714425187</v>
      </c>
      <c r="O22" s="360">
        <v>62054.36969564081</v>
      </c>
      <c r="P22" s="363">
        <v>-80.06054839523131</v>
      </c>
      <c r="Q22" s="371">
        <v>-0.16631092592201574</v>
      </c>
      <c r="R22" s="371">
        <v>2908.2925513889422</v>
      </c>
      <c r="S22" s="372">
        <v>4.917135153859626</v>
      </c>
    </row>
    <row r="23" spans="1:19" s="177" customFormat="1" ht="12.75">
      <c r="A23" s="353" t="s">
        <v>326</v>
      </c>
      <c r="B23" s="362">
        <v>14607.971609179998</v>
      </c>
      <c r="C23" s="356">
        <v>15523.276670090001</v>
      </c>
      <c r="D23" s="356">
        <v>19602.753444843507</v>
      </c>
      <c r="E23" s="356">
        <v>18315.477572670003</v>
      </c>
      <c r="F23" s="362">
        <v>915.3050609100028</v>
      </c>
      <c r="G23" s="356">
        <v>6.265791619794792</v>
      </c>
      <c r="H23" s="356">
        <v>-1287.2758721735045</v>
      </c>
      <c r="I23" s="357">
        <v>-6.566811523674606</v>
      </c>
      <c r="K23" s="353" t="s">
        <v>327</v>
      </c>
      <c r="L23" s="363">
        <v>26139.835300735725</v>
      </c>
      <c r="M23" s="360">
        <v>29253.946643195723</v>
      </c>
      <c r="N23" s="360">
        <v>39671.87261881226</v>
      </c>
      <c r="O23" s="360">
        <v>47763.254945544926</v>
      </c>
      <c r="P23" s="363">
        <v>3114.111342459997</v>
      </c>
      <c r="Q23" s="371">
        <v>11.91327836090975</v>
      </c>
      <c r="R23" s="371">
        <v>8091.382326732666</v>
      </c>
      <c r="S23" s="372">
        <v>20.395766049359015</v>
      </c>
    </row>
    <row r="24" spans="1:19" s="177" customFormat="1" ht="12.75">
      <c r="A24" s="353" t="s">
        <v>328</v>
      </c>
      <c r="B24" s="362">
        <v>9952.86956710395</v>
      </c>
      <c r="C24" s="356">
        <v>10920.04418452395</v>
      </c>
      <c r="D24" s="356">
        <v>13697.186892970001</v>
      </c>
      <c r="E24" s="356">
        <v>13614.499990610002</v>
      </c>
      <c r="F24" s="362">
        <v>967.1746174199998</v>
      </c>
      <c r="G24" s="356">
        <v>9.71754538627421</v>
      </c>
      <c r="H24" s="356">
        <v>-82.6869023599993</v>
      </c>
      <c r="I24" s="375">
        <v>-0.6036779888170896</v>
      </c>
      <c r="K24" s="353" t="s">
        <v>329</v>
      </c>
      <c r="L24" s="363">
        <v>119664.8019044213</v>
      </c>
      <c r="M24" s="360">
        <v>117636.446488242</v>
      </c>
      <c r="N24" s="360">
        <v>150233.75500248134</v>
      </c>
      <c r="O24" s="360">
        <v>150494.42483149562</v>
      </c>
      <c r="P24" s="363">
        <v>-2028.3554161793</v>
      </c>
      <c r="Q24" s="371">
        <v>-1.6950309396737968</v>
      </c>
      <c r="R24" s="371">
        <v>260.6698290142813</v>
      </c>
      <c r="S24" s="372">
        <v>0.17350949459392526</v>
      </c>
    </row>
    <row r="25" spans="1:19" s="177" customFormat="1" ht="12.75">
      <c r="A25" s="353" t="s">
        <v>330</v>
      </c>
      <c r="B25" s="362">
        <v>5640.701975473947</v>
      </c>
      <c r="C25" s="356">
        <v>6857.226383673948</v>
      </c>
      <c r="D25" s="356">
        <v>9577.186901309999</v>
      </c>
      <c r="E25" s="356">
        <v>9754.80928231</v>
      </c>
      <c r="F25" s="362">
        <v>1216.5244082000008</v>
      </c>
      <c r="G25" s="356">
        <v>21.5668974090372</v>
      </c>
      <c r="H25" s="356">
        <v>177.62238100000104</v>
      </c>
      <c r="I25" s="357">
        <v>1.8546404370129321</v>
      </c>
      <c r="K25" s="353" t="s">
        <v>331</v>
      </c>
      <c r="L25" s="363">
        <v>35801.55782196435</v>
      </c>
      <c r="M25" s="360">
        <v>38338.15203368235</v>
      </c>
      <c r="N25" s="360">
        <v>48367.84687966859</v>
      </c>
      <c r="O25" s="360">
        <v>49254.1672123485</v>
      </c>
      <c r="P25" s="363">
        <v>2536.594211718002</v>
      </c>
      <c r="Q25" s="371">
        <v>7.085150384606434</v>
      </c>
      <c r="R25" s="371">
        <v>886.3203326799048</v>
      </c>
      <c r="S25" s="372">
        <v>1.832457696297557</v>
      </c>
    </row>
    <row r="26" spans="1:19" s="177" customFormat="1" ht="12.75">
      <c r="A26" s="353" t="s">
        <v>332</v>
      </c>
      <c r="B26" s="362">
        <v>4312.167591630001</v>
      </c>
      <c r="C26" s="356">
        <v>4062.8178008500004</v>
      </c>
      <c r="D26" s="356">
        <v>4119.999991660002</v>
      </c>
      <c r="E26" s="356">
        <v>3859.690708300001</v>
      </c>
      <c r="F26" s="362">
        <v>-249.3497907800006</v>
      </c>
      <c r="G26" s="356">
        <v>-5.782469847971431</v>
      </c>
      <c r="H26" s="356">
        <v>-260.3092833600008</v>
      </c>
      <c r="I26" s="357">
        <v>-6.318186502110132</v>
      </c>
      <c r="K26" s="353" t="s">
        <v>333</v>
      </c>
      <c r="L26" s="364">
        <v>1162.6026948499998</v>
      </c>
      <c r="M26" s="365">
        <v>1123.40878668</v>
      </c>
      <c r="N26" s="365">
        <v>1480.5555202200196</v>
      </c>
      <c r="O26" s="365">
        <v>1509.1968631100196</v>
      </c>
      <c r="P26" s="360">
        <v>-39.19390816999976</v>
      </c>
      <c r="Q26" s="371">
        <v>-3.371221169847417</v>
      </c>
      <c r="R26" s="371">
        <v>28.641342890000033</v>
      </c>
      <c r="S26" s="372">
        <v>1.9344997535616735</v>
      </c>
    </row>
    <row r="27" spans="1:19" s="177" customFormat="1" ht="12.75">
      <c r="A27" s="353" t="s">
        <v>334</v>
      </c>
      <c r="B27" s="362">
        <v>1277.4018440000004</v>
      </c>
      <c r="C27" s="356">
        <v>396.46485620600066</v>
      </c>
      <c r="D27" s="356">
        <v>494.77012422999985</v>
      </c>
      <c r="E27" s="356">
        <v>513.4071568499999</v>
      </c>
      <c r="F27" s="362">
        <v>-880.9369877939998</v>
      </c>
      <c r="G27" s="356">
        <v>-68.96318428940671</v>
      </c>
      <c r="H27" s="356">
        <v>18.637032620000014</v>
      </c>
      <c r="I27" s="357">
        <v>3.766806382864048</v>
      </c>
      <c r="K27" s="346" t="s">
        <v>335</v>
      </c>
      <c r="L27" s="350">
        <v>107252.81507546373</v>
      </c>
      <c r="M27" s="351">
        <v>108532.30106335998</v>
      </c>
      <c r="N27" s="351">
        <v>135056.38298246288</v>
      </c>
      <c r="O27" s="351">
        <v>135856.50647609</v>
      </c>
      <c r="P27" s="351">
        <v>1279.4859878962452</v>
      </c>
      <c r="Q27" s="373">
        <v>1.1929626154763313</v>
      </c>
      <c r="R27" s="373">
        <v>800.1234936271212</v>
      </c>
      <c r="S27" s="374">
        <v>0.5924366371717638</v>
      </c>
    </row>
    <row r="28" spans="1:19" s="177" customFormat="1" ht="12.75">
      <c r="A28" s="353" t="s">
        <v>336</v>
      </c>
      <c r="B28" s="362">
        <v>5944.705740249078</v>
      </c>
      <c r="C28" s="356">
        <v>5936.45903087</v>
      </c>
      <c r="D28" s="356">
        <v>6808.2353452</v>
      </c>
      <c r="E28" s="356">
        <v>6763.090448700002</v>
      </c>
      <c r="F28" s="362">
        <v>-8.246709379078311</v>
      </c>
      <c r="G28" s="356">
        <v>-0.1387235927128124</v>
      </c>
      <c r="H28" s="356">
        <v>-45.14489649999814</v>
      </c>
      <c r="I28" s="357">
        <v>-0.6630924786086688</v>
      </c>
      <c r="K28" s="353" t="s">
        <v>337</v>
      </c>
      <c r="L28" s="358">
        <v>2160.39919307</v>
      </c>
      <c r="M28" s="359">
        <v>2098.5995853900004</v>
      </c>
      <c r="N28" s="359">
        <v>1497.29522539</v>
      </c>
      <c r="O28" s="359">
        <v>1525.46450505</v>
      </c>
      <c r="P28" s="360">
        <v>-61.79960767999955</v>
      </c>
      <c r="Q28" s="371">
        <v>-2.8605642826676045</v>
      </c>
      <c r="R28" s="371">
        <v>28.16927966000003</v>
      </c>
      <c r="S28" s="372">
        <v>1.8813443856847127</v>
      </c>
    </row>
    <row r="29" spans="1:19" s="177" customFormat="1" ht="12.75">
      <c r="A29" s="353" t="s">
        <v>338</v>
      </c>
      <c r="B29" s="362">
        <v>0</v>
      </c>
      <c r="C29" s="356">
        <v>0</v>
      </c>
      <c r="D29" s="356">
        <v>0</v>
      </c>
      <c r="E29" s="356">
        <v>0</v>
      </c>
      <c r="F29" s="376">
        <v>0</v>
      </c>
      <c r="G29" s="377" t="s">
        <v>3</v>
      </c>
      <c r="H29" s="377">
        <v>0</v>
      </c>
      <c r="I29" s="378" t="s">
        <v>3</v>
      </c>
      <c r="J29" s="296"/>
      <c r="K29" s="379" t="s">
        <v>339</v>
      </c>
      <c r="L29" s="363">
        <v>131.60030004</v>
      </c>
      <c r="M29" s="360">
        <v>135.99389552</v>
      </c>
      <c r="N29" s="360">
        <v>158.91970232</v>
      </c>
      <c r="O29" s="360">
        <v>160.71268043</v>
      </c>
      <c r="P29" s="363">
        <v>4.393595479999988</v>
      </c>
      <c r="Q29" s="371">
        <v>3.3385907772737227</v>
      </c>
      <c r="R29" s="371">
        <v>1.792978110000007</v>
      </c>
      <c r="S29" s="372">
        <v>1.128228963322417</v>
      </c>
    </row>
    <row r="30" spans="1:19" s="177" customFormat="1" ht="12.75">
      <c r="A30" s="353" t="s">
        <v>340</v>
      </c>
      <c r="B30" s="362">
        <v>13283.049057741999</v>
      </c>
      <c r="C30" s="356">
        <v>13664.2592119855</v>
      </c>
      <c r="D30" s="356">
        <v>15064.411486055002</v>
      </c>
      <c r="E30" s="356">
        <v>15930.6222798705</v>
      </c>
      <c r="F30" s="362">
        <v>381.21015424350117</v>
      </c>
      <c r="G30" s="380">
        <v>2.8698994680089176</v>
      </c>
      <c r="H30" s="380">
        <v>866.2107938154986</v>
      </c>
      <c r="I30" s="381">
        <v>5.750047352446145</v>
      </c>
      <c r="K30" s="353" t="s">
        <v>341</v>
      </c>
      <c r="L30" s="363">
        <v>567.73356983</v>
      </c>
      <c r="M30" s="360">
        <v>482.88</v>
      </c>
      <c r="N30" s="360">
        <v>507.23868614</v>
      </c>
      <c r="O30" s="360">
        <v>650.47806193</v>
      </c>
      <c r="P30" s="363">
        <v>-84.85356982999997</v>
      </c>
      <c r="Q30" s="371">
        <v>-14.946019460397277</v>
      </c>
      <c r="R30" s="371">
        <v>143.23937578999994</v>
      </c>
      <c r="S30" s="372">
        <v>28.239047948023675</v>
      </c>
    </row>
    <row r="31" spans="1:19" s="177" customFormat="1" ht="12.75">
      <c r="A31" s="353" t="s">
        <v>342</v>
      </c>
      <c r="B31" s="362">
        <v>11736.549682733475</v>
      </c>
      <c r="C31" s="356">
        <v>11914.896371679999</v>
      </c>
      <c r="D31" s="356">
        <v>13731.801656999</v>
      </c>
      <c r="E31" s="356">
        <v>14512.925608305</v>
      </c>
      <c r="F31" s="362">
        <v>178.3466889465235</v>
      </c>
      <c r="G31" s="380">
        <v>1.5195836405728576</v>
      </c>
      <c r="H31" s="380">
        <v>781.1239513060009</v>
      </c>
      <c r="I31" s="381">
        <v>5.688430191590101</v>
      </c>
      <c r="K31" s="353" t="s">
        <v>343</v>
      </c>
      <c r="L31" s="363">
        <v>30965.701122430008</v>
      </c>
      <c r="M31" s="360">
        <v>31277.48437190001</v>
      </c>
      <c r="N31" s="360">
        <v>40879.62089620001</v>
      </c>
      <c r="O31" s="360">
        <v>41362.97578377001</v>
      </c>
      <c r="P31" s="363">
        <v>311.78324947000146</v>
      </c>
      <c r="Q31" s="371">
        <v>1.0068664301747756</v>
      </c>
      <c r="R31" s="371">
        <v>483.35488756999985</v>
      </c>
      <c r="S31" s="372">
        <v>1.1823859345401377</v>
      </c>
    </row>
    <row r="32" spans="1:19" s="177" customFormat="1" ht="12.75">
      <c r="A32" s="353" t="s">
        <v>344</v>
      </c>
      <c r="B32" s="362">
        <v>3889.9394175924995</v>
      </c>
      <c r="C32" s="356">
        <v>3975.5749761195</v>
      </c>
      <c r="D32" s="356">
        <v>4792.517192405833</v>
      </c>
      <c r="E32" s="356">
        <v>4919.749535983334</v>
      </c>
      <c r="F32" s="362">
        <v>85.63555852700074</v>
      </c>
      <c r="G32" s="380">
        <v>2.20146252508994</v>
      </c>
      <c r="H32" s="380">
        <v>127.23234357750061</v>
      </c>
      <c r="I32" s="381">
        <v>2.6548124601224488</v>
      </c>
      <c r="K32" s="353" t="s">
        <v>345</v>
      </c>
      <c r="L32" s="363">
        <v>3379.172844783744</v>
      </c>
      <c r="M32" s="360">
        <v>3717.68675711</v>
      </c>
      <c r="N32" s="360">
        <v>4013.5000495628806</v>
      </c>
      <c r="O32" s="360">
        <v>3944.399746969999</v>
      </c>
      <c r="P32" s="363">
        <v>338.5139123262561</v>
      </c>
      <c r="Q32" s="371">
        <v>10.017656032268448</v>
      </c>
      <c r="R32" s="371">
        <v>-69.10030259288169</v>
      </c>
      <c r="S32" s="372">
        <v>-1.7216968167325066</v>
      </c>
    </row>
    <row r="33" spans="1:19" s="177" customFormat="1" ht="12.75">
      <c r="A33" s="353" t="s">
        <v>346</v>
      </c>
      <c r="B33" s="362">
        <v>6546.317520439999</v>
      </c>
      <c r="C33" s="356">
        <v>6558.098395079999</v>
      </c>
      <c r="D33" s="356">
        <v>7318.6586114084985</v>
      </c>
      <c r="E33" s="356">
        <v>7496.148612080001</v>
      </c>
      <c r="F33" s="362">
        <v>11.780874640000548</v>
      </c>
      <c r="G33" s="380">
        <v>0.17996185799445788</v>
      </c>
      <c r="H33" s="380">
        <v>177.49000067150246</v>
      </c>
      <c r="I33" s="381">
        <v>2.425171197285071</v>
      </c>
      <c r="K33" s="353" t="s">
        <v>347</v>
      </c>
      <c r="L33" s="363">
        <v>40.99367049999999</v>
      </c>
      <c r="M33" s="360">
        <v>21.169323099999996</v>
      </c>
      <c r="N33" s="360">
        <v>75.75090191</v>
      </c>
      <c r="O33" s="360">
        <v>111.22045967</v>
      </c>
      <c r="P33" s="363">
        <v>-19.824347399999997</v>
      </c>
      <c r="Q33" s="371">
        <v>-48.35953247953242</v>
      </c>
      <c r="R33" s="371">
        <v>35.46955776</v>
      </c>
      <c r="S33" s="372">
        <v>46.823941188372316</v>
      </c>
    </row>
    <row r="34" spans="1:19" s="177" customFormat="1" ht="12.75">
      <c r="A34" s="353" t="s">
        <v>348</v>
      </c>
      <c r="B34" s="362">
        <v>0</v>
      </c>
      <c r="C34" s="356">
        <v>0</v>
      </c>
      <c r="D34" s="356">
        <v>0</v>
      </c>
      <c r="E34" s="356">
        <v>0</v>
      </c>
      <c r="F34" s="376">
        <v>0</v>
      </c>
      <c r="G34" s="377" t="s">
        <v>3</v>
      </c>
      <c r="H34" s="377">
        <v>0</v>
      </c>
      <c r="I34" s="378" t="s">
        <v>3</v>
      </c>
      <c r="K34" s="353" t="s">
        <v>349</v>
      </c>
      <c r="L34" s="363">
        <v>3323.2612199799996</v>
      </c>
      <c r="M34" s="360">
        <v>3074.2420108500005</v>
      </c>
      <c r="N34" s="360">
        <v>5434.499547969999</v>
      </c>
      <c r="O34" s="360">
        <v>5190.466384559999</v>
      </c>
      <c r="P34" s="363">
        <v>-249.01920912999913</v>
      </c>
      <c r="Q34" s="371">
        <v>-7.493218036332931</v>
      </c>
      <c r="R34" s="371">
        <v>-244.03316341000027</v>
      </c>
      <c r="S34" s="372">
        <v>-4.490444083322379</v>
      </c>
    </row>
    <row r="35" spans="1:19" s="177" customFormat="1" ht="12.75">
      <c r="A35" s="353" t="s">
        <v>350</v>
      </c>
      <c r="B35" s="362">
        <v>8346.075369999999</v>
      </c>
      <c r="C35" s="356">
        <v>8160.912493489998</v>
      </c>
      <c r="D35" s="356">
        <v>9756.636961830001</v>
      </c>
      <c r="E35" s="356">
        <v>9879.87163786</v>
      </c>
      <c r="F35" s="362">
        <v>-185.1628765100004</v>
      </c>
      <c r="G35" s="356">
        <v>-2.2185622379540098</v>
      </c>
      <c r="H35" s="356">
        <v>123.23467602999881</v>
      </c>
      <c r="I35" s="357">
        <v>1.2630855950889488</v>
      </c>
      <c r="K35" s="353" t="s">
        <v>351</v>
      </c>
      <c r="L35" s="363">
        <v>0</v>
      </c>
      <c r="M35" s="360">
        <v>0</v>
      </c>
      <c r="N35" s="360">
        <v>0</v>
      </c>
      <c r="O35" s="360">
        <v>0</v>
      </c>
      <c r="P35" s="368">
        <v>0</v>
      </c>
      <c r="Q35" s="369" t="s">
        <v>3</v>
      </c>
      <c r="R35" s="369">
        <v>0</v>
      </c>
      <c r="S35" s="370" t="s">
        <v>3</v>
      </c>
    </row>
    <row r="36" spans="1:19" s="177" customFormat="1" ht="12.75">
      <c r="A36" s="353" t="s">
        <v>352</v>
      </c>
      <c r="B36" s="362">
        <v>1650.7727841995002</v>
      </c>
      <c r="C36" s="356">
        <v>1673.4204769884998</v>
      </c>
      <c r="D36" s="356">
        <v>1607.0436244189998</v>
      </c>
      <c r="E36" s="356">
        <v>1813.3683698290001</v>
      </c>
      <c r="F36" s="362">
        <v>22.64769278899962</v>
      </c>
      <c r="G36" s="356">
        <v>1.3719448857997762</v>
      </c>
      <c r="H36" s="356">
        <v>206.32474541000033</v>
      </c>
      <c r="I36" s="357">
        <v>12.838776886632038</v>
      </c>
      <c r="K36" s="353" t="s">
        <v>353</v>
      </c>
      <c r="L36" s="363">
        <v>3358.7018525</v>
      </c>
      <c r="M36" s="360">
        <v>2121.15505264</v>
      </c>
      <c r="N36" s="360">
        <v>1614.92240128</v>
      </c>
      <c r="O36" s="360">
        <v>1828.0039227</v>
      </c>
      <c r="P36" s="363">
        <v>-1237.5467998599997</v>
      </c>
      <c r="Q36" s="371">
        <v>-36.845985568467476</v>
      </c>
      <c r="R36" s="371">
        <v>213.08152141999994</v>
      </c>
      <c r="S36" s="372">
        <v>13.194536235989412</v>
      </c>
    </row>
    <row r="37" spans="1:19" s="177" customFormat="1" ht="12.75">
      <c r="A37" s="353" t="s">
        <v>354</v>
      </c>
      <c r="B37" s="362">
        <v>804.1768271200002</v>
      </c>
      <c r="C37" s="356">
        <v>625.6660678000002</v>
      </c>
      <c r="D37" s="356">
        <v>991.1339984</v>
      </c>
      <c r="E37" s="356">
        <v>1003.98726923</v>
      </c>
      <c r="F37" s="362">
        <v>-178.51075932000003</v>
      </c>
      <c r="G37" s="356">
        <v>-22.19794867247057</v>
      </c>
      <c r="H37" s="356">
        <v>12.853270830000042</v>
      </c>
      <c r="I37" s="357">
        <v>1.2968247331591125</v>
      </c>
      <c r="K37" s="353" t="s">
        <v>355</v>
      </c>
      <c r="L37" s="363">
        <v>783.9566853</v>
      </c>
      <c r="M37" s="360">
        <v>649.2772957699999</v>
      </c>
      <c r="N37" s="360">
        <v>811.3183150799999</v>
      </c>
      <c r="O37" s="360">
        <v>692.29750907</v>
      </c>
      <c r="P37" s="363">
        <v>-134.6793895300001</v>
      </c>
      <c r="Q37" s="371">
        <v>-17.17944269822277</v>
      </c>
      <c r="R37" s="371">
        <v>-119.02080600999989</v>
      </c>
      <c r="S37" s="372">
        <v>-14.670050434922558</v>
      </c>
    </row>
    <row r="38" spans="1:19" s="177" customFormat="1" ht="12.75">
      <c r="A38" s="353" t="s">
        <v>356</v>
      </c>
      <c r="B38" s="362">
        <v>589.60718425</v>
      </c>
      <c r="C38" s="356">
        <v>619.28479149</v>
      </c>
      <c r="D38" s="356">
        <v>476.60258767000005</v>
      </c>
      <c r="E38" s="356">
        <v>442.6279601399999</v>
      </c>
      <c r="F38" s="362">
        <v>29.67760723999993</v>
      </c>
      <c r="G38" s="356">
        <v>5.033454142481461</v>
      </c>
      <c r="H38" s="356">
        <v>-33.974627530000134</v>
      </c>
      <c r="I38" s="357">
        <v>-7.128502532076932</v>
      </c>
      <c r="K38" s="353" t="s">
        <v>357</v>
      </c>
      <c r="L38" s="363">
        <v>56501.03256947998</v>
      </c>
      <c r="M38" s="360">
        <v>58577.18247664999</v>
      </c>
      <c r="N38" s="360">
        <v>68126.24783181</v>
      </c>
      <c r="O38" s="360">
        <v>70308.55775503002</v>
      </c>
      <c r="P38" s="363">
        <v>2076.149907170009</v>
      </c>
      <c r="Q38" s="371">
        <v>3.6745344514136855</v>
      </c>
      <c r="R38" s="371">
        <v>2182.3099232200184</v>
      </c>
      <c r="S38" s="372">
        <v>3.2033320382001698</v>
      </c>
    </row>
    <row r="39" spans="1:19" s="177" customFormat="1" ht="12.75">
      <c r="A39" s="353" t="s">
        <v>358</v>
      </c>
      <c r="B39" s="362">
        <v>1541.6826397700002</v>
      </c>
      <c r="C39" s="356">
        <v>1580.4642199900004</v>
      </c>
      <c r="D39" s="356">
        <v>1822.803343857</v>
      </c>
      <c r="E39" s="356">
        <v>1779.0773223115004</v>
      </c>
      <c r="F39" s="362">
        <v>38.78158022000025</v>
      </c>
      <c r="G39" s="356">
        <v>2.5155358969201327</v>
      </c>
      <c r="H39" s="356">
        <v>-43.726021545499634</v>
      </c>
      <c r="I39" s="357">
        <v>-2.3988337355677993</v>
      </c>
      <c r="K39" s="353" t="s">
        <v>359</v>
      </c>
      <c r="L39" s="364">
        <v>6040.262047549997</v>
      </c>
      <c r="M39" s="365">
        <v>6376.630294429998</v>
      </c>
      <c r="N39" s="365">
        <v>11937.0694248</v>
      </c>
      <c r="O39" s="365">
        <v>10081.929666909999</v>
      </c>
      <c r="P39" s="360">
        <v>336.3682468800007</v>
      </c>
      <c r="Q39" s="371">
        <v>5.568769106903825</v>
      </c>
      <c r="R39" s="371">
        <v>-1855.1397578900014</v>
      </c>
      <c r="S39" s="372">
        <v>-15.54099831266654</v>
      </c>
    </row>
    <row r="40" spans="1:19" s="177" customFormat="1" ht="12.75">
      <c r="A40" s="353" t="s">
        <v>360</v>
      </c>
      <c r="B40" s="362">
        <v>12615.06808854875</v>
      </c>
      <c r="C40" s="356">
        <v>12879.866492328749</v>
      </c>
      <c r="D40" s="356">
        <v>14252.240938379999</v>
      </c>
      <c r="E40" s="356">
        <v>15050.50248371</v>
      </c>
      <c r="F40" s="362">
        <v>264.7984037799979</v>
      </c>
      <c r="G40" s="356">
        <v>2.0990644039437805</v>
      </c>
      <c r="H40" s="356">
        <v>798.2615453300023</v>
      </c>
      <c r="I40" s="357">
        <v>5.600954606235683</v>
      </c>
      <c r="K40" s="346" t="s">
        <v>361</v>
      </c>
      <c r="L40" s="350">
        <v>107993.85060592178</v>
      </c>
      <c r="M40" s="351">
        <v>109365.29140330297</v>
      </c>
      <c r="N40" s="351">
        <v>126574.73428609353</v>
      </c>
      <c r="O40" s="351">
        <v>131090.02238696994</v>
      </c>
      <c r="P40" s="351">
        <v>1371.4407973811904</v>
      </c>
      <c r="Q40" s="373">
        <v>1.2699248982108138</v>
      </c>
      <c r="R40" s="373">
        <v>4515.288100876409</v>
      </c>
      <c r="S40" s="374">
        <v>3.5672902071203425</v>
      </c>
    </row>
    <row r="41" spans="1:19" s="177" customFormat="1" ht="12.75">
      <c r="A41" s="353" t="s">
        <v>362</v>
      </c>
      <c r="B41" s="362">
        <v>35459.97253626999</v>
      </c>
      <c r="C41" s="356">
        <v>34464.9559289875</v>
      </c>
      <c r="D41" s="356">
        <v>38608.39559951</v>
      </c>
      <c r="E41" s="356">
        <v>39416.401913960006</v>
      </c>
      <c r="F41" s="362">
        <v>-995.0166072824868</v>
      </c>
      <c r="G41" s="356">
        <v>-2.8060275745130396</v>
      </c>
      <c r="H41" s="356">
        <v>808.0063144500091</v>
      </c>
      <c r="I41" s="357">
        <v>2.0928254124609724</v>
      </c>
      <c r="K41" s="353" t="s">
        <v>363</v>
      </c>
      <c r="L41" s="358">
        <v>11154.811679539996</v>
      </c>
      <c r="M41" s="359">
        <v>11137.928892692502</v>
      </c>
      <c r="N41" s="359">
        <v>11478.185984962998</v>
      </c>
      <c r="O41" s="359">
        <v>11418.123965952504</v>
      </c>
      <c r="P41" s="360">
        <v>-16.88278684749457</v>
      </c>
      <c r="Q41" s="371">
        <v>-0.15134981506196782</v>
      </c>
      <c r="R41" s="371">
        <v>-60.06201901049462</v>
      </c>
      <c r="S41" s="372">
        <v>-0.5232710037037115</v>
      </c>
    </row>
    <row r="42" spans="1:19" s="177" customFormat="1" ht="12.75">
      <c r="A42" s="353" t="s">
        <v>364</v>
      </c>
      <c r="B42" s="362">
        <v>5652.9988508021</v>
      </c>
      <c r="C42" s="356">
        <v>5512.041783120001</v>
      </c>
      <c r="D42" s="356">
        <v>7090.831829739999</v>
      </c>
      <c r="E42" s="356">
        <v>7151.041665428558</v>
      </c>
      <c r="F42" s="362">
        <v>-140.95706768209857</v>
      </c>
      <c r="G42" s="356">
        <v>-2.493491886383424</v>
      </c>
      <c r="H42" s="356">
        <v>60.209835688559</v>
      </c>
      <c r="I42" s="357">
        <v>0.8491223192747291</v>
      </c>
      <c r="K42" s="353" t="s">
        <v>365</v>
      </c>
      <c r="L42" s="363">
        <v>30110.321948470006</v>
      </c>
      <c r="M42" s="360">
        <v>31371.97383790003</v>
      </c>
      <c r="N42" s="360">
        <v>39907.14514883589</v>
      </c>
      <c r="O42" s="360">
        <v>42246.24878216977</v>
      </c>
      <c r="P42" s="363">
        <v>1261.6518894300243</v>
      </c>
      <c r="Q42" s="371">
        <v>4.190097640235071</v>
      </c>
      <c r="R42" s="371">
        <v>2339.103633333885</v>
      </c>
      <c r="S42" s="372">
        <v>5.861365488836824</v>
      </c>
    </row>
    <row r="43" spans="1:19" s="177" customFormat="1" ht="12.75">
      <c r="A43" s="353" t="s">
        <v>366</v>
      </c>
      <c r="B43" s="362">
        <v>38116.09233171301</v>
      </c>
      <c r="C43" s="356">
        <v>42003.11026175074</v>
      </c>
      <c r="D43" s="356">
        <v>41259.998918947495</v>
      </c>
      <c r="E43" s="356">
        <v>44510.6777130145</v>
      </c>
      <c r="F43" s="362">
        <v>3887.017930037735</v>
      </c>
      <c r="G43" s="356">
        <v>10.197839527226913</v>
      </c>
      <c r="H43" s="356">
        <v>3250.6787940670038</v>
      </c>
      <c r="I43" s="357">
        <v>7.878523701497773</v>
      </c>
      <c r="K43" s="353" t="s">
        <v>367</v>
      </c>
      <c r="L43" s="363">
        <v>1011.4556164499999</v>
      </c>
      <c r="M43" s="360">
        <v>970.6286710800001</v>
      </c>
      <c r="N43" s="360">
        <v>1022.18701226</v>
      </c>
      <c r="O43" s="360">
        <v>1057.5233868900004</v>
      </c>
      <c r="P43" s="363">
        <v>-40.82694536999975</v>
      </c>
      <c r="Q43" s="371">
        <v>-4.036454462855611</v>
      </c>
      <c r="R43" s="371">
        <v>35.33637463000048</v>
      </c>
      <c r="S43" s="372">
        <v>3.456938329892656</v>
      </c>
    </row>
    <row r="44" spans="1:19" s="177" customFormat="1" ht="12.75">
      <c r="A44" s="353" t="s">
        <v>368</v>
      </c>
      <c r="B44" s="362">
        <v>3864.3572224248</v>
      </c>
      <c r="C44" s="356">
        <v>4352.7286989942</v>
      </c>
      <c r="D44" s="356">
        <v>4113.232076321699</v>
      </c>
      <c r="E44" s="356">
        <v>4509.4508817907</v>
      </c>
      <c r="F44" s="362">
        <v>488.37147656940033</v>
      </c>
      <c r="G44" s="356">
        <v>12.637845014311536</v>
      </c>
      <c r="H44" s="356">
        <v>396.2188054690005</v>
      </c>
      <c r="I44" s="357">
        <v>9.632785073078669</v>
      </c>
      <c r="K44" s="353" t="s">
        <v>369</v>
      </c>
      <c r="L44" s="363">
        <v>1863.5778728299995</v>
      </c>
      <c r="M44" s="360">
        <v>1531.1166211167001</v>
      </c>
      <c r="N44" s="360">
        <v>1973.4139351400001</v>
      </c>
      <c r="O44" s="360">
        <v>2029.4751932700003</v>
      </c>
      <c r="P44" s="363">
        <v>-332.46125171329936</v>
      </c>
      <c r="Q44" s="371">
        <v>-17.839944150465204</v>
      </c>
      <c r="R44" s="371">
        <v>56.06125813000017</v>
      </c>
      <c r="S44" s="372">
        <v>2.840826099974966</v>
      </c>
    </row>
    <row r="45" spans="1:19" s="177" customFormat="1" ht="12.75">
      <c r="A45" s="353" t="s">
        <v>370</v>
      </c>
      <c r="B45" s="366">
        <v>30541.24179716959</v>
      </c>
      <c r="C45" s="367">
        <v>29088.1338721854</v>
      </c>
      <c r="D45" s="367">
        <v>34975.729356827804</v>
      </c>
      <c r="E45" s="367">
        <v>35305.835003764245</v>
      </c>
      <c r="F45" s="356">
        <v>-1453.1079249841896</v>
      </c>
      <c r="G45" s="356">
        <v>-4.757854754677513</v>
      </c>
      <c r="H45" s="356">
        <v>330.1056469364412</v>
      </c>
      <c r="I45" s="357">
        <v>0.9438134758210539</v>
      </c>
      <c r="K45" s="353" t="s">
        <v>371</v>
      </c>
      <c r="L45" s="363">
        <v>17695.73565615765</v>
      </c>
      <c r="M45" s="360">
        <v>18684.129050462758</v>
      </c>
      <c r="N45" s="360">
        <v>21023.335356708365</v>
      </c>
      <c r="O45" s="360">
        <v>21534.2096003224</v>
      </c>
      <c r="P45" s="363">
        <v>988.3933943051088</v>
      </c>
      <c r="Q45" s="371">
        <v>5.585489145579398</v>
      </c>
      <c r="R45" s="371">
        <v>510.87424361403464</v>
      </c>
      <c r="S45" s="372">
        <v>2.4300342212398713</v>
      </c>
    </row>
    <row r="46" spans="1:19" s="334" customFormat="1" ht="12.75">
      <c r="A46" s="346" t="s">
        <v>372</v>
      </c>
      <c r="B46" s="347">
        <v>152872.33680894147</v>
      </c>
      <c r="C46" s="348">
        <v>155050.11424918243</v>
      </c>
      <c r="D46" s="348">
        <v>182872.1444777414</v>
      </c>
      <c r="E46" s="348">
        <v>190647.115470281</v>
      </c>
      <c r="F46" s="348">
        <v>2177.777440240956</v>
      </c>
      <c r="G46" s="348">
        <v>1.4245726111734156</v>
      </c>
      <c r="H46" s="348">
        <v>7774.970992539573</v>
      </c>
      <c r="I46" s="349">
        <v>4.251588460748825</v>
      </c>
      <c r="K46" s="353" t="s">
        <v>373</v>
      </c>
      <c r="L46" s="363">
        <v>25902.419926873616</v>
      </c>
      <c r="M46" s="360">
        <v>25147.41386536</v>
      </c>
      <c r="N46" s="360">
        <v>27130.412025736256</v>
      </c>
      <c r="O46" s="360">
        <v>27109.35223936527</v>
      </c>
      <c r="P46" s="363">
        <v>-755.0060615136172</v>
      </c>
      <c r="Q46" s="371">
        <v>-2.9148089778681356</v>
      </c>
      <c r="R46" s="371">
        <v>-21.05978637098451</v>
      </c>
      <c r="S46" s="372">
        <v>-0.07762427769621386</v>
      </c>
    </row>
    <row r="47" spans="1:19" s="177" customFormat="1" ht="12.75">
      <c r="A47" s="353" t="s">
        <v>374</v>
      </c>
      <c r="B47" s="354">
        <v>126107.459511857</v>
      </c>
      <c r="C47" s="355">
        <v>127230.11224003244</v>
      </c>
      <c r="D47" s="355">
        <v>149442.7751324195</v>
      </c>
      <c r="E47" s="355">
        <v>155564.31056764777</v>
      </c>
      <c r="F47" s="356">
        <v>1122.6527281754388</v>
      </c>
      <c r="G47" s="356">
        <v>0.8902349888904737</v>
      </c>
      <c r="H47" s="356">
        <v>6121.535435228259</v>
      </c>
      <c r="I47" s="357">
        <v>4.09624047051056</v>
      </c>
      <c r="K47" s="353" t="s">
        <v>375</v>
      </c>
      <c r="L47" s="363">
        <v>2766.58713587</v>
      </c>
      <c r="M47" s="360">
        <v>3116.5041678200005</v>
      </c>
      <c r="N47" s="360">
        <v>3048.4579758499995</v>
      </c>
      <c r="O47" s="360">
        <v>3064.17354165</v>
      </c>
      <c r="P47" s="363">
        <v>349.91703195000036</v>
      </c>
      <c r="Q47" s="371">
        <v>12.647967143820432</v>
      </c>
      <c r="R47" s="371">
        <v>15.715565800000604</v>
      </c>
      <c r="S47" s="372">
        <v>0.5155250925057822</v>
      </c>
    </row>
    <row r="48" spans="1:19" s="177" customFormat="1" ht="12.75">
      <c r="A48" s="353" t="s">
        <v>376</v>
      </c>
      <c r="B48" s="362">
        <v>11680.472307719998</v>
      </c>
      <c r="C48" s="356">
        <v>11834.807672200006</v>
      </c>
      <c r="D48" s="356">
        <v>13822.840305757914</v>
      </c>
      <c r="E48" s="356">
        <v>14040.412918561042</v>
      </c>
      <c r="F48" s="362">
        <v>154.33536448000814</v>
      </c>
      <c r="G48" s="356">
        <v>1.3213109916625798</v>
      </c>
      <c r="H48" s="356">
        <v>217.5726128031274</v>
      </c>
      <c r="I48" s="357">
        <v>1.5740080040749467</v>
      </c>
      <c r="K48" s="353" t="s">
        <v>377</v>
      </c>
      <c r="L48" s="364">
        <v>17488.940769730503</v>
      </c>
      <c r="M48" s="365">
        <v>17405.596296871</v>
      </c>
      <c r="N48" s="365">
        <v>20991.596846599998</v>
      </c>
      <c r="O48" s="365">
        <v>22630.915677350007</v>
      </c>
      <c r="P48" s="360">
        <v>-83.34447285950228</v>
      </c>
      <c r="Q48" s="369">
        <v>-0.4765552926095625</v>
      </c>
      <c r="R48" s="371">
        <v>1639.3188307500095</v>
      </c>
      <c r="S48" s="372">
        <v>7.809405081136214</v>
      </c>
    </row>
    <row r="49" spans="1:19" s="177" customFormat="1" ht="12.75">
      <c r="A49" s="353" t="s">
        <v>378</v>
      </c>
      <c r="B49" s="366">
        <v>15084.404989364477</v>
      </c>
      <c r="C49" s="367">
        <v>15985.194336949999</v>
      </c>
      <c r="D49" s="367">
        <v>19606.529039563993</v>
      </c>
      <c r="E49" s="367">
        <v>21042.39198407216</v>
      </c>
      <c r="F49" s="356">
        <v>900.7893475855217</v>
      </c>
      <c r="G49" s="356">
        <v>5.971659791822342</v>
      </c>
      <c r="H49" s="356">
        <v>1435.8629445081679</v>
      </c>
      <c r="I49" s="357">
        <v>7.323391823258168</v>
      </c>
      <c r="K49" s="346" t="s">
        <v>379</v>
      </c>
      <c r="L49" s="350">
        <v>58687.86635401688</v>
      </c>
      <c r="M49" s="351">
        <v>53972.00243722938</v>
      </c>
      <c r="N49" s="351">
        <v>65186.970792073036</v>
      </c>
      <c r="O49" s="351">
        <v>64708.69680792115</v>
      </c>
      <c r="P49" s="351">
        <v>-4715.863916787501</v>
      </c>
      <c r="Q49" s="373">
        <v>-8.035500708682221</v>
      </c>
      <c r="R49" s="373">
        <v>-478.2739841518851</v>
      </c>
      <c r="S49" s="374">
        <v>-0.7336956731390943</v>
      </c>
    </row>
    <row r="50" spans="1:19" s="334" customFormat="1" ht="12.75">
      <c r="A50" s="346" t="s">
        <v>380</v>
      </c>
      <c r="B50" s="347">
        <v>16208.358571580195</v>
      </c>
      <c r="C50" s="348">
        <v>16218.185304714694</v>
      </c>
      <c r="D50" s="348">
        <v>19473.464319079496</v>
      </c>
      <c r="E50" s="348">
        <v>20037.333774839833</v>
      </c>
      <c r="F50" s="348">
        <v>9.826733134499591</v>
      </c>
      <c r="G50" s="348">
        <v>0.06062756503752223</v>
      </c>
      <c r="H50" s="348">
        <v>563.8694557603376</v>
      </c>
      <c r="I50" s="349">
        <v>2.8955785499751876</v>
      </c>
      <c r="K50" s="353" t="s">
        <v>381</v>
      </c>
      <c r="L50" s="358">
        <v>32646.192379403477</v>
      </c>
      <c r="M50" s="359">
        <v>29923.446978280008</v>
      </c>
      <c r="N50" s="359">
        <v>31271.07226622</v>
      </c>
      <c r="O50" s="359">
        <v>30612.92596515</v>
      </c>
      <c r="P50" s="360">
        <v>-2722.7454011234695</v>
      </c>
      <c r="Q50" s="371">
        <v>-8.3401622139593</v>
      </c>
      <c r="R50" s="371">
        <v>-658.146301069999</v>
      </c>
      <c r="S50" s="372">
        <v>-2.1046489722738078</v>
      </c>
    </row>
    <row r="51" spans="1:19" s="177" customFormat="1" ht="12.75">
      <c r="A51" s="353" t="s">
        <v>382</v>
      </c>
      <c r="B51" s="354">
        <v>3481.42543444</v>
      </c>
      <c r="C51" s="355">
        <v>3730.2550054999997</v>
      </c>
      <c r="D51" s="355">
        <v>3887.378198669999</v>
      </c>
      <c r="E51" s="355">
        <v>4479.595899084999</v>
      </c>
      <c r="F51" s="356">
        <v>248.82957105999958</v>
      </c>
      <c r="G51" s="356">
        <v>7.14734742265203</v>
      </c>
      <c r="H51" s="356">
        <v>592.2177004149994</v>
      </c>
      <c r="I51" s="357">
        <v>15.234373146858124</v>
      </c>
      <c r="K51" s="353" t="s">
        <v>383</v>
      </c>
      <c r="L51" s="363">
        <v>7280.060389245924</v>
      </c>
      <c r="M51" s="360">
        <v>6447.262544270001</v>
      </c>
      <c r="N51" s="360">
        <v>7501.0507342409865</v>
      </c>
      <c r="O51" s="360">
        <v>7408.789294440988</v>
      </c>
      <c r="P51" s="363">
        <v>-832.797844975923</v>
      </c>
      <c r="Q51" s="371">
        <v>-11.439435944873873</v>
      </c>
      <c r="R51" s="371">
        <v>-92.2614397999987</v>
      </c>
      <c r="S51" s="372">
        <v>-1.2299802130232413</v>
      </c>
    </row>
    <row r="52" spans="1:19" s="177" customFormat="1" ht="12.75">
      <c r="A52" s="353" t="s">
        <v>384</v>
      </c>
      <c r="B52" s="362">
        <v>105</v>
      </c>
      <c r="C52" s="356">
        <v>128.3</v>
      </c>
      <c r="D52" s="356">
        <v>91.5</v>
      </c>
      <c r="E52" s="356">
        <v>96.35</v>
      </c>
      <c r="F52" s="362">
        <v>23.30000000000001</v>
      </c>
      <c r="G52" s="356">
        <v>22.1904761904762</v>
      </c>
      <c r="H52" s="356">
        <v>4.849999999999994</v>
      </c>
      <c r="I52" s="357">
        <v>5.300546448087426</v>
      </c>
      <c r="K52" s="353" t="s">
        <v>385</v>
      </c>
      <c r="L52" s="363">
        <v>18336.65131876</v>
      </c>
      <c r="M52" s="360">
        <v>17129.166211089992</v>
      </c>
      <c r="N52" s="360">
        <v>25868.472679219867</v>
      </c>
      <c r="O52" s="360">
        <v>26133.626807169865</v>
      </c>
      <c r="P52" s="363">
        <v>-1207.485107670007</v>
      </c>
      <c r="Q52" s="371">
        <v>-6.585090629032379</v>
      </c>
      <c r="R52" s="371">
        <v>265.1541279499979</v>
      </c>
      <c r="S52" s="372">
        <v>1.025008825368326</v>
      </c>
    </row>
    <row r="53" spans="1:19" s="177" customFormat="1" ht="12.75">
      <c r="A53" s="353" t="s">
        <v>386</v>
      </c>
      <c r="B53" s="362">
        <v>1058.8240239400002</v>
      </c>
      <c r="C53" s="356">
        <v>1023.2308363300004</v>
      </c>
      <c r="D53" s="356">
        <v>1009.2920061000003</v>
      </c>
      <c r="E53" s="356">
        <v>980.9782393500002</v>
      </c>
      <c r="F53" s="362">
        <v>-35.593187609999745</v>
      </c>
      <c r="G53" s="356">
        <v>-3.3615772597937092</v>
      </c>
      <c r="H53" s="356">
        <v>-28.313766750000127</v>
      </c>
      <c r="I53" s="357">
        <v>-2.805309719969664</v>
      </c>
      <c r="K53" s="353" t="s">
        <v>387</v>
      </c>
      <c r="L53" s="364">
        <v>424.9622666074799</v>
      </c>
      <c r="M53" s="365">
        <v>472.1267035893797</v>
      </c>
      <c r="N53" s="365">
        <v>546.3751123921819</v>
      </c>
      <c r="O53" s="365">
        <v>553.3887411603001</v>
      </c>
      <c r="P53" s="360">
        <v>47.164436981899826</v>
      </c>
      <c r="Q53" s="371">
        <v>11.098499958224213</v>
      </c>
      <c r="R53" s="371">
        <v>7.013628768118224</v>
      </c>
      <c r="S53" s="372">
        <v>1.2836654908036733</v>
      </c>
    </row>
    <row r="54" spans="1:19" s="177" customFormat="1" ht="12.75">
      <c r="A54" s="353" t="s">
        <v>388</v>
      </c>
      <c r="B54" s="362">
        <v>588.85996013</v>
      </c>
      <c r="C54" s="356">
        <v>558.09040737</v>
      </c>
      <c r="D54" s="356">
        <v>970.1857130400001</v>
      </c>
      <c r="E54" s="356">
        <v>811.2280874400001</v>
      </c>
      <c r="F54" s="362">
        <v>-30.76955276000001</v>
      </c>
      <c r="G54" s="356">
        <v>-5.225275081227658</v>
      </c>
      <c r="H54" s="356">
        <v>-158.95762560000003</v>
      </c>
      <c r="I54" s="357">
        <v>-16.384247207879294</v>
      </c>
      <c r="K54" s="346" t="s">
        <v>389</v>
      </c>
      <c r="L54" s="350">
        <v>1715.20585942</v>
      </c>
      <c r="M54" s="351">
        <v>1696.9077561400002</v>
      </c>
      <c r="N54" s="351">
        <v>1654.9809354899999</v>
      </c>
      <c r="O54" s="351">
        <v>1561.5211124700002</v>
      </c>
      <c r="P54" s="351">
        <v>-18.29810327999985</v>
      </c>
      <c r="Q54" s="373">
        <v>-1.066816742696261</v>
      </c>
      <c r="R54" s="373">
        <v>-93.4598230199997</v>
      </c>
      <c r="S54" s="374">
        <v>-5.647184267553421</v>
      </c>
    </row>
    <row r="55" spans="1:19" s="177" customFormat="1" ht="12.75">
      <c r="A55" s="353" t="s">
        <v>390</v>
      </c>
      <c r="B55" s="362">
        <v>398.3091532</v>
      </c>
      <c r="C55" s="356">
        <v>414.8156693</v>
      </c>
      <c r="D55" s="356">
        <v>543.4098541</v>
      </c>
      <c r="E55" s="356">
        <v>554.40648319</v>
      </c>
      <c r="F55" s="362">
        <v>16.5065161</v>
      </c>
      <c r="G55" s="356">
        <v>4.144146818466837</v>
      </c>
      <c r="H55" s="356">
        <v>10.996629090000056</v>
      </c>
      <c r="I55" s="357">
        <v>2.023634464305541</v>
      </c>
      <c r="K55" s="346" t="s">
        <v>391</v>
      </c>
      <c r="L55" s="350">
        <v>212595.52070235155</v>
      </c>
      <c r="M55" s="350">
        <v>214642.30276671355</v>
      </c>
      <c r="N55" s="350">
        <v>284468.66294568294</v>
      </c>
      <c r="O55" s="350">
        <v>295545.10228797956</v>
      </c>
      <c r="P55" s="351">
        <v>2046.7820643619925</v>
      </c>
      <c r="Q55" s="373">
        <v>0.9627587907779247</v>
      </c>
      <c r="R55" s="373">
        <v>11076.439342296624</v>
      </c>
      <c r="S55" s="374">
        <v>3.8937291818366595</v>
      </c>
    </row>
    <row r="56" spans="1:19" s="177" customFormat="1" ht="13.5" thickBot="1">
      <c r="A56" s="353" t="s">
        <v>392</v>
      </c>
      <c r="B56" s="362">
        <v>1385.9421205899998</v>
      </c>
      <c r="C56" s="356">
        <v>1336.68994264</v>
      </c>
      <c r="D56" s="356">
        <v>1475.18554584</v>
      </c>
      <c r="E56" s="356">
        <v>1475.5832410258279</v>
      </c>
      <c r="F56" s="362">
        <v>-49.252177949999805</v>
      </c>
      <c r="G56" s="356">
        <v>-3.5536965951386916</v>
      </c>
      <c r="H56" s="356">
        <v>0.3976951858278426</v>
      </c>
      <c r="I56" s="357">
        <v>0.026958994205802566</v>
      </c>
      <c r="K56" s="382" t="s">
        <v>393</v>
      </c>
      <c r="L56" s="383">
        <v>1362086.77561972</v>
      </c>
      <c r="M56" s="383">
        <v>1371981.8868164555</v>
      </c>
      <c r="N56" s="383">
        <v>1681852.7269443984</v>
      </c>
      <c r="O56" s="383">
        <v>1736178.9193159225</v>
      </c>
      <c r="P56" s="383">
        <v>9895.011196735539</v>
      </c>
      <c r="Q56" s="384">
        <v>0.7264596774484887</v>
      </c>
      <c r="R56" s="384">
        <v>54326.1923715242</v>
      </c>
      <c r="S56" s="385">
        <v>3.2301396847168893</v>
      </c>
    </row>
    <row r="57" spans="1:11" s="177" customFormat="1" ht="13.5" thickTop="1">
      <c r="A57" s="353" t="s">
        <v>394</v>
      </c>
      <c r="B57" s="362">
        <v>3501.7259398301962</v>
      </c>
      <c r="C57" s="356">
        <v>3436.1995176146984</v>
      </c>
      <c r="D57" s="356">
        <v>3634.4989916394998</v>
      </c>
      <c r="E57" s="356">
        <v>3571.318195179</v>
      </c>
      <c r="F57" s="362">
        <v>-65.52642221549786</v>
      </c>
      <c r="G57" s="356">
        <v>-1.871260725180433</v>
      </c>
      <c r="H57" s="356">
        <v>-63.18079646049955</v>
      </c>
      <c r="I57" s="357">
        <v>-1.738363295899529</v>
      </c>
      <c r="K57" s="386" t="s">
        <v>288</v>
      </c>
    </row>
    <row r="58" spans="1:9" s="177" customFormat="1" ht="12.75">
      <c r="A58" s="353" t="s">
        <v>395</v>
      </c>
      <c r="B58" s="362">
        <v>2301.5686457199995</v>
      </c>
      <c r="C58" s="356">
        <v>2423.3954017000005</v>
      </c>
      <c r="D58" s="356">
        <v>2955.3369070400004</v>
      </c>
      <c r="E58" s="356">
        <v>3265.30520157</v>
      </c>
      <c r="F58" s="362">
        <v>121.82675598000105</v>
      </c>
      <c r="G58" s="356">
        <v>5.293205406084684</v>
      </c>
      <c r="H58" s="356">
        <v>309.96829452999964</v>
      </c>
      <c r="I58" s="357">
        <v>10.48842498436014</v>
      </c>
    </row>
    <row r="59" spans="1:9" s="177" customFormat="1" ht="12.75">
      <c r="A59" s="353" t="s">
        <v>396</v>
      </c>
      <c r="B59" s="362">
        <v>670.0209974599998</v>
      </c>
      <c r="C59" s="356">
        <v>683.9878444899999</v>
      </c>
      <c r="D59" s="356">
        <v>1918.6132841600004</v>
      </c>
      <c r="E59" s="356">
        <v>1852.34294782</v>
      </c>
      <c r="F59" s="362">
        <v>13.966847030000167</v>
      </c>
      <c r="G59" s="356">
        <v>2.0845387059431655</v>
      </c>
      <c r="H59" s="356">
        <v>-66.27033634000031</v>
      </c>
      <c r="I59" s="357">
        <v>-3.454074715687926</v>
      </c>
    </row>
    <row r="60" spans="1:9" s="177" customFormat="1" ht="12.75">
      <c r="A60" s="353" t="s">
        <v>397</v>
      </c>
      <c r="B60" s="362">
        <v>1998.9845559299993</v>
      </c>
      <c r="C60" s="356">
        <v>1782.6251577500002</v>
      </c>
      <c r="D60" s="356">
        <v>2239.3474177900002</v>
      </c>
      <c r="E60" s="356">
        <v>2209.3604743100013</v>
      </c>
      <c r="F60" s="362">
        <v>-216.35939817999906</v>
      </c>
      <c r="G60" s="356">
        <v>-10.823465220787606</v>
      </c>
      <c r="H60" s="356">
        <v>-29.9869434799989</v>
      </c>
      <c r="I60" s="357">
        <v>-1.3390929536781233</v>
      </c>
    </row>
    <row r="61" spans="1:9" s="177" customFormat="1" ht="12.75">
      <c r="A61" s="353" t="s">
        <v>398</v>
      </c>
      <c r="B61" s="362">
        <v>611.52664983</v>
      </c>
      <c r="C61" s="356">
        <v>594.70337498</v>
      </c>
      <c r="D61" s="356">
        <v>675.6725200899999</v>
      </c>
      <c r="E61" s="356">
        <v>668.1338190799999</v>
      </c>
      <c r="F61" s="362">
        <v>-16.82327484999996</v>
      </c>
      <c r="G61" s="356">
        <v>-2.751028897052436</v>
      </c>
      <c r="H61" s="356">
        <v>-7.538701010000068</v>
      </c>
      <c r="I61" s="357">
        <v>-1.1157329602506123</v>
      </c>
    </row>
    <row r="62" spans="1:9" s="177" customFormat="1" ht="12.75">
      <c r="A62" s="353" t="s">
        <v>399</v>
      </c>
      <c r="B62" s="362">
        <v>101.79091411</v>
      </c>
      <c r="C62" s="356">
        <v>100.54589368999999</v>
      </c>
      <c r="D62" s="356">
        <v>63.51142248999999</v>
      </c>
      <c r="E62" s="356">
        <v>65.24550058999999</v>
      </c>
      <c r="F62" s="362">
        <v>-1.2450204200000172</v>
      </c>
      <c r="G62" s="356">
        <v>-1.223115472422804</v>
      </c>
      <c r="H62" s="356">
        <v>1.734078100000005</v>
      </c>
      <c r="I62" s="357">
        <v>2.7303405151617244</v>
      </c>
    </row>
    <row r="63" spans="1:9" s="177" customFormat="1" ht="13.5" thickBot="1">
      <c r="A63" s="387" t="s">
        <v>400</v>
      </c>
      <c r="B63" s="388">
        <v>4.4153975499999945</v>
      </c>
      <c r="C63" s="388">
        <v>5.384923319999995</v>
      </c>
      <c r="D63" s="388">
        <v>9.564664999999996</v>
      </c>
      <c r="E63" s="388">
        <v>7.423210999999997</v>
      </c>
      <c r="F63" s="388">
        <v>0.9695257700000006</v>
      </c>
      <c r="G63" s="388">
        <v>21.957836390066436</v>
      </c>
      <c r="H63" s="388">
        <v>-2.1414539999999995</v>
      </c>
      <c r="I63" s="389">
        <v>-22.389221159340135</v>
      </c>
    </row>
    <row r="64" spans="1:5" ht="13.5" thickTop="1">
      <c r="A64" s="386" t="s">
        <v>288</v>
      </c>
      <c r="B64" s="248"/>
      <c r="C64" s="248"/>
      <c r="D64" s="248"/>
      <c r="E64" s="248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34.421875" style="247" bestFit="1" customWidth="1"/>
    <col min="2" max="2" width="12.57421875" style="247" bestFit="1" customWidth="1"/>
    <col min="3" max="4" width="9.421875" style="247" bestFit="1" customWidth="1"/>
    <col min="5" max="6" width="9.140625" style="247" customWidth="1"/>
    <col min="7" max="7" width="7.28125" style="247" bestFit="1" customWidth="1"/>
    <col min="8" max="8" width="9.57421875" style="247" customWidth="1"/>
    <col min="9" max="9" width="7.28125" style="247" bestFit="1" customWidth="1"/>
    <col min="10" max="16384" width="9.140625" style="247" customWidth="1"/>
  </cols>
  <sheetData>
    <row r="1" spans="1:9" ht="12.75">
      <c r="A1" s="1702" t="s">
        <v>551</v>
      </c>
      <c r="B1" s="1702"/>
      <c r="C1" s="1702"/>
      <c r="D1" s="1702"/>
      <c r="E1" s="1702"/>
      <c r="F1" s="1702"/>
      <c r="G1" s="1702"/>
      <c r="H1" s="1702"/>
      <c r="I1" s="1702"/>
    </row>
    <row r="2" spans="1:9" ht="15.75">
      <c r="A2" s="1703" t="s">
        <v>127</v>
      </c>
      <c r="B2" s="1703"/>
      <c r="C2" s="1703"/>
      <c r="D2" s="1703"/>
      <c r="E2" s="1703"/>
      <c r="F2" s="1703"/>
      <c r="G2" s="1703"/>
      <c r="H2" s="1703"/>
      <c r="I2" s="1703"/>
    </row>
    <row r="3" spans="1:9" ht="13.5" thickBot="1">
      <c r="A3" s="334"/>
      <c r="B3" s="334"/>
      <c r="C3" s="334"/>
      <c r="D3" s="334"/>
      <c r="E3" s="334"/>
      <c r="F3" s="334"/>
      <c r="G3" s="334"/>
      <c r="H3" s="1704" t="s">
        <v>40</v>
      </c>
      <c r="I3" s="1704"/>
    </row>
    <row r="4" spans="1:9" ht="13.5" customHeight="1" thickTop="1">
      <c r="A4" s="335"/>
      <c r="B4" s="336">
        <f>'Sect credit'!B4</f>
        <v>2015</v>
      </c>
      <c r="C4" s="337">
        <f>'Sect credit'!C4</f>
        <v>2015</v>
      </c>
      <c r="D4" s="338">
        <f>'Sect credit'!D4</f>
        <v>2016</v>
      </c>
      <c r="E4" s="338">
        <f>'Sect credit'!E4</f>
        <v>2016</v>
      </c>
      <c r="F4" s="1696" t="str">
        <f>'Sect credit'!F4</f>
        <v>Changes during two months</v>
      </c>
      <c r="G4" s="1697"/>
      <c r="H4" s="1697"/>
      <c r="I4" s="1698"/>
    </row>
    <row r="5" spans="1:9" ht="12.75">
      <c r="A5" s="339" t="s">
        <v>184</v>
      </c>
      <c r="B5" s="340" t="str">
        <f>'Sect credit'!B5</f>
        <v>Jul </v>
      </c>
      <c r="C5" s="340" t="str">
        <f>'Sect credit'!C5</f>
        <v>Sept</v>
      </c>
      <c r="D5" s="341" t="str">
        <f>'Sect credit'!D5</f>
        <v>Jul (p)</v>
      </c>
      <c r="E5" s="341" t="str">
        <f>'Sect credit'!E5</f>
        <v>Sept (e)</v>
      </c>
      <c r="F5" s="1699" t="str">
        <f>'Sect credit'!F5:G5</f>
        <v>2015/16</v>
      </c>
      <c r="G5" s="1700"/>
      <c r="H5" s="1699" t="str">
        <f>'Sect credit'!H5:I5</f>
        <v>2016/17</v>
      </c>
      <c r="I5" s="1701"/>
    </row>
    <row r="6" spans="1:9" ht="12.75">
      <c r="A6" s="342"/>
      <c r="B6" s="344"/>
      <c r="C6" s="344"/>
      <c r="D6" s="344"/>
      <c r="E6" s="344"/>
      <c r="F6" s="344" t="s">
        <v>13</v>
      </c>
      <c r="G6" s="344" t="s">
        <v>149</v>
      </c>
      <c r="H6" s="344" t="s">
        <v>13</v>
      </c>
      <c r="I6" s="345" t="s">
        <v>149</v>
      </c>
    </row>
    <row r="7" spans="1:9" s="334" customFormat="1" ht="12.75">
      <c r="A7" s="346" t="s">
        <v>402</v>
      </c>
      <c r="B7" s="390">
        <v>31372.37553562899</v>
      </c>
      <c r="C7" s="390">
        <v>28585.05023023001</v>
      </c>
      <c r="D7" s="390">
        <v>30642.24724548</v>
      </c>
      <c r="E7" s="390">
        <v>29754.597703440002</v>
      </c>
      <c r="F7" s="390">
        <v>-2787.325305398983</v>
      </c>
      <c r="G7" s="390">
        <v>-8.884648541304985</v>
      </c>
      <c r="H7" s="390">
        <v>-887.6495420399988</v>
      </c>
      <c r="I7" s="391">
        <v>-2.896816068772289</v>
      </c>
    </row>
    <row r="8" spans="1:9" s="334" customFormat="1" ht="12.75">
      <c r="A8" s="346" t="s">
        <v>403</v>
      </c>
      <c r="B8" s="390">
        <v>784.7315755800001</v>
      </c>
      <c r="C8" s="390">
        <v>789.53104238</v>
      </c>
      <c r="D8" s="390">
        <v>1014.6742012399998</v>
      </c>
      <c r="E8" s="390">
        <v>1181.4815178599995</v>
      </c>
      <c r="F8" s="390">
        <v>4.799466799999891</v>
      </c>
      <c r="G8" s="390">
        <v>0.6116061783868674</v>
      </c>
      <c r="H8" s="390">
        <v>166.8073166199997</v>
      </c>
      <c r="I8" s="391">
        <v>16.439495201134513</v>
      </c>
    </row>
    <row r="9" spans="1:9" s="334" customFormat="1" ht="12.75">
      <c r="A9" s="346" t="s">
        <v>404</v>
      </c>
      <c r="B9" s="390">
        <v>18762.58201681</v>
      </c>
      <c r="C9" s="390">
        <v>19510.64200513999</v>
      </c>
      <c r="D9" s="390">
        <v>29668.6973924</v>
      </c>
      <c r="E9" s="390">
        <v>29467.01764521</v>
      </c>
      <c r="F9" s="390">
        <v>748.059988329991</v>
      </c>
      <c r="G9" s="390">
        <v>3.9869778459051113</v>
      </c>
      <c r="H9" s="390">
        <v>-201.67974719000267</v>
      </c>
      <c r="I9" s="391">
        <v>-0.679772841128055</v>
      </c>
    </row>
    <row r="10" spans="1:9" s="334" customFormat="1" ht="12.75">
      <c r="A10" s="346" t="s">
        <v>405</v>
      </c>
      <c r="B10" s="390">
        <v>9911.185088269443</v>
      </c>
      <c r="C10" s="390">
        <v>9278.619936460002</v>
      </c>
      <c r="D10" s="390">
        <v>10549.536879520989</v>
      </c>
      <c r="E10" s="390">
        <v>11378.474793970989</v>
      </c>
      <c r="F10" s="390">
        <v>-632.5651518094419</v>
      </c>
      <c r="G10" s="390">
        <v>-6.382336180545406</v>
      </c>
      <c r="H10" s="390">
        <v>828.9379144499999</v>
      </c>
      <c r="I10" s="391">
        <v>7.857576345926179</v>
      </c>
    </row>
    <row r="11" spans="1:10" ht="12.75">
      <c r="A11" s="353" t="s">
        <v>406</v>
      </c>
      <c r="B11" s="392">
        <v>9012.167387389443</v>
      </c>
      <c r="C11" s="392">
        <v>8296.759012470002</v>
      </c>
      <c r="D11" s="392">
        <v>9573.28587120099</v>
      </c>
      <c r="E11" s="392">
        <v>9933.235561720989</v>
      </c>
      <c r="F11" s="392">
        <v>-715.4083749194415</v>
      </c>
      <c r="G11" s="392">
        <v>-7.938249969929531</v>
      </c>
      <c r="H11" s="392">
        <v>359.9496905199994</v>
      </c>
      <c r="I11" s="393">
        <v>3.7599388064115438</v>
      </c>
      <c r="J11" s="334"/>
    </row>
    <row r="12" spans="1:10" ht="12.75">
      <c r="A12" s="353" t="s">
        <v>407</v>
      </c>
      <c r="B12" s="392">
        <v>899.0177008799999</v>
      </c>
      <c r="C12" s="392">
        <v>981.86092399</v>
      </c>
      <c r="D12" s="392">
        <v>976.25100832</v>
      </c>
      <c r="E12" s="392">
        <v>1445.23923225</v>
      </c>
      <c r="F12" s="392">
        <v>82.84322311000005</v>
      </c>
      <c r="G12" s="392">
        <v>9.214860066593717</v>
      </c>
      <c r="H12" s="392">
        <v>468.98822393</v>
      </c>
      <c r="I12" s="393">
        <v>48.03971723799469</v>
      </c>
      <c r="J12" s="334"/>
    </row>
    <row r="13" spans="1:9" s="334" customFormat="1" ht="12.75">
      <c r="A13" s="346" t="s">
        <v>408</v>
      </c>
      <c r="B13" s="390">
        <v>1132441.7169778894</v>
      </c>
      <c r="C13" s="390">
        <v>1142226.6611390477</v>
      </c>
      <c r="D13" s="390">
        <v>1463885.5165692642</v>
      </c>
      <c r="E13" s="390">
        <v>1517171.2488303613</v>
      </c>
      <c r="F13" s="390">
        <v>9784.944161158288</v>
      </c>
      <c r="G13" s="390">
        <v>0.864057197333833</v>
      </c>
      <c r="H13" s="390">
        <v>53285.73226109706</v>
      </c>
      <c r="I13" s="391">
        <v>3.6400204563794407</v>
      </c>
    </row>
    <row r="14" spans="1:10" ht="12.75">
      <c r="A14" s="353" t="s">
        <v>409</v>
      </c>
      <c r="B14" s="392">
        <v>957843.1807565038</v>
      </c>
      <c r="C14" s="392">
        <v>965470.7909463021</v>
      </c>
      <c r="D14" s="392">
        <v>1207457.4441309331</v>
      </c>
      <c r="E14" s="392">
        <v>1253976.3529284168</v>
      </c>
      <c r="F14" s="392">
        <v>7627.610189798288</v>
      </c>
      <c r="G14" s="392">
        <v>0.7963318362588339</v>
      </c>
      <c r="H14" s="392">
        <v>46518.90879748366</v>
      </c>
      <c r="I14" s="393">
        <v>3.8526334011684877</v>
      </c>
      <c r="J14" s="334"/>
    </row>
    <row r="15" spans="1:10" ht="12.75">
      <c r="A15" s="353" t="s">
        <v>410</v>
      </c>
      <c r="B15" s="392">
        <v>811773.974706145</v>
      </c>
      <c r="C15" s="392">
        <v>814730.0291924155</v>
      </c>
      <c r="D15" s="392">
        <v>1021955.0148755575</v>
      </c>
      <c r="E15" s="392">
        <v>1052583.1086461365</v>
      </c>
      <c r="F15" s="392">
        <v>2956.0544862705283</v>
      </c>
      <c r="G15" s="392">
        <v>0.3641474817347518</v>
      </c>
      <c r="H15" s="392">
        <v>30628.09377057897</v>
      </c>
      <c r="I15" s="393">
        <v>2.997009978399932</v>
      </c>
      <c r="J15" s="334"/>
    </row>
    <row r="16" spans="1:10" ht="12.75">
      <c r="A16" s="353" t="s">
        <v>411</v>
      </c>
      <c r="B16" s="392">
        <v>29897.539750808795</v>
      </c>
      <c r="C16" s="392">
        <v>32406.1538283048</v>
      </c>
      <c r="D16" s="392">
        <v>38739.90966501899</v>
      </c>
      <c r="E16" s="392">
        <v>42264.8118409145</v>
      </c>
      <c r="F16" s="392">
        <v>2508.614077496004</v>
      </c>
      <c r="G16" s="392">
        <v>8.390704045901103</v>
      </c>
      <c r="H16" s="392">
        <v>3524.902175895513</v>
      </c>
      <c r="I16" s="393">
        <v>9.098891056729535</v>
      </c>
      <c r="J16" s="334"/>
    </row>
    <row r="17" spans="1:10" ht="12.75">
      <c r="A17" s="353" t="s">
        <v>412</v>
      </c>
      <c r="B17" s="392">
        <v>897.6051129200002</v>
      </c>
      <c r="C17" s="392">
        <v>964.1956927700002</v>
      </c>
      <c r="D17" s="392">
        <v>913.7726821233437</v>
      </c>
      <c r="E17" s="392">
        <v>931.9117526733437</v>
      </c>
      <c r="F17" s="392">
        <v>66.59057984999993</v>
      </c>
      <c r="G17" s="392">
        <v>7.418694355848089</v>
      </c>
      <c r="H17" s="392">
        <v>18.139070550000042</v>
      </c>
      <c r="I17" s="393">
        <v>1.985074724257469</v>
      </c>
      <c r="J17" s="334"/>
    </row>
    <row r="18" spans="1:10" ht="12.75">
      <c r="A18" s="353" t="s">
        <v>413</v>
      </c>
      <c r="B18" s="392">
        <v>84902.03660718203</v>
      </c>
      <c r="C18" s="392">
        <v>87445.21237248876</v>
      </c>
      <c r="D18" s="392">
        <v>115407.51848351916</v>
      </c>
      <c r="E18" s="392">
        <v>126489.25906621825</v>
      </c>
      <c r="F18" s="392">
        <v>2543.1757653067325</v>
      </c>
      <c r="G18" s="392">
        <v>2.995423745926491</v>
      </c>
      <c r="H18" s="392">
        <v>11081.740582699087</v>
      </c>
      <c r="I18" s="393">
        <v>9.602269183425534</v>
      </c>
      <c r="J18" s="334"/>
    </row>
    <row r="19" spans="1:10" ht="12.75">
      <c r="A19" s="353" t="s">
        <v>414</v>
      </c>
      <c r="B19" s="392">
        <v>30372.02457944801</v>
      </c>
      <c r="C19" s="392">
        <v>29925.19986032299</v>
      </c>
      <c r="D19" s="392">
        <v>30441.228424714</v>
      </c>
      <c r="E19" s="392">
        <v>31707.261622473994</v>
      </c>
      <c r="F19" s="392">
        <v>-446.8247191250193</v>
      </c>
      <c r="G19" s="392">
        <v>-1.4711719923583046</v>
      </c>
      <c r="H19" s="392">
        <v>1266.0331977599926</v>
      </c>
      <c r="I19" s="393">
        <v>4.158942537063161</v>
      </c>
      <c r="J19" s="334"/>
    </row>
    <row r="20" spans="1:10" ht="12.75">
      <c r="A20" s="353" t="s">
        <v>415</v>
      </c>
      <c r="B20" s="392">
        <v>174598.5362213854</v>
      </c>
      <c r="C20" s="392">
        <v>176755.8701927458</v>
      </c>
      <c r="D20" s="392">
        <v>256428.07243833123</v>
      </c>
      <c r="E20" s="392">
        <v>263194.89590194443</v>
      </c>
      <c r="F20" s="392">
        <v>2157.333971360378</v>
      </c>
      <c r="G20" s="392">
        <v>1.2355968257517047</v>
      </c>
      <c r="H20" s="392">
        <v>6766.8234636131965</v>
      </c>
      <c r="I20" s="393">
        <v>2.6388777949577107</v>
      </c>
      <c r="J20" s="334"/>
    </row>
    <row r="21" spans="1:10" ht="12.75">
      <c r="A21" s="353" t="s">
        <v>416</v>
      </c>
      <c r="B21" s="392">
        <v>14736.283729769999</v>
      </c>
      <c r="C21" s="392">
        <v>14470.692330649998</v>
      </c>
      <c r="D21" s="392">
        <v>17327.638864479995</v>
      </c>
      <c r="E21" s="392">
        <v>18229.917660784493</v>
      </c>
      <c r="F21" s="392">
        <v>-265.59139912000137</v>
      </c>
      <c r="G21" s="392">
        <v>-1.802295639730782</v>
      </c>
      <c r="H21" s="392">
        <v>902.2787963044975</v>
      </c>
      <c r="I21" s="393">
        <v>5.207165288711567</v>
      </c>
      <c r="J21" s="334"/>
    </row>
    <row r="22" spans="1:10" ht="12.75">
      <c r="A22" s="353" t="s">
        <v>417</v>
      </c>
      <c r="B22" s="392">
        <v>6347.36656492</v>
      </c>
      <c r="C22" s="392">
        <v>5709.4141996</v>
      </c>
      <c r="D22" s="392">
        <v>6520.465008359999</v>
      </c>
      <c r="E22" s="392">
        <v>6305.481313500001</v>
      </c>
      <c r="F22" s="392">
        <v>-637.9523653200004</v>
      </c>
      <c r="G22" s="392">
        <v>-10.050662094194664</v>
      </c>
      <c r="H22" s="392">
        <v>-214.98369485999774</v>
      </c>
      <c r="I22" s="393">
        <v>-3.2970607860691454</v>
      </c>
      <c r="J22" s="334"/>
    </row>
    <row r="23" spans="1:10" ht="12.75">
      <c r="A23" s="353" t="s">
        <v>418</v>
      </c>
      <c r="B23" s="392">
        <v>390.41168038</v>
      </c>
      <c r="C23" s="392">
        <v>423.65919983</v>
      </c>
      <c r="D23" s="392">
        <v>287.13090332</v>
      </c>
      <c r="E23" s="392">
        <v>256.78715998000007</v>
      </c>
      <c r="F23" s="392">
        <v>33.24751944999997</v>
      </c>
      <c r="G23" s="392">
        <v>8.516015560200225</v>
      </c>
      <c r="H23" s="392">
        <v>-30.343743339999946</v>
      </c>
      <c r="I23" s="393">
        <v>-10.567912749601398</v>
      </c>
      <c r="J23" s="334"/>
    </row>
    <row r="24" spans="1:10" ht="12.75">
      <c r="A24" s="353" t="s">
        <v>419</v>
      </c>
      <c r="B24" s="392">
        <v>7998.505484470001</v>
      </c>
      <c r="C24" s="392">
        <v>8337.618931219997</v>
      </c>
      <c r="D24" s="392">
        <v>10520.042952799995</v>
      </c>
      <c r="E24" s="392">
        <v>11667.64918730449</v>
      </c>
      <c r="F24" s="392">
        <v>339.113446749996</v>
      </c>
      <c r="G24" s="392">
        <v>4.239710123452724</v>
      </c>
      <c r="H24" s="392">
        <v>1147.6062345044957</v>
      </c>
      <c r="I24" s="393">
        <v>10.908759970405358</v>
      </c>
      <c r="J24" s="334"/>
    </row>
    <row r="25" spans="1:10" ht="12.75">
      <c r="A25" s="353" t="s">
        <v>420</v>
      </c>
      <c r="B25" s="392">
        <v>159862.2524916154</v>
      </c>
      <c r="C25" s="392">
        <v>162285.17786209576</v>
      </c>
      <c r="D25" s="392">
        <v>239100.43357385125</v>
      </c>
      <c r="E25" s="392">
        <v>244964.97824115993</v>
      </c>
      <c r="F25" s="392">
        <v>2422.9253704803705</v>
      </c>
      <c r="G25" s="392">
        <v>1.5156331984046394</v>
      </c>
      <c r="H25" s="392">
        <v>5864.544667308684</v>
      </c>
      <c r="I25" s="393">
        <v>2.452753673279014</v>
      </c>
      <c r="J25" s="334"/>
    </row>
    <row r="26" spans="1:10" ht="12.75">
      <c r="A26" s="353" t="s">
        <v>421</v>
      </c>
      <c r="B26" s="392">
        <v>17614.07052342538</v>
      </c>
      <c r="C26" s="392">
        <v>17707.07036394889</v>
      </c>
      <c r="D26" s="392">
        <v>21244.037959647005</v>
      </c>
      <c r="E26" s="392">
        <v>20281.408740224</v>
      </c>
      <c r="F26" s="392">
        <v>92.99984052350919</v>
      </c>
      <c r="G26" s="392">
        <v>0.5279860802182349</v>
      </c>
      <c r="H26" s="392">
        <v>-962.6292194230045</v>
      </c>
      <c r="I26" s="393">
        <v>-4.53129118509163</v>
      </c>
      <c r="J26" s="334"/>
    </row>
    <row r="27" spans="1:10" ht="12.75">
      <c r="A27" s="353" t="s">
        <v>422</v>
      </c>
      <c r="B27" s="392">
        <v>3638.109822330001</v>
      </c>
      <c r="C27" s="392">
        <v>3542.69805713</v>
      </c>
      <c r="D27" s="392">
        <v>4896.81935687</v>
      </c>
      <c r="E27" s="392">
        <v>5060.817584847</v>
      </c>
      <c r="F27" s="392">
        <v>-95.4117652000009</v>
      </c>
      <c r="G27" s="392">
        <v>-2.6225641846868473</v>
      </c>
      <c r="H27" s="392">
        <v>163.99822797700017</v>
      </c>
      <c r="I27" s="393">
        <v>3.349076533667075</v>
      </c>
      <c r="J27" s="334"/>
    </row>
    <row r="28" spans="1:9" ht="12.75">
      <c r="A28" s="353" t="s">
        <v>423</v>
      </c>
      <c r="B28" s="392">
        <v>138610.07214586</v>
      </c>
      <c r="C28" s="392">
        <v>141035.4094410169</v>
      </c>
      <c r="D28" s="392">
        <v>212959.57625733424</v>
      </c>
      <c r="E28" s="392">
        <v>219622.75191608892</v>
      </c>
      <c r="F28" s="392">
        <v>2425.3372951569036</v>
      </c>
      <c r="G28" s="392">
        <v>1.7497554525508872</v>
      </c>
      <c r="H28" s="392">
        <v>6663.175658754684</v>
      </c>
      <c r="I28" s="393">
        <v>3.128845284094242</v>
      </c>
    </row>
    <row r="29" spans="1:9" ht="12.75">
      <c r="A29" s="353" t="s">
        <v>424</v>
      </c>
      <c r="B29" s="392">
        <v>6111.564597540002</v>
      </c>
      <c r="C29" s="392">
        <v>6235.61064961</v>
      </c>
      <c r="D29" s="392">
        <v>5278.961100070001</v>
      </c>
      <c r="E29" s="392">
        <v>6226.409285455</v>
      </c>
      <c r="F29" s="392">
        <v>124.04605206999804</v>
      </c>
      <c r="G29" s="392">
        <v>2.029693871188541</v>
      </c>
      <c r="H29" s="392">
        <v>947.4481853849993</v>
      </c>
      <c r="I29" s="393">
        <v>17.94762581926273</v>
      </c>
    </row>
    <row r="30" spans="1:9" ht="12.75">
      <c r="A30" s="353" t="s">
        <v>425</v>
      </c>
      <c r="B30" s="392">
        <v>4633.831004360001</v>
      </c>
      <c r="C30" s="392">
        <v>4649.511155680001</v>
      </c>
      <c r="D30" s="392">
        <v>6049.5126459699995</v>
      </c>
      <c r="E30" s="392">
        <v>6348.956492196001</v>
      </c>
      <c r="F30" s="392">
        <v>15.680151319999823</v>
      </c>
      <c r="G30" s="392">
        <v>0.33838418589815356</v>
      </c>
      <c r="H30" s="392">
        <v>299.44384622600137</v>
      </c>
      <c r="I30" s="393">
        <v>4.949883796432457</v>
      </c>
    </row>
    <row r="31" spans="1:9" ht="12.75">
      <c r="A31" s="353" t="s">
        <v>426</v>
      </c>
      <c r="B31" s="392">
        <v>127864.67654396</v>
      </c>
      <c r="C31" s="392">
        <v>130150.28763572687</v>
      </c>
      <c r="D31" s="392">
        <v>201631.10251129424</v>
      </c>
      <c r="E31" s="392">
        <v>207047.38613843793</v>
      </c>
      <c r="F31" s="392">
        <v>2285.6110917668702</v>
      </c>
      <c r="G31" s="392">
        <v>1.7875234611656605</v>
      </c>
      <c r="H31" s="392">
        <v>5416.283627143683</v>
      </c>
      <c r="I31" s="393">
        <v>2.6862341968498105</v>
      </c>
    </row>
    <row r="32" spans="1:9" s="334" customFormat="1" ht="12.75">
      <c r="A32" s="346" t="s">
        <v>427</v>
      </c>
      <c r="B32" s="390">
        <v>13965.210994323697</v>
      </c>
      <c r="C32" s="390">
        <v>15218.484716129195</v>
      </c>
      <c r="D32" s="390">
        <v>15710.44876648047</v>
      </c>
      <c r="E32" s="390">
        <v>14880.402280209668</v>
      </c>
      <c r="F32" s="390">
        <v>1253.2737218054972</v>
      </c>
      <c r="G32" s="390">
        <v>8.97425554339926</v>
      </c>
      <c r="H32" s="390">
        <v>-830.0464862708013</v>
      </c>
      <c r="I32" s="391">
        <v>-5.283404049168689</v>
      </c>
    </row>
    <row r="33" spans="1:10" ht="12.75">
      <c r="A33" s="353" t="s">
        <v>428</v>
      </c>
      <c r="B33" s="392">
        <v>3529.000557676497</v>
      </c>
      <c r="C33" s="392">
        <v>3157.981814674762</v>
      </c>
      <c r="D33" s="392">
        <v>3525.866136957453</v>
      </c>
      <c r="E33" s="392">
        <v>1566.3076963300032</v>
      </c>
      <c r="F33" s="392">
        <v>-371.01874300173495</v>
      </c>
      <c r="G33" s="392">
        <v>-10.513422623146726</v>
      </c>
      <c r="H33" s="392">
        <v>-1959.5584406274497</v>
      </c>
      <c r="I33" s="393">
        <v>-55.57665448746717</v>
      </c>
      <c r="J33" s="334"/>
    </row>
    <row r="34" spans="1:10" ht="12.75">
      <c r="A34" s="353" t="s">
        <v>429</v>
      </c>
      <c r="B34" s="392">
        <v>10436.210436647201</v>
      </c>
      <c r="C34" s="392">
        <v>12060.502901454433</v>
      </c>
      <c r="D34" s="392">
        <v>12184.582629523016</v>
      </c>
      <c r="E34" s="392">
        <v>13314.094583879665</v>
      </c>
      <c r="F34" s="392">
        <v>1624.2924648072312</v>
      </c>
      <c r="G34" s="392">
        <v>15.564006443406491</v>
      </c>
      <c r="H34" s="392">
        <v>1129.5119543566489</v>
      </c>
      <c r="I34" s="393">
        <v>9.270009393837277</v>
      </c>
      <c r="J34" s="334"/>
    </row>
    <row r="35" spans="1:10" ht="12.75">
      <c r="A35" s="353" t="s">
        <v>430</v>
      </c>
      <c r="B35" s="392">
        <v>9867.0592467172</v>
      </c>
      <c r="C35" s="392">
        <v>11507.973774041933</v>
      </c>
      <c r="D35" s="392">
        <v>11320.202087583017</v>
      </c>
      <c r="E35" s="392">
        <v>12382.290271412166</v>
      </c>
      <c r="F35" s="392">
        <v>1640.914527324734</v>
      </c>
      <c r="G35" s="392">
        <v>16.63022878747456</v>
      </c>
      <c r="H35" s="392">
        <v>1062.0881838291498</v>
      </c>
      <c r="I35" s="393">
        <v>9.382236956654163</v>
      </c>
      <c r="J35" s="334"/>
    </row>
    <row r="36" spans="1:10" ht="12.75">
      <c r="A36" s="353" t="s">
        <v>431</v>
      </c>
      <c r="B36" s="392">
        <v>314.94784489</v>
      </c>
      <c r="C36" s="392">
        <v>349.45386735000005</v>
      </c>
      <c r="D36" s="392">
        <v>265.39942653</v>
      </c>
      <c r="E36" s="392">
        <v>371.87176436</v>
      </c>
      <c r="F36" s="392">
        <v>34.506022460000054</v>
      </c>
      <c r="G36" s="392">
        <v>10.956106866535876</v>
      </c>
      <c r="H36" s="392">
        <v>106.47233782999996</v>
      </c>
      <c r="I36" s="393">
        <v>40.11777237882035</v>
      </c>
      <c r="J36" s="334"/>
    </row>
    <row r="37" spans="1:10" ht="12.75">
      <c r="A37" s="353" t="s">
        <v>432</v>
      </c>
      <c r="B37" s="392">
        <v>132.45744493999985</v>
      </c>
      <c r="C37" s="392">
        <v>94.15103299999987</v>
      </c>
      <c r="D37" s="392">
        <v>384.82057557999997</v>
      </c>
      <c r="E37" s="392">
        <v>305.90448</v>
      </c>
      <c r="F37" s="392">
        <v>-38.306411939999975</v>
      </c>
      <c r="G37" s="392">
        <v>-28.919787753230402</v>
      </c>
      <c r="H37" s="392">
        <v>-78.91609557999999</v>
      </c>
      <c r="I37" s="393">
        <v>-20.507244307573206</v>
      </c>
      <c r="J37" s="334"/>
    </row>
    <row r="38" spans="1:10" ht="12.75">
      <c r="A38" s="353" t="s">
        <v>433</v>
      </c>
      <c r="B38" s="392">
        <v>121.74590009999999</v>
      </c>
      <c r="C38" s="392">
        <v>108.92422706250001</v>
      </c>
      <c r="D38" s="392">
        <v>214.16053982999998</v>
      </c>
      <c r="E38" s="392">
        <v>254.02806810750005</v>
      </c>
      <c r="F38" s="392">
        <v>-12.821673037499977</v>
      </c>
      <c r="G38" s="392">
        <v>-10.531502931078974</v>
      </c>
      <c r="H38" s="392">
        <v>39.86752827750007</v>
      </c>
      <c r="I38" s="393">
        <v>18.615720855553878</v>
      </c>
      <c r="J38" s="334"/>
    </row>
    <row r="39" spans="1:9" s="334" customFormat="1" ht="12.75">
      <c r="A39" s="346" t="s">
        <v>434</v>
      </c>
      <c r="B39" s="394">
        <v>40499.24487677</v>
      </c>
      <c r="C39" s="394">
        <v>40057.048226177605</v>
      </c>
      <c r="D39" s="394">
        <v>52982.20217808001</v>
      </c>
      <c r="E39" s="394">
        <v>52902.864492199995</v>
      </c>
      <c r="F39" s="394">
        <v>-442.19665059239196</v>
      </c>
      <c r="G39" s="394">
        <v>-1.091863939532443</v>
      </c>
      <c r="H39" s="394">
        <v>-79.3376858800184</v>
      </c>
      <c r="I39" s="395">
        <v>-0.14974403218151297</v>
      </c>
    </row>
    <row r="40" spans="1:10" ht="12.75">
      <c r="A40" s="353" t="s">
        <v>435</v>
      </c>
      <c r="B40" s="392">
        <v>2385.5424673799994</v>
      </c>
      <c r="C40" s="392">
        <v>2345.4732751999995</v>
      </c>
      <c r="D40" s="392">
        <v>2364.1932916099995</v>
      </c>
      <c r="E40" s="392">
        <v>2520.79257083</v>
      </c>
      <c r="F40" s="392">
        <v>-40.069192179999845</v>
      </c>
      <c r="G40" s="392">
        <v>-1.6796679467210307</v>
      </c>
      <c r="H40" s="392">
        <v>156.59927922000043</v>
      </c>
      <c r="I40" s="393">
        <v>6.623793400300082</v>
      </c>
      <c r="J40" s="334"/>
    </row>
    <row r="41" spans="1:10" ht="12.75">
      <c r="A41" s="353" t="s">
        <v>436</v>
      </c>
      <c r="B41" s="392">
        <v>27840.505172060002</v>
      </c>
      <c r="C41" s="392">
        <v>26244.187569338603</v>
      </c>
      <c r="D41" s="392">
        <v>33199.25556479</v>
      </c>
      <c r="E41" s="392">
        <v>33854.48259462</v>
      </c>
      <c r="F41" s="392">
        <v>-1596.3176027213995</v>
      </c>
      <c r="G41" s="392">
        <v>-5.733795392202228</v>
      </c>
      <c r="H41" s="392">
        <v>655.2270298299991</v>
      </c>
      <c r="I41" s="393">
        <v>1.9736196450287593</v>
      </c>
      <c r="J41" s="334"/>
    </row>
    <row r="42" spans="1:10" ht="12.75">
      <c r="A42" s="353" t="s">
        <v>437</v>
      </c>
      <c r="B42" s="392">
        <v>2363.42399965</v>
      </c>
      <c r="C42" s="392">
        <v>2734.41989478</v>
      </c>
      <c r="D42" s="392">
        <v>4053.484134090002</v>
      </c>
      <c r="E42" s="392">
        <v>4412.3032110999975</v>
      </c>
      <c r="F42" s="392">
        <v>370.99589513</v>
      </c>
      <c r="G42" s="392">
        <v>15.697390531065983</v>
      </c>
      <c r="H42" s="392">
        <v>358.81907700999545</v>
      </c>
      <c r="I42" s="393">
        <v>8.852114998855164</v>
      </c>
      <c r="J42" s="334"/>
    </row>
    <row r="43" spans="1:10" ht="12.75">
      <c r="A43" s="353" t="s">
        <v>438</v>
      </c>
      <c r="B43" s="392">
        <v>3581.0110196199985</v>
      </c>
      <c r="C43" s="392">
        <v>3598.898656489</v>
      </c>
      <c r="D43" s="392">
        <v>4855.554739270001</v>
      </c>
      <c r="E43" s="392">
        <v>5136.499393060004</v>
      </c>
      <c r="F43" s="392">
        <v>17.887636869001653</v>
      </c>
      <c r="G43" s="392">
        <v>0.49951359465237866</v>
      </c>
      <c r="H43" s="392">
        <v>280.94465379000303</v>
      </c>
      <c r="I43" s="393">
        <v>5.7860464741097966</v>
      </c>
      <c r="J43" s="334"/>
    </row>
    <row r="44" spans="1:10" ht="12.75">
      <c r="A44" s="353" t="s">
        <v>439</v>
      </c>
      <c r="B44" s="392">
        <v>4328.76517678</v>
      </c>
      <c r="C44" s="392">
        <v>5134.06778906</v>
      </c>
      <c r="D44" s="392">
        <v>8509.69</v>
      </c>
      <c r="E44" s="392">
        <v>6978.75033705</v>
      </c>
      <c r="F44" s="392">
        <v>805.3026122800002</v>
      </c>
      <c r="G44" s="392">
        <v>18.603518079468415</v>
      </c>
      <c r="H44" s="392">
        <v>-1530.9396629500006</v>
      </c>
      <c r="I44" s="393">
        <v>-17.99054563621002</v>
      </c>
      <c r="J44" s="334"/>
    </row>
    <row r="45" spans="1:9" s="334" customFormat="1" ht="12.75">
      <c r="A45" s="346" t="s">
        <v>440</v>
      </c>
      <c r="B45" s="390">
        <v>424.96186282739984</v>
      </c>
      <c r="C45" s="390">
        <v>472.13</v>
      </c>
      <c r="D45" s="390">
        <v>546.3279405821893</v>
      </c>
      <c r="E45" s="390">
        <v>553.3822438203044</v>
      </c>
      <c r="F45" s="390">
        <v>47.168137172600154</v>
      </c>
      <c r="G45" s="390">
        <v>11.099381214769783</v>
      </c>
      <c r="H45" s="390">
        <v>7.054303238115153</v>
      </c>
      <c r="I45" s="391">
        <v>1.2912213917885658</v>
      </c>
    </row>
    <row r="46" spans="1:9" s="334" customFormat="1" ht="12.75">
      <c r="A46" s="346" t="s">
        <v>441</v>
      </c>
      <c r="B46" s="390">
        <v>0</v>
      </c>
      <c r="C46" s="390">
        <v>0</v>
      </c>
      <c r="D46" s="390">
        <v>0</v>
      </c>
      <c r="E46" s="390">
        <v>0</v>
      </c>
      <c r="F46" s="390">
        <v>0</v>
      </c>
      <c r="G46" s="1311" t="s">
        <v>3</v>
      </c>
      <c r="H46" s="396">
        <v>0</v>
      </c>
      <c r="I46" s="397" t="s">
        <v>3</v>
      </c>
    </row>
    <row r="47" spans="1:9" s="334" customFormat="1" ht="12.75">
      <c r="A47" s="346" t="s">
        <v>442</v>
      </c>
      <c r="B47" s="390">
        <v>113924.7790809148</v>
      </c>
      <c r="C47" s="390">
        <v>115843.7206065335</v>
      </c>
      <c r="D47" s="390">
        <v>76853.00975438085</v>
      </c>
      <c r="E47" s="390">
        <v>78889.46725403052</v>
      </c>
      <c r="F47" s="390">
        <v>1918.9415256187058</v>
      </c>
      <c r="G47" s="390">
        <v>1.6843934577707473</v>
      </c>
      <c r="H47" s="390">
        <v>2036.4574996496667</v>
      </c>
      <c r="I47" s="391">
        <v>2.649808388972798</v>
      </c>
    </row>
    <row r="48" spans="1:10" ht="13.5" thickBot="1">
      <c r="A48" s="398" t="s">
        <v>443</v>
      </c>
      <c r="B48" s="399">
        <v>1362086.7880090137</v>
      </c>
      <c r="C48" s="399">
        <v>1371981.8879020982</v>
      </c>
      <c r="D48" s="399">
        <v>1681852.6609274289</v>
      </c>
      <c r="E48" s="399">
        <v>1736178.9367611026</v>
      </c>
      <c r="F48" s="399">
        <v>9895.099893084265</v>
      </c>
      <c r="G48" s="399">
        <v>0.7264661826393681</v>
      </c>
      <c r="H48" s="399">
        <v>54326.27583367402</v>
      </c>
      <c r="I48" s="400">
        <v>3.2301447740206166</v>
      </c>
      <c r="J48" s="334"/>
    </row>
    <row r="49" spans="1:8" ht="13.5" thickTop="1">
      <c r="A49" s="386" t="s">
        <v>288</v>
      </c>
      <c r="B49" s="248"/>
      <c r="C49" s="248"/>
      <c r="D49" s="248"/>
      <c r="E49" s="248"/>
      <c r="F49" s="248"/>
      <c r="H49" s="248"/>
    </row>
    <row r="54" spans="2:5" ht="12.75">
      <c r="B54" s="248"/>
      <c r="C54" s="248"/>
      <c r="D54" s="248"/>
      <c r="E54" s="248"/>
    </row>
    <row r="55" spans="2:5" ht="12.75">
      <c r="B55" s="248"/>
      <c r="C55" s="248"/>
      <c r="D55" s="248"/>
      <c r="E55" s="248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3.140625" style="296" bestFit="1" customWidth="1"/>
    <col min="2" max="2" width="7.421875" style="296" bestFit="1" customWidth="1"/>
    <col min="3" max="3" width="7.421875" style="401" bestFit="1" customWidth="1"/>
    <col min="4" max="5" width="7.421875" style="296" bestFit="1" customWidth="1"/>
    <col min="6" max="9" width="7.140625" style="296" bestFit="1" customWidth="1"/>
    <col min="10" max="16384" width="9.140625" style="296" customWidth="1"/>
  </cols>
  <sheetData>
    <row r="1" spans="1:9" ht="12.75">
      <c r="A1" s="1705" t="s">
        <v>552</v>
      </c>
      <c r="B1" s="1705"/>
      <c r="C1" s="1705"/>
      <c r="D1" s="1705"/>
      <c r="E1" s="1705"/>
      <c r="F1" s="1705"/>
      <c r="G1" s="1705"/>
      <c r="H1" s="1705"/>
      <c r="I1" s="1705"/>
    </row>
    <row r="2" spans="1:10" ht="15.75" customHeight="1">
      <c r="A2" s="1706" t="s">
        <v>444</v>
      </c>
      <c r="B2" s="1706"/>
      <c r="C2" s="1706"/>
      <c r="D2" s="1706"/>
      <c r="E2" s="1706"/>
      <c r="F2" s="1706"/>
      <c r="G2" s="1706"/>
      <c r="H2" s="1706"/>
      <c r="I2" s="1706"/>
      <c r="J2" s="326"/>
    </row>
    <row r="3" spans="8:9" ht="13.5" thickBot="1">
      <c r="H3" s="1694" t="s">
        <v>40</v>
      </c>
      <c r="I3" s="1694"/>
    </row>
    <row r="4" spans="1:9" s="403" customFormat="1" ht="13.5" customHeight="1" thickTop="1">
      <c r="A4" s="402"/>
      <c r="B4" s="336">
        <f>Deposits!B4</f>
        <v>2015</v>
      </c>
      <c r="C4" s="337">
        <f>Deposits!C4</f>
        <v>2015</v>
      </c>
      <c r="D4" s="338">
        <f>Deposits!D4</f>
        <v>2016</v>
      </c>
      <c r="E4" s="338">
        <f>Deposits!E4</f>
        <v>2016</v>
      </c>
      <c r="F4" s="1696" t="str">
        <f>'Secu Credit'!F4</f>
        <v>Changes during two months</v>
      </c>
      <c r="G4" s="1697"/>
      <c r="H4" s="1697"/>
      <c r="I4" s="1698"/>
    </row>
    <row r="5" spans="1:9" s="403" customFormat="1" ht="14.25" customHeight="1">
      <c r="A5" s="302" t="s">
        <v>184</v>
      </c>
      <c r="B5" s="340" t="str">
        <f>Deposits!B5</f>
        <v>Jul </v>
      </c>
      <c r="C5" s="340" t="str">
        <f>Deposits!C5</f>
        <v>Sept</v>
      </c>
      <c r="D5" s="341" t="str">
        <f>Deposits!D5</f>
        <v>Jul (p)</v>
      </c>
      <c r="E5" s="341" t="str">
        <f>Deposits!E5</f>
        <v>Sept (e)</v>
      </c>
      <c r="F5" s="1699" t="str">
        <f>'Secu Credit'!F5:G5</f>
        <v>2015/16</v>
      </c>
      <c r="G5" s="1700"/>
      <c r="H5" s="1699" t="str">
        <f>'Secu Credit'!H5:I5</f>
        <v>2016/17</v>
      </c>
      <c r="I5" s="1701"/>
    </row>
    <row r="6" spans="1:9" s="403" customFormat="1" ht="12.75">
      <c r="A6" s="404"/>
      <c r="B6" s="405"/>
      <c r="C6" s="406"/>
      <c r="D6" s="405"/>
      <c r="E6" s="405"/>
      <c r="F6" s="407" t="s">
        <v>13</v>
      </c>
      <c r="G6" s="407" t="s">
        <v>149</v>
      </c>
      <c r="H6" s="407" t="s">
        <v>13</v>
      </c>
      <c r="I6" s="408" t="s">
        <v>149</v>
      </c>
    </row>
    <row r="7" spans="1:9" s="403" customFormat="1" ht="12.75">
      <c r="A7" s="409" t="s">
        <v>445</v>
      </c>
      <c r="B7" s="410">
        <v>11521.307362674499</v>
      </c>
      <c r="C7" s="410">
        <v>8305.36753926</v>
      </c>
      <c r="D7" s="410">
        <v>8119.3569748</v>
      </c>
      <c r="E7" s="410">
        <v>8978.215315829999</v>
      </c>
      <c r="F7" s="410">
        <v>-3215.939823414499</v>
      </c>
      <c r="G7" s="410">
        <v>-27.91297655883357</v>
      </c>
      <c r="H7" s="410">
        <v>858.8583410299989</v>
      </c>
      <c r="I7" s="411">
        <v>10.57791083327944</v>
      </c>
    </row>
    <row r="8" spans="1:9" s="403" customFormat="1" ht="12.75">
      <c r="A8" s="379" t="s">
        <v>446</v>
      </c>
      <c r="B8" s="412">
        <v>11272.152784284499</v>
      </c>
      <c r="C8" s="412">
        <v>8051.16753926</v>
      </c>
      <c r="D8" s="412">
        <v>7875.8269748</v>
      </c>
      <c r="E8" s="412">
        <v>8719.906263329998</v>
      </c>
      <c r="F8" s="412">
        <v>-3220.985245024499</v>
      </c>
      <c r="G8" s="412">
        <v>-28.574712449916028</v>
      </c>
      <c r="H8" s="412">
        <v>844.0792885299979</v>
      </c>
      <c r="I8" s="413">
        <v>10.717341699237021</v>
      </c>
    </row>
    <row r="9" spans="1:12" ht="12.75">
      <c r="A9" s="379" t="s">
        <v>447</v>
      </c>
      <c r="B9" s="412">
        <v>439.98387076</v>
      </c>
      <c r="C9" s="412">
        <v>372.60820105000005</v>
      </c>
      <c r="D9" s="412">
        <v>119.87685779</v>
      </c>
      <c r="E9" s="412">
        <v>167.57585779</v>
      </c>
      <c r="F9" s="412">
        <v>-67.37566970999995</v>
      </c>
      <c r="G9" s="412">
        <v>-15.313213548855673</v>
      </c>
      <c r="H9" s="412">
        <v>47.698999999999984</v>
      </c>
      <c r="I9" s="413">
        <v>39.7899985696647</v>
      </c>
      <c r="K9" s="403"/>
      <c r="L9" s="403"/>
    </row>
    <row r="10" spans="1:12" ht="12.75">
      <c r="A10" s="379" t="s">
        <v>448</v>
      </c>
      <c r="B10" s="412">
        <v>7211.27353776</v>
      </c>
      <c r="C10" s="412">
        <v>4989.423447529999</v>
      </c>
      <c r="D10" s="412">
        <v>4833.12730404</v>
      </c>
      <c r="E10" s="412">
        <v>5175.310573889999</v>
      </c>
      <c r="F10" s="412">
        <v>-2221.850090230001</v>
      </c>
      <c r="G10" s="412">
        <v>-30.810786452571076</v>
      </c>
      <c r="H10" s="412">
        <v>342.1832698499993</v>
      </c>
      <c r="I10" s="413">
        <v>7.079955654467638</v>
      </c>
      <c r="K10" s="403"/>
      <c r="L10" s="403"/>
    </row>
    <row r="11" spans="1:12" ht="12.75">
      <c r="A11" s="379" t="s">
        <v>449</v>
      </c>
      <c r="B11" s="412">
        <v>1232.8289471245</v>
      </c>
      <c r="C11" s="412">
        <v>1373.77224523</v>
      </c>
      <c r="D11" s="412">
        <v>1493.8370169099999</v>
      </c>
      <c r="E11" s="412">
        <v>1674.0955703599998</v>
      </c>
      <c r="F11" s="412">
        <v>140.94329810549993</v>
      </c>
      <c r="G11" s="412">
        <v>11.432510441472173</v>
      </c>
      <c r="H11" s="412">
        <v>180.2585534499999</v>
      </c>
      <c r="I11" s="413">
        <v>12.066815282356874</v>
      </c>
      <c r="K11" s="403"/>
      <c r="L11" s="403"/>
    </row>
    <row r="12" spans="1:12" ht="12.75">
      <c r="A12" s="379" t="s">
        <v>450</v>
      </c>
      <c r="B12" s="412">
        <v>2388.0664286399997</v>
      </c>
      <c r="C12" s="412">
        <v>1315.36364545</v>
      </c>
      <c r="D12" s="412">
        <v>1428.98579606</v>
      </c>
      <c r="E12" s="412">
        <v>1702.9242612900002</v>
      </c>
      <c r="F12" s="412">
        <v>-1072.7027831899998</v>
      </c>
      <c r="G12" s="412">
        <v>-44.91930250872051</v>
      </c>
      <c r="H12" s="412">
        <v>273.93846523000025</v>
      </c>
      <c r="I12" s="413">
        <v>19.170132130445484</v>
      </c>
      <c r="K12" s="403"/>
      <c r="L12" s="403"/>
    </row>
    <row r="13" spans="1:12" ht="12.75">
      <c r="A13" s="379" t="s">
        <v>451</v>
      </c>
      <c r="B13" s="412">
        <v>0</v>
      </c>
      <c r="C13" s="412">
        <v>0</v>
      </c>
      <c r="D13" s="412">
        <v>0</v>
      </c>
      <c r="E13" s="412">
        <v>0</v>
      </c>
      <c r="F13" s="412">
        <v>0</v>
      </c>
      <c r="G13" s="1312" t="s">
        <v>3</v>
      </c>
      <c r="H13" s="412">
        <v>0</v>
      </c>
      <c r="I13" s="1313" t="s">
        <v>3</v>
      </c>
      <c r="K13" s="403"/>
      <c r="L13" s="403"/>
    </row>
    <row r="14" spans="1:12" ht="12.75">
      <c r="A14" s="379" t="s">
        <v>452</v>
      </c>
      <c r="B14" s="412">
        <v>2388.0664286399997</v>
      </c>
      <c r="C14" s="412">
        <v>1315.36364545</v>
      </c>
      <c r="D14" s="412">
        <v>1428.98579606</v>
      </c>
      <c r="E14" s="412">
        <v>1702.9242612900002</v>
      </c>
      <c r="F14" s="412">
        <v>-1072.7027831899998</v>
      </c>
      <c r="G14" s="412">
        <v>-44.91930250872051</v>
      </c>
      <c r="H14" s="412">
        <v>273.93846523000025</v>
      </c>
      <c r="I14" s="413">
        <v>19.170132130445484</v>
      </c>
      <c r="K14" s="403"/>
      <c r="L14" s="403"/>
    </row>
    <row r="15" spans="1:9" s="403" customFormat="1" ht="12.75">
      <c r="A15" s="379" t="s">
        <v>453</v>
      </c>
      <c r="B15" s="412">
        <v>249.15457839000004</v>
      </c>
      <c r="C15" s="412">
        <v>254.20000000000002</v>
      </c>
      <c r="D15" s="412">
        <v>243.53</v>
      </c>
      <c r="E15" s="412">
        <v>258.3090525</v>
      </c>
      <c r="F15" s="412">
        <v>5.045421609999977</v>
      </c>
      <c r="G15" s="412">
        <v>2.025016615228483</v>
      </c>
      <c r="H15" s="412">
        <v>14.779052500000006</v>
      </c>
      <c r="I15" s="413">
        <v>6.068678396912087</v>
      </c>
    </row>
    <row r="16" spans="1:12" ht="12.75">
      <c r="A16" s="409" t="s">
        <v>454</v>
      </c>
      <c r="B16" s="410">
        <v>1079.82878677</v>
      </c>
      <c r="C16" s="410">
        <v>1007.9019452200001</v>
      </c>
      <c r="D16" s="410">
        <v>1006.56234124</v>
      </c>
      <c r="E16" s="410">
        <v>1006.5630198000001</v>
      </c>
      <c r="F16" s="410">
        <v>-71.92684154999995</v>
      </c>
      <c r="G16" s="410">
        <v>-6.660948701427806</v>
      </c>
      <c r="H16" s="410">
        <v>0.0006785600000966951</v>
      </c>
      <c r="I16" s="411">
        <v>6.741360890382274E-05</v>
      </c>
      <c r="K16" s="403"/>
      <c r="L16" s="403"/>
    </row>
    <row r="17" spans="1:12" ht="12.75">
      <c r="A17" s="379" t="s">
        <v>446</v>
      </c>
      <c r="B17" s="412">
        <v>1078.2287867700002</v>
      </c>
      <c r="C17" s="412">
        <v>1006.3019452200001</v>
      </c>
      <c r="D17" s="412">
        <v>1006.56234124</v>
      </c>
      <c r="E17" s="412">
        <v>1006.5630198000001</v>
      </c>
      <c r="F17" s="412">
        <v>-71.92684155000006</v>
      </c>
      <c r="G17" s="412">
        <v>-6.670832983922454</v>
      </c>
      <c r="H17" s="412">
        <v>0.0006785600000966951</v>
      </c>
      <c r="I17" s="413">
        <v>6.741360890382274E-05</v>
      </c>
      <c r="K17" s="403"/>
      <c r="L17" s="403"/>
    </row>
    <row r="18" spans="1:12" ht="12.75">
      <c r="A18" s="379" t="s">
        <v>453</v>
      </c>
      <c r="B18" s="412">
        <v>1.6</v>
      </c>
      <c r="C18" s="412">
        <v>1.6</v>
      </c>
      <c r="D18" s="412">
        <v>0</v>
      </c>
      <c r="E18" s="412">
        <v>0</v>
      </c>
      <c r="F18" s="412">
        <v>0</v>
      </c>
      <c r="G18" s="412">
        <v>0</v>
      </c>
      <c r="H18" s="412">
        <v>0</v>
      </c>
      <c r="I18" s="1314" t="s">
        <v>3</v>
      </c>
      <c r="K18" s="403"/>
      <c r="L18" s="403"/>
    </row>
    <row r="19" spans="1:12" ht="12.75">
      <c r="A19" s="409" t="s">
        <v>455</v>
      </c>
      <c r="B19" s="410">
        <v>12601.1361494445</v>
      </c>
      <c r="C19" s="410">
        <v>9313.26948448</v>
      </c>
      <c r="D19" s="410">
        <v>9125.91931604</v>
      </c>
      <c r="E19" s="410">
        <v>9984.778335629999</v>
      </c>
      <c r="F19" s="410">
        <v>-3287.8666649644983</v>
      </c>
      <c r="G19" s="410">
        <v>-26.091827165199216</v>
      </c>
      <c r="H19" s="410">
        <v>858.8590195899997</v>
      </c>
      <c r="I19" s="411">
        <v>9.411205488968573</v>
      </c>
      <c r="K19" s="403"/>
      <c r="L19" s="403"/>
    </row>
    <row r="20" spans="1:12" ht="12.75">
      <c r="A20" s="379" t="s">
        <v>446</v>
      </c>
      <c r="B20" s="412">
        <v>12350.381571054499</v>
      </c>
      <c r="C20" s="412">
        <v>9057.46948448</v>
      </c>
      <c r="D20" s="412">
        <v>8882.38931604</v>
      </c>
      <c r="E20" s="412">
        <v>9726.469283129998</v>
      </c>
      <c r="F20" s="412">
        <v>-3292.912086574499</v>
      </c>
      <c r="G20" s="412">
        <v>-26.662431987462426</v>
      </c>
      <c r="H20" s="412">
        <v>844.0799670899978</v>
      </c>
      <c r="I20" s="413">
        <v>9.50284813080351</v>
      </c>
      <c r="K20" s="403"/>
      <c r="L20" s="403"/>
    </row>
    <row r="21" spans="1:10" s="403" customFormat="1" ht="13.5" thickBot="1">
      <c r="A21" s="414" t="s">
        <v>453</v>
      </c>
      <c r="B21" s="415">
        <v>250.75457839000003</v>
      </c>
      <c r="C21" s="415">
        <v>255.8</v>
      </c>
      <c r="D21" s="415">
        <v>243.53</v>
      </c>
      <c r="E21" s="415">
        <v>258.3090525</v>
      </c>
      <c r="F21" s="415">
        <v>5.045421609999977</v>
      </c>
      <c r="G21" s="415">
        <v>2.012095508841639</v>
      </c>
      <c r="H21" s="415">
        <v>14.779052500000006</v>
      </c>
      <c r="I21" s="416">
        <v>6.068678396912087</v>
      </c>
      <c r="J21" s="296"/>
    </row>
    <row r="22" spans="1:11" ht="13.5" thickTop="1">
      <c r="A22" s="386" t="s">
        <v>288</v>
      </c>
      <c r="D22" s="401"/>
      <c r="K22" s="403"/>
    </row>
    <row r="23" spans="3:5" ht="12.75">
      <c r="C23" s="296"/>
      <c r="D23" s="401"/>
      <c r="E23" s="401"/>
    </row>
    <row r="24" ht="12.75">
      <c r="C24" s="296"/>
    </row>
    <row r="25" ht="12.75">
      <c r="C25" s="296"/>
    </row>
    <row r="26" ht="12.75">
      <c r="C26" s="296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K69"/>
  <sheetViews>
    <sheetView zoomScalePageLayoutView="0" workbookViewId="0" topLeftCell="A4">
      <selection activeCell="J18" sqref="J18"/>
    </sheetView>
  </sheetViews>
  <sheetFormatPr defaultColWidth="9.140625" defaultRowHeight="15"/>
  <cols>
    <col min="1" max="2" width="9.140625" style="418" customWidth="1"/>
    <col min="3" max="3" width="10.00390625" style="418" bestFit="1" customWidth="1"/>
    <col min="4" max="7" width="9.140625" style="418" customWidth="1"/>
    <col min="8" max="8" width="12.28125" style="418" customWidth="1"/>
    <col min="9" max="16384" width="9.140625" style="418" customWidth="1"/>
  </cols>
  <sheetData>
    <row r="1" spans="2:11" ht="12.75">
      <c r="B1" s="1727" t="s">
        <v>553</v>
      </c>
      <c r="C1" s="1727"/>
      <c r="D1" s="1727"/>
      <c r="E1" s="1727"/>
      <c r="F1" s="1727"/>
      <c r="G1" s="1727"/>
      <c r="H1" s="1727"/>
      <c r="I1" s="1727"/>
      <c r="J1" s="1727"/>
      <c r="K1" s="1727"/>
    </row>
    <row r="2" spans="2:11" ht="15.75">
      <c r="B2" s="1728" t="s">
        <v>129</v>
      </c>
      <c r="C2" s="1728"/>
      <c r="D2" s="1728"/>
      <c r="E2" s="1728"/>
      <c r="F2" s="1728"/>
      <c r="G2" s="1728"/>
      <c r="H2" s="1728"/>
      <c r="I2" s="1728"/>
      <c r="J2" s="1728"/>
      <c r="K2" s="1728"/>
    </row>
    <row r="3" spans="2:11" ht="13.5" thickBot="1">
      <c r="B3" s="419"/>
      <c r="K3" s="420" t="s">
        <v>40</v>
      </c>
    </row>
    <row r="4" spans="2:11" ht="13.5" thickTop="1">
      <c r="B4" s="421"/>
      <c r="C4" s="1729" t="s">
        <v>456</v>
      </c>
      <c r="D4" s="1729"/>
      <c r="E4" s="1729"/>
      <c r="F4" s="1729"/>
      <c r="G4" s="1729"/>
      <c r="H4" s="1729"/>
      <c r="I4" s="1730" t="s">
        <v>457</v>
      </c>
      <c r="J4" s="1731"/>
      <c r="K4" s="1732"/>
    </row>
    <row r="5" spans="2:11" ht="12.75">
      <c r="B5" s="1707" t="s">
        <v>458</v>
      </c>
      <c r="C5" s="1736" t="s">
        <v>17</v>
      </c>
      <c r="D5" s="1737"/>
      <c r="E5" s="1709" t="s">
        <v>19</v>
      </c>
      <c r="F5" s="1710"/>
      <c r="G5" s="1711" t="s">
        <v>41</v>
      </c>
      <c r="H5" s="1712"/>
      <c r="I5" s="422" t="s">
        <v>17</v>
      </c>
      <c r="J5" s="423" t="s">
        <v>19</v>
      </c>
      <c r="K5" s="424" t="s">
        <v>41</v>
      </c>
    </row>
    <row r="6" spans="2:11" ht="38.25">
      <c r="B6" s="1708"/>
      <c r="C6" s="1316" t="s">
        <v>13</v>
      </c>
      <c r="D6" s="425" t="s">
        <v>459</v>
      </c>
      <c r="E6" s="1315" t="s">
        <v>13</v>
      </c>
      <c r="F6" s="426" t="s">
        <v>459</v>
      </c>
      <c r="G6" s="427" t="s">
        <v>13</v>
      </c>
      <c r="H6" s="426" t="s">
        <v>459</v>
      </c>
      <c r="I6" s="428" t="s">
        <v>13</v>
      </c>
      <c r="J6" s="1315" t="s">
        <v>13</v>
      </c>
      <c r="K6" s="429" t="s">
        <v>13</v>
      </c>
    </row>
    <row r="7" spans="2:11" ht="12.75">
      <c r="B7" s="430" t="s">
        <v>460</v>
      </c>
      <c r="C7" s="431">
        <v>0</v>
      </c>
      <c r="D7" s="432">
        <v>0</v>
      </c>
      <c r="E7" s="433">
        <v>5900</v>
      </c>
      <c r="F7" s="434">
        <v>1.06</v>
      </c>
      <c r="G7" s="435">
        <v>0</v>
      </c>
      <c r="H7" s="434">
        <v>0</v>
      </c>
      <c r="I7" s="436">
        <v>0</v>
      </c>
      <c r="J7" s="437">
        <v>0</v>
      </c>
      <c r="K7" s="438">
        <v>0</v>
      </c>
    </row>
    <row r="8" spans="2:11" ht="12.75">
      <c r="B8" s="430" t="s">
        <v>461</v>
      </c>
      <c r="C8" s="431">
        <v>0</v>
      </c>
      <c r="D8" s="432">
        <v>0</v>
      </c>
      <c r="E8" s="433">
        <v>3200</v>
      </c>
      <c r="F8" s="434">
        <v>2.88</v>
      </c>
      <c r="G8" s="435">
        <v>0</v>
      </c>
      <c r="H8" s="434">
        <v>0</v>
      </c>
      <c r="I8" s="436">
        <v>0</v>
      </c>
      <c r="J8" s="437">
        <v>0</v>
      </c>
      <c r="K8" s="438">
        <v>0</v>
      </c>
    </row>
    <row r="9" spans="2:11" ht="12.75">
      <c r="B9" s="430" t="s">
        <v>462</v>
      </c>
      <c r="C9" s="431">
        <v>0</v>
      </c>
      <c r="D9" s="432">
        <v>0</v>
      </c>
      <c r="E9" s="433">
        <v>0</v>
      </c>
      <c r="F9" s="434">
        <v>0</v>
      </c>
      <c r="G9" s="434"/>
      <c r="H9" s="439"/>
      <c r="I9" s="436">
        <v>0</v>
      </c>
      <c r="J9" s="437">
        <v>0</v>
      </c>
      <c r="K9" s="438"/>
    </row>
    <row r="10" spans="2:11" ht="12.75">
      <c r="B10" s="430" t="s">
        <v>463</v>
      </c>
      <c r="C10" s="431">
        <v>0</v>
      </c>
      <c r="D10" s="432">
        <v>0</v>
      </c>
      <c r="E10" s="432">
        <v>0</v>
      </c>
      <c r="F10" s="434">
        <v>0</v>
      </c>
      <c r="G10" s="434"/>
      <c r="H10" s="439"/>
      <c r="I10" s="436">
        <v>0</v>
      </c>
      <c r="J10" s="437">
        <v>0</v>
      </c>
      <c r="K10" s="438"/>
    </row>
    <row r="11" spans="2:11" ht="12.75">
      <c r="B11" s="430" t="s">
        <v>464</v>
      </c>
      <c r="C11" s="440">
        <v>0</v>
      </c>
      <c r="D11" s="432">
        <v>0</v>
      </c>
      <c r="E11" s="434">
        <v>0</v>
      </c>
      <c r="F11" s="434">
        <v>0</v>
      </c>
      <c r="G11" s="434"/>
      <c r="H11" s="439"/>
      <c r="I11" s="441">
        <v>0</v>
      </c>
      <c r="J11" s="437">
        <v>0</v>
      </c>
      <c r="K11" s="438"/>
    </row>
    <row r="12" spans="2:11" ht="12.75">
      <c r="B12" s="430" t="s">
        <v>465</v>
      </c>
      <c r="C12" s="440">
        <v>0</v>
      </c>
      <c r="D12" s="432">
        <v>0</v>
      </c>
      <c r="E12" s="434">
        <v>0</v>
      </c>
      <c r="F12" s="434">
        <v>0</v>
      </c>
      <c r="G12" s="434"/>
      <c r="H12" s="439"/>
      <c r="I12" s="436">
        <v>0</v>
      </c>
      <c r="J12" s="442">
        <v>0</v>
      </c>
      <c r="K12" s="438"/>
    </row>
    <row r="13" spans="2:11" ht="12.75">
      <c r="B13" s="430" t="s">
        <v>466</v>
      </c>
      <c r="C13" s="440">
        <v>0</v>
      </c>
      <c r="D13" s="432">
        <v>0</v>
      </c>
      <c r="E13" s="434">
        <v>0</v>
      </c>
      <c r="F13" s="434">
        <v>0</v>
      </c>
      <c r="G13" s="434"/>
      <c r="H13" s="439"/>
      <c r="I13" s="436">
        <v>210</v>
      </c>
      <c r="J13" s="442">
        <v>0</v>
      </c>
      <c r="K13" s="438"/>
    </row>
    <row r="14" spans="2:11" ht="12.75">
      <c r="B14" s="430" t="s">
        <v>467</v>
      </c>
      <c r="C14" s="440">
        <v>0</v>
      </c>
      <c r="D14" s="432">
        <v>0</v>
      </c>
      <c r="E14" s="434">
        <v>0</v>
      </c>
      <c r="F14" s="434">
        <v>0</v>
      </c>
      <c r="G14" s="434"/>
      <c r="H14" s="439"/>
      <c r="I14" s="436">
        <v>1510</v>
      </c>
      <c r="J14" s="442">
        <v>0</v>
      </c>
      <c r="K14" s="438"/>
    </row>
    <row r="15" spans="2:11" ht="12.75">
      <c r="B15" s="430" t="s">
        <v>468</v>
      </c>
      <c r="C15" s="440">
        <v>0</v>
      </c>
      <c r="D15" s="432">
        <v>0</v>
      </c>
      <c r="E15" s="434">
        <v>0</v>
      </c>
      <c r="F15" s="434">
        <v>0</v>
      </c>
      <c r="G15" s="434"/>
      <c r="H15" s="439"/>
      <c r="I15" s="436">
        <v>4900</v>
      </c>
      <c r="J15" s="442">
        <v>2650</v>
      </c>
      <c r="K15" s="443"/>
    </row>
    <row r="16" spans="2:11" ht="12.75">
      <c r="B16" s="430" t="s">
        <v>469</v>
      </c>
      <c r="C16" s="431">
        <v>6000</v>
      </c>
      <c r="D16" s="432">
        <v>0.7854</v>
      </c>
      <c r="E16" s="433">
        <v>0</v>
      </c>
      <c r="F16" s="434">
        <v>0</v>
      </c>
      <c r="G16" s="434"/>
      <c r="H16" s="439"/>
      <c r="I16" s="436">
        <v>1250</v>
      </c>
      <c r="J16" s="442">
        <v>5900</v>
      </c>
      <c r="K16" s="443"/>
    </row>
    <row r="17" spans="2:11" ht="12.75">
      <c r="B17" s="430" t="s">
        <v>470</v>
      </c>
      <c r="C17" s="431">
        <v>0</v>
      </c>
      <c r="D17" s="432">
        <v>0</v>
      </c>
      <c r="E17" s="433">
        <v>0</v>
      </c>
      <c r="F17" s="434">
        <v>0</v>
      </c>
      <c r="G17" s="434"/>
      <c r="H17" s="439"/>
      <c r="I17" s="436">
        <v>2340</v>
      </c>
      <c r="J17" s="442">
        <v>0</v>
      </c>
      <c r="K17" s="438"/>
    </row>
    <row r="18" spans="2:11" ht="12.75">
      <c r="B18" s="444" t="s">
        <v>471</v>
      </c>
      <c r="C18" s="431">
        <v>0</v>
      </c>
      <c r="D18" s="432">
        <v>0</v>
      </c>
      <c r="E18" s="445"/>
      <c r="F18" s="446"/>
      <c r="G18" s="431"/>
      <c r="H18" s="434"/>
      <c r="I18" s="447">
        <v>100</v>
      </c>
      <c r="J18" s="448">
        <v>5480</v>
      </c>
      <c r="K18" s="443"/>
    </row>
    <row r="19" spans="2:11" ht="13.5" thickBot="1">
      <c r="B19" s="449" t="s">
        <v>281</v>
      </c>
      <c r="C19" s="450">
        <f>SUM(C7:C18)</f>
        <v>6000</v>
      </c>
      <c r="D19" s="451">
        <v>0.7854</v>
      </c>
      <c r="E19" s="452">
        <f>SUM(E7:E18)</f>
        <v>9100</v>
      </c>
      <c r="F19" s="453">
        <v>1.7</v>
      </c>
      <c r="G19" s="450">
        <f>SUM(G7:G18)</f>
        <v>0</v>
      </c>
      <c r="H19" s="454" t="s">
        <v>3</v>
      </c>
      <c r="I19" s="1330">
        <f>SUM(I7:I18)</f>
        <v>10310</v>
      </c>
      <c r="J19" s="1331">
        <f>SUM(J7:J18)</f>
        <v>14030</v>
      </c>
      <c r="K19" s="455">
        <f>SUM(K7:K18)</f>
        <v>0</v>
      </c>
    </row>
    <row r="20" spans="2:10" ht="13.5" thickTop="1">
      <c r="B20" s="456"/>
      <c r="C20" s="1733" t="s">
        <v>472</v>
      </c>
      <c r="D20" s="1734"/>
      <c r="E20" s="1734"/>
      <c r="F20" s="1734"/>
      <c r="G20" s="1734"/>
      <c r="H20" s="1735"/>
      <c r="I20" s="1332"/>
      <c r="J20" s="1332"/>
    </row>
    <row r="21" spans="2:10" ht="12.75">
      <c r="B21" s="1707" t="s">
        <v>458</v>
      </c>
      <c r="C21" s="1736" t="s">
        <v>17</v>
      </c>
      <c r="D21" s="1737"/>
      <c r="E21" s="1738" t="s">
        <v>19</v>
      </c>
      <c r="F21" s="1738"/>
      <c r="G21" s="1739" t="s">
        <v>41</v>
      </c>
      <c r="H21" s="1740"/>
      <c r="I21" s="1741"/>
      <c r="J21" s="1741"/>
    </row>
    <row r="22" spans="2:10" ht="38.25">
      <c r="B22" s="1708"/>
      <c r="C22" s="1316" t="s">
        <v>13</v>
      </c>
      <c r="D22" s="427" t="s">
        <v>459</v>
      </c>
      <c r="E22" s="1316" t="s">
        <v>13</v>
      </c>
      <c r="F22" s="427" t="s">
        <v>459</v>
      </c>
      <c r="G22" s="427" t="s">
        <v>13</v>
      </c>
      <c r="H22" s="457" t="s">
        <v>459</v>
      </c>
      <c r="I22" s="1333"/>
      <c r="J22" s="1333"/>
    </row>
    <row r="23" spans="2:10" ht="12.75">
      <c r="B23" s="430" t="s">
        <v>460</v>
      </c>
      <c r="C23" s="458">
        <v>99500</v>
      </c>
      <c r="D23" s="459">
        <v>0.0009</v>
      </c>
      <c r="E23" s="460">
        <v>13000</v>
      </c>
      <c r="F23" s="461">
        <v>0.72</v>
      </c>
      <c r="G23" s="462">
        <v>27450</v>
      </c>
      <c r="H23" s="463">
        <v>0.4329</v>
      </c>
      <c r="I23" s="1334"/>
      <c r="J23" s="1335"/>
    </row>
    <row r="24" spans="2:10" ht="12.75">
      <c r="B24" s="430" t="s">
        <v>461</v>
      </c>
      <c r="C24" s="464">
        <v>68500</v>
      </c>
      <c r="D24" s="459">
        <v>0.0513</v>
      </c>
      <c r="E24" s="460">
        <v>8300</v>
      </c>
      <c r="F24" s="461">
        <v>1.3</v>
      </c>
      <c r="G24" s="462">
        <v>26100</v>
      </c>
      <c r="H24" s="465">
        <v>2.488</v>
      </c>
      <c r="I24" s="1336"/>
      <c r="J24" s="1337"/>
    </row>
    <row r="25" spans="2:10" ht="12.75">
      <c r="B25" s="430" t="s">
        <v>462</v>
      </c>
      <c r="C25" s="464">
        <v>19000</v>
      </c>
      <c r="D25" s="459">
        <v>0.1107</v>
      </c>
      <c r="E25" s="460">
        <v>35000</v>
      </c>
      <c r="F25" s="461">
        <v>0.22</v>
      </c>
      <c r="G25" s="462"/>
      <c r="H25" s="465"/>
      <c r="I25" s="1336"/>
      <c r="J25" s="1336"/>
    </row>
    <row r="26" spans="2:10" ht="12.75">
      <c r="B26" s="430" t="s">
        <v>463</v>
      </c>
      <c r="C26" s="464">
        <v>11000</v>
      </c>
      <c r="D26" s="459">
        <v>0.0292</v>
      </c>
      <c r="E26" s="460">
        <v>20000</v>
      </c>
      <c r="F26" s="461">
        <v>0.21</v>
      </c>
      <c r="G26" s="462"/>
      <c r="H26" s="465"/>
      <c r="I26" s="1336"/>
      <c r="J26" s="1336"/>
    </row>
    <row r="27" spans="2:10" ht="12.75">
      <c r="B27" s="430" t="s">
        <v>464</v>
      </c>
      <c r="C27" s="464">
        <v>22500</v>
      </c>
      <c r="D27" s="459">
        <v>0.053</v>
      </c>
      <c r="E27" s="460">
        <v>9000</v>
      </c>
      <c r="F27" s="461">
        <v>0.1269</v>
      </c>
      <c r="G27" s="462"/>
      <c r="H27" s="465"/>
      <c r="I27" s="1336"/>
      <c r="J27" s="1336"/>
    </row>
    <row r="28" spans="2:10" ht="12.75">
      <c r="B28" s="430" t="s">
        <v>465</v>
      </c>
      <c r="C28" s="464">
        <v>40000</v>
      </c>
      <c r="D28" s="459">
        <v>0.0114</v>
      </c>
      <c r="E28" s="460">
        <v>12050</v>
      </c>
      <c r="F28" s="461">
        <v>0.0448</v>
      </c>
      <c r="G28" s="462"/>
      <c r="H28" s="466"/>
      <c r="I28" s="1336"/>
      <c r="J28" s="1336"/>
    </row>
    <row r="29" spans="2:10" ht="12.75">
      <c r="B29" s="430" t="s">
        <v>466</v>
      </c>
      <c r="C29" s="464">
        <v>9750</v>
      </c>
      <c r="D29" s="459">
        <v>0.1726</v>
      </c>
      <c r="E29" s="460">
        <v>40000</v>
      </c>
      <c r="F29" s="461">
        <v>0.1103</v>
      </c>
      <c r="G29" s="462"/>
      <c r="H29" s="465"/>
      <c r="I29" s="1336"/>
      <c r="J29" s="1336"/>
    </row>
    <row r="30" spans="2:10" ht="12.75">
      <c r="B30" s="430" t="s">
        <v>467</v>
      </c>
      <c r="C30" s="464">
        <v>850</v>
      </c>
      <c r="D30" s="459">
        <v>0.3983</v>
      </c>
      <c r="E30" s="460">
        <v>25420</v>
      </c>
      <c r="F30" s="461">
        <v>0.1657</v>
      </c>
      <c r="G30" s="462"/>
      <c r="H30" s="465"/>
      <c r="I30" s="1336"/>
      <c r="J30" s="1336"/>
    </row>
    <row r="31" spans="2:10" ht="12.75">
      <c r="B31" s="430" t="s">
        <v>468</v>
      </c>
      <c r="C31" s="464">
        <v>2700</v>
      </c>
      <c r="D31" s="459">
        <v>0.0424</v>
      </c>
      <c r="E31" s="460">
        <v>2270</v>
      </c>
      <c r="F31" s="461">
        <v>1.08</v>
      </c>
      <c r="G31" s="462"/>
      <c r="H31" s="465"/>
      <c r="I31" s="1336"/>
      <c r="J31" s="1336"/>
    </row>
    <row r="32" spans="2:10" ht="12.75">
      <c r="B32" s="430" t="s">
        <v>469</v>
      </c>
      <c r="C32" s="464">
        <v>6000</v>
      </c>
      <c r="D32" s="459">
        <v>0.3192</v>
      </c>
      <c r="E32" s="460">
        <v>5910</v>
      </c>
      <c r="F32" s="461">
        <v>0.4146</v>
      </c>
      <c r="G32" s="462"/>
      <c r="H32" s="465"/>
      <c r="I32" s="1336"/>
      <c r="J32" s="1336"/>
    </row>
    <row r="33" spans="2:10" ht="12.75">
      <c r="B33" s="430" t="s">
        <v>470</v>
      </c>
      <c r="C33" s="464">
        <v>11000</v>
      </c>
      <c r="D33" s="459">
        <v>0.2581</v>
      </c>
      <c r="E33" s="460">
        <v>40000</v>
      </c>
      <c r="F33" s="461">
        <v>0.07</v>
      </c>
      <c r="G33" s="467"/>
      <c r="H33" s="465"/>
      <c r="I33" s="1336"/>
      <c r="J33" s="1336"/>
    </row>
    <row r="34" spans="2:10" ht="12.75">
      <c r="B34" s="444" t="s">
        <v>471</v>
      </c>
      <c r="C34" s="468">
        <v>25000</v>
      </c>
      <c r="D34" s="469">
        <v>0.0184</v>
      </c>
      <c r="E34" s="470">
        <v>25000</v>
      </c>
      <c r="F34" s="471">
        <v>0.0001</v>
      </c>
      <c r="G34" s="472"/>
      <c r="H34" s="473"/>
      <c r="I34" s="1336"/>
      <c r="J34" s="1336"/>
    </row>
    <row r="35" spans="2:10" ht="13.5" thickBot="1">
      <c r="B35" s="474" t="s">
        <v>281</v>
      </c>
      <c r="C35" s="1338">
        <f>SUM(C23:C34)</f>
        <v>315800</v>
      </c>
      <c r="D35" s="1339">
        <v>0.05</v>
      </c>
      <c r="E35" s="1340">
        <f>SUM(E23:E34)</f>
        <v>235950</v>
      </c>
      <c r="F35" s="1341">
        <v>0.21</v>
      </c>
      <c r="G35" s="1342">
        <f>SUM(G23:G34)</f>
        <v>53550</v>
      </c>
      <c r="H35" s="1343"/>
      <c r="I35" s="1336"/>
      <c r="J35" s="1336"/>
    </row>
    <row r="36" spans="2:8" ht="13.5" thickTop="1">
      <c r="B36" s="1725" t="s">
        <v>458</v>
      </c>
      <c r="C36" s="1716" t="s">
        <v>1092</v>
      </c>
      <c r="D36" s="1717"/>
      <c r="E36" s="1717"/>
      <c r="F36" s="1717"/>
      <c r="G36" s="1717"/>
      <c r="H36" s="1718"/>
    </row>
    <row r="37" spans="2:8" ht="12.75">
      <c r="B37" s="1726"/>
      <c r="C37" s="1719" t="s">
        <v>17</v>
      </c>
      <c r="D37" s="1720"/>
      <c r="E37" s="1742" t="s">
        <v>19</v>
      </c>
      <c r="F37" s="1743"/>
      <c r="G37" s="1742" t="s">
        <v>41</v>
      </c>
      <c r="H37" s="1744"/>
    </row>
    <row r="38" spans="2:8" ht="25.5">
      <c r="B38" s="1726"/>
      <c r="C38" s="475" t="s">
        <v>13</v>
      </c>
      <c r="D38" s="475" t="s">
        <v>1093</v>
      </c>
      <c r="E38" s="476" t="s">
        <v>13</v>
      </c>
      <c r="F38" s="477" t="s">
        <v>1093</v>
      </c>
      <c r="G38" s="475" t="s">
        <v>13</v>
      </c>
      <c r="H38" s="1427" t="s">
        <v>1106</v>
      </c>
    </row>
    <row r="39" spans="2:8" ht="12.75">
      <c r="B39" s="430" t="s">
        <v>460</v>
      </c>
      <c r="C39" s="478" t="s">
        <v>3</v>
      </c>
      <c r="D39" s="479" t="s">
        <v>3</v>
      </c>
      <c r="E39" s="480">
        <v>57250</v>
      </c>
      <c r="F39" s="481">
        <v>1.39</v>
      </c>
      <c r="G39" s="478">
        <v>5000</v>
      </c>
      <c r="H39" s="482">
        <v>1.39</v>
      </c>
    </row>
    <row r="40" spans="2:8" ht="12.75">
      <c r="B40" s="430" t="s">
        <v>461</v>
      </c>
      <c r="C40" s="1344">
        <v>20000</v>
      </c>
      <c r="D40" s="484">
        <v>0.6911</v>
      </c>
      <c r="E40" s="485">
        <v>0</v>
      </c>
      <c r="F40" s="486" t="s">
        <v>3</v>
      </c>
      <c r="G40" s="487">
        <v>50</v>
      </c>
      <c r="H40" s="488">
        <v>2.6</v>
      </c>
    </row>
    <row r="41" spans="2:8" ht="12.75">
      <c r="B41" s="430" t="s">
        <v>462</v>
      </c>
      <c r="C41" s="1344">
        <v>20000</v>
      </c>
      <c r="D41" s="484">
        <v>0.67</v>
      </c>
      <c r="E41" s="485">
        <v>0</v>
      </c>
      <c r="F41" s="486" t="s">
        <v>3</v>
      </c>
      <c r="G41" s="483"/>
      <c r="H41" s="488"/>
    </row>
    <row r="42" spans="2:8" ht="12.75">
      <c r="B42" s="430" t="s">
        <v>463</v>
      </c>
      <c r="C42" s="1345" t="s">
        <v>3</v>
      </c>
      <c r="D42" s="479" t="s">
        <v>3</v>
      </c>
      <c r="E42" s="490">
        <v>100000</v>
      </c>
      <c r="F42" s="481">
        <v>0.87</v>
      </c>
      <c r="G42" s="478"/>
      <c r="H42" s="491"/>
    </row>
    <row r="43" spans="2:8" ht="12.75">
      <c r="B43" s="430" t="s">
        <v>464</v>
      </c>
      <c r="C43" s="1344">
        <v>15000</v>
      </c>
      <c r="D43" s="484">
        <v>0.21</v>
      </c>
      <c r="E43" s="492">
        <v>26150</v>
      </c>
      <c r="F43" s="486">
        <v>1.08</v>
      </c>
      <c r="G43" s="483"/>
      <c r="H43" s="493"/>
    </row>
    <row r="44" spans="2:8" ht="12.75">
      <c r="B44" s="430" t="s">
        <v>465</v>
      </c>
      <c r="C44" s="1344">
        <v>20000</v>
      </c>
      <c r="D44" s="484">
        <v>0.2</v>
      </c>
      <c r="E44" s="492">
        <v>15000</v>
      </c>
      <c r="F44" s="486">
        <v>0.81</v>
      </c>
      <c r="G44" s="483"/>
      <c r="H44" s="493"/>
    </row>
    <row r="45" spans="2:8" ht="12.75">
      <c r="B45" s="430" t="s">
        <v>466</v>
      </c>
      <c r="C45" s="1344">
        <v>5000</v>
      </c>
      <c r="D45" s="484">
        <v>0.69</v>
      </c>
      <c r="E45" s="485">
        <v>60000</v>
      </c>
      <c r="F45" s="486">
        <v>0.48</v>
      </c>
      <c r="G45" s="483"/>
      <c r="H45" s="488"/>
    </row>
    <row r="46" spans="2:8" ht="12.75">
      <c r="B46" s="430" t="s">
        <v>467</v>
      </c>
      <c r="C46" s="1344">
        <v>5000</v>
      </c>
      <c r="D46" s="484">
        <v>0.86</v>
      </c>
      <c r="E46" s="492">
        <v>39100</v>
      </c>
      <c r="F46" s="486">
        <v>0.39</v>
      </c>
      <c r="G46" s="483"/>
      <c r="H46" s="493"/>
    </row>
    <row r="47" spans="2:8" ht="12.75">
      <c r="B47" s="430" t="s">
        <v>468</v>
      </c>
      <c r="C47" s="1344">
        <v>10000</v>
      </c>
      <c r="D47" s="484">
        <v>0.72</v>
      </c>
      <c r="E47" s="492">
        <v>0</v>
      </c>
      <c r="F47" s="486" t="s">
        <v>3</v>
      </c>
      <c r="G47" s="483"/>
      <c r="H47" s="493"/>
    </row>
    <row r="48" spans="2:8" ht="12.75">
      <c r="B48" s="430" t="s">
        <v>469</v>
      </c>
      <c r="C48" s="1344">
        <v>10000</v>
      </c>
      <c r="D48" s="484">
        <v>0.79</v>
      </c>
      <c r="E48" s="492">
        <v>0</v>
      </c>
      <c r="F48" s="486" t="s">
        <v>3</v>
      </c>
      <c r="G48" s="483"/>
      <c r="H48" s="493"/>
    </row>
    <row r="49" spans="2:8" ht="12.75">
      <c r="B49" s="430" t="s">
        <v>470</v>
      </c>
      <c r="C49" s="1345" t="s">
        <v>3</v>
      </c>
      <c r="D49" s="479" t="s">
        <v>3</v>
      </c>
      <c r="E49" s="492">
        <v>0</v>
      </c>
      <c r="F49" s="486" t="s">
        <v>3</v>
      </c>
      <c r="G49" s="483"/>
      <c r="H49" s="493"/>
    </row>
    <row r="50" spans="2:8" ht="13.5" thickBot="1">
      <c r="B50" s="494" t="s">
        <v>471</v>
      </c>
      <c r="C50" s="1346">
        <v>50000</v>
      </c>
      <c r="D50" s="496">
        <v>0.24</v>
      </c>
      <c r="E50" s="497">
        <v>0</v>
      </c>
      <c r="F50" s="498" t="s">
        <v>3</v>
      </c>
      <c r="G50" s="495"/>
      <c r="H50" s="499"/>
    </row>
    <row r="51" spans="2:8" ht="14.25" thickBot="1" thickTop="1">
      <c r="B51" s="500" t="s">
        <v>281</v>
      </c>
      <c r="C51" s="501">
        <f>SUM(C39:C50)</f>
        <v>155000</v>
      </c>
      <c r="D51" s="501">
        <v>0.45</v>
      </c>
      <c r="E51" s="501">
        <f>SUM(E39:E50)</f>
        <v>297500</v>
      </c>
      <c r="F51" s="501">
        <v>0.85</v>
      </c>
      <c r="G51" s="501">
        <f>SUM(G39:G50)</f>
        <v>5050</v>
      </c>
      <c r="H51" s="502"/>
    </row>
    <row r="52" spans="2:8" ht="13.5" thickTop="1">
      <c r="B52" s="1713" t="s">
        <v>458</v>
      </c>
      <c r="C52" s="1716" t="s">
        <v>1094</v>
      </c>
      <c r="D52" s="1717"/>
      <c r="E52" s="1717"/>
      <c r="F52" s="1718"/>
      <c r="G52" s="1347"/>
      <c r="H52" s="1347"/>
    </row>
    <row r="53" spans="2:8" ht="12.75">
      <c r="B53" s="1714"/>
      <c r="C53" s="1719" t="s">
        <v>1095</v>
      </c>
      <c r="D53" s="1720"/>
      <c r="E53" s="1719" t="s">
        <v>1096</v>
      </c>
      <c r="F53" s="1721"/>
      <c r="G53" s="1722"/>
      <c r="H53" s="1722"/>
    </row>
    <row r="54" spans="2:8" ht="12.75">
      <c r="B54" s="1714"/>
      <c r="C54" s="1723" t="s">
        <v>41</v>
      </c>
      <c r="D54" s="1724"/>
      <c r="E54" s="476"/>
      <c r="F54" s="1348"/>
      <c r="G54" s="1349"/>
      <c r="H54" s="1350"/>
    </row>
    <row r="55" spans="2:8" ht="38.25">
      <c r="B55" s="1715"/>
      <c r="C55" s="475" t="s">
        <v>13</v>
      </c>
      <c r="D55" s="475" t="s">
        <v>1093</v>
      </c>
      <c r="E55" s="476" t="s">
        <v>13</v>
      </c>
      <c r="F55" s="1348" t="s">
        <v>1105</v>
      </c>
      <c r="G55" s="1349"/>
      <c r="H55" s="1350"/>
    </row>
    <row r="56" spans="2:8" ht="12.75">
      <c r="B56" s="430" t="s">
        <v>460</v>
      </c>
      <c r="C56" s="483">
        <v>16450</v>
      </c>
      <c r="D56" s="484">
        <v>0.30331276595744683</v>
      </c>
      <c r="E56" s="485" t="s">
        <v>3</v>
      </c>
      <c r="F56" s="1351" t="s">
        <v>3</v>
      </c>
      <c r="G56" s="1352"/>
      <c r="H56" s="1353"/>
    </row>
    <row r="57" spans="2:8" ht="12.75">
      <c r="B57" s="430" t="s">
        <v>461</v>
      </c>
      <c r="C57" s="483">
        <v>10000</v>
      </c>
      <c r="D57" s="484">
        <v>2.1015</v>
      </c>
      <c r="E57" s="485">
        <v>10</v>
      </c>
      <c r="F57" s="1354">
        <v>3.7223</v>
      </c>
      <c r="G57" s="1355"/>
      <c r="H57" s="1356"/>
    </row>
    <row r="58" spans="2:8" ht="12.75">
      <c r="B58" s="430" t="s">
        <v>462</v>
      </c>
      <c r="C58" s="483"/>
      <c r="D58" s="484"/>
      <c r="E58" s="485"/>
      <c r="F58" s="1354"/>
      <c r="G58" s="1357"/>
      <c r="H58" s="1356"/>
    </row>
    <row r="59" spans="2:8" ht="12.75">
      <c r="B59" s="430" t="s">
        <v>463</v>
      </c>
      <c r="C59" s="489"/>
      <c r="D59" s="479"/>
      <c r="E59" s="490"/>
      <c r="F59" s="1351"/>
      <c r="G59" s="1352"/>
      <c r="H59" s="1358"/>
    </row>
    <row r="60" spans="2:8" ht="12.75">
      <c r="B60" s="430" t="s">
        <v>464</v>
      </c>
      <c r="C60" s="483"/>
      <c r="D60" s="484"/>
      <c r="E60" s="492"/>
      <c r="F60" s="1354"/>
      <c r="G60" s="1357"/>
      <c r="H60" s="1359"/>
    </row>
    <row r="61" spans="2:8" ht="12.75">
      <c r="B61" s="430" t="s">
        <v>465</v>
      </c>
      <c r="C61" s="483"/>
      <c r="D61" s="484"/>
      <c r="E61" s="492"/>
      <c r="F61" s="1354"/>
      <c r="G61" s="1357"/>
      <c r="H61" s="1359"/>
    </row>
    <row r="62" spans="2:9" ht="12.75">
      <c r="B62" s="430" t="s">
        <v>466</v>
      </c>
      <c r="C62" s="483"/>
      <c r="D62" s="484"/>
      <c r="E62" s="485"/>
      <c r="F62" s="1354"/>
      <c r="G62" s="1357"/>
      <c r="H62" s="1356"/>
      <c r="I62" s="1360"/>
    </row>
    <row r="63" spans="2:9" ht="12.75">
      <c r="B63" s="430" t="s">
        <v>467</v>
      </c>
      <c r="C63" s="483"/>
      <c r="D63" s="484"/>
      <c r="E63" s="492"/>
      <c r="F63" s="1354"/>
      <c r="G63" s="1357"/>
      <c r="H63" s="1359"/>
      <c r="I63" s="1360"/>
    </row>
    <row r="64" spans="2:8" ht="12.75">
      <c r="B64" s="430" t="s">
        <v>468</v>
      </c>
      <c r="C64" s="483"/>
      <c r="D64" s="484"/>
      <c r="E64" s="492"/>
      <c r="F64" s="1354"/>
      <c r="G64" s="1357"/>
      <c r="H64" s="1359"/>
    </row>
    <row r="65" spans="2:8" ht="12.75">
      <c r="B65" s="430" t="s">
        <v>469</v>
      </c>
      <c r="C65" s="483"/>
      <c r="D65" s="484"/>
      <c r="E65" s="492"/>
      <c r="F65" s="1354"/>
      <c r="G65" s="1357"/>
      <c r="H65" s="1359"/>
    </row>
    <row r="66" spans="2:8" ht="12.75">
      <c r="B66" s="430" t="s">
        <v>470</v>
      </c>
      <c r="C66" s="489"/>
      <c r="D66" s="479"/>
      <c r="E66" s="492"/>
      <c r="F66" s="1354"/>
      <c r="G66" s="1357"/>
      <c r="H66" s="1359"/>
    </row>
    <row r="67" spans="2:8" ht="13.5" thickBot="1">
      <c r="B67" s="494" t="s">
        <v>471</v>
      </c>
      <c r="C67" s="495"/>
      <c r="D67" s="496"/>
      <c r="E67" s="497"/>
      <c r="F67" s="1361"/>
      <c r="G67" s="1357"/>
      <c r="H67" s="1358"/>
    </row>
    <row r="68" spans="2:8" ht="14.25" thickBot="1" thickTop="1">
      <c r="B68" s="500" t="s">
        <v>281</v>
      </c>
      <c r="C68" s="501">
        <f>SUM(C56:C67)</f>
        <v>26450</v>
      </c>
      <c r="D68" s="501"/>
      <c r="E68" s="501">
        <f>SUM(E56:E67)</f>
        <v>10</v>
      </c>
      <c r="F68" s="1362"/>
      <c r="G68" s="1363"/>
      <c r="H68" s="1364"/>
    </row>
    <row r="69" ht="13.5" thickTop="1">
      <c r="B69" s="503" t="s">
        <v>473</v>
      </c>
    </row>
  </sheetData>
  <sheetProtection/>
  <mergeCells count="25">
    <mergeCell ref="C21:D21"/>
    <mergeCell ref="E21:F21"/>
    <mergeCell ref="G21:H21"/>
    <mergeCell ref="I21:J21"/>
    <mergeCell ref="C36:H36"/>
    <mergeCell ref="E37:F37"/>
    <mergeCell ref="G37:H37"/>
    <mergeCell ref="C37:D37"/>
    <mergeCell ref="B1:K1"/>
    <mergeCell ref="B2:K2"/>
    <mergeCell ref="C4:H4"/>
    <mergeCell ref="I4:K4"/>
    <mergeCell ref="B5:B6"/>
    <mergeCell ref="C20:H20"/>
    <mergeCell ref="C5:D5"/>
    <mergeCell ref="B21:B22"/>
    <mergeCell ref="E5:F5"/>
    <mergeCell ref="G5:H5"/>
    <mergeCell ref="B52:B55"/>
    <mergeCell ref="C52:F52"/>
    <mergeCell ref="C53:D53"/>
    <mergeCell ref="E53:F53"/>
    <mergeCell ref="G53:H53"/>
    <mergeCell ref="C54:D54"/>
    <mergeCell ref="B36:B38"/>
  </mergeCells>
  <printOptions/>
  <pageMargins left="0.7" right="0.48" top="0.75" bottom="0.39" header="0.3" footer="0.3"/>
  <pageSetup horizontalDpi="600" verticalDpi="600" orientation="portrait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L22" sqref="L22"/>
    </sheetView>
  </sheetViews>
  <sheetFormatPr defaultColWidth="9.140625" defaultRowHeight="15"/>
  <cols>
    <col min="1" max="2" width="9.140625" style="419" customWidth="1"/>
    <col min="3" max="3" width="10.00390625" style="419" bestFit="1" customWidth="1"/>
    <col min="4" max="6" width="9.140625" style="419" customWidth="1"/>
    <col min="7" max="7" width="10.00390625" style="419" bestFit="1" customWidth="1"/>
    <col min="8" max="8" width="9.140625" style="419" customWidth="1"/>
    <col min="9" max="9" width="10.00390625" style="419" bestFit="1" customWidth="1"/>
    <col min="10" max="12" width="9.140625" style="419" customWidth="1"/>
    <col min="13" max="13" width="10.00390625" style="419" bestFit="1" customWidth="1"/>
    <col min="14" max="14" width="10.7109375" style="419" bestFit="1" customWidth="1"/>
    <col min="15" max="15" width="9.140625" style="419" customWidth="1"/>
    <col min="16" max="16" width="10.7109375" style="419" bestFit="1" customWidth="1"/>
    <col min="17" max="16384" width="9.140625" style="419" customWidth="1"/>
  </cols>
  <sheetData>
    <row r="1" spans="1:17" ht="12.75">
      <c r="A1" s="1727" t="s">
        <v>1088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727"/>
      <c r="O1" s="1727"/>
      <c r="P1" s="1727"/>
      <c r="Q1" s="1727"/>
    </row>
    <row r="2" spans="1:17" ht="15.75">
      <c r="A2" s="1728" t="s">
        <v>130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1728"/>
      <c r="O2" s="1728"/>
      <c r="P2" s="1728"/>
      <c r="Q2" s="1728"/>
    </row>
    <row r="3" spans="1:17" ht="13.5" thickBot="1">
      <c r="A3" s="504"/>
      <c r="Q3" s="505" t="s">
        <v>474</v>
      </c>
    </row>
    <row r="4" spans="1:17" s="506" customFormat="1" ht="13.5" thickTop="1">
      <c r="A4" s="1748" t="s">
        <v>458</v>
      </c>
      <c r="B4" s="1750" t="s">
        <v>475</v>
      </c>
      <c r="C4" s="1751"/>
      <c r="D4" s="1751"/>
      <c r="E4" s="1751"/>
      <c r="F4" s="1751"/>
      <c r="G4" s="1751"/>
      <c r="H4" s="1751"/>
      <c r="I4" s="1751"/>
      <c r="J4" s="1751"/>
      <c r="K4" s="1751"/>
      <c r="L4" s="1751"/>
      <c r="M4" s="1752"/>
      <c r="N4" s="1753" t="s">
        <v>476</v>
      </c>
      <c r="O4" s="1751"/>
      <c r="P4" s="1751"/>
      <c r="Q4" s="1752"/>
    </row>
    <row r="5" spans="1:17" s="506" customFormat="1" ht="12.75">
      <c r="A5" s="1749"/>
      <c r="B5" s="1754" t="s">
        <v>19</v>
      </c>
      <c r="C5" s="1755"/>
      <c r="D5" s="1755"/>
      <c r="E5" s="1755"/>
      <c r="F5" s="1755"/>
      <c r="G5" s="1755"/>
      <c r="H5" s="1754" t="s">
        <v>41</v>
      </c>
      <c r="I5" s="1755"/>
      <c r="J5" s="1755"/>
      <c r="K5" s="1755"/>
      <c r="L5" s="1755"/>
      <c r="M5" s="1755"/>
      <c r="N5" s="1756" t="s">
        <v>19</v>
      </c>
      <c r="O5" s="1757"/>
      <c r="P5" s="1760" t="s">
        <v>41</v>
      </c>
      <c r="Q5" s="1761"/>
    </row>
    <row r="6" spans="1:17" s="506" customFormat="1" ht="12.75">
      <c r="A6" s="1749"/>
      <c r="B6" s="1745" t="s">
        <v>477</v>
      </c>
      <c r="C6" s="1746"/>
      <c r="D6" s="1745" t="s">
        <v>478</v>
      </c>
      <c r="E6" s="1746"/>
      <c r="F6" s="1747" t="s">
        <v>479</v>
      </c>
      <c r="G6" s="1747"/>
      <c r="H6" s="1745" t="s">
        <v>477</v>
      </c>
      <c r="I6" s="1746"/>
      <c r="J6" s="1745" t="s">
        <v>478</v>
      </c>
      <c r="K6" s="1746"/>
      <c r="L6" s="1747" t="s">
        <v>479</v>
      </c>
      <c r="M6" s="1747"/>
      <c r="N6" s="1758"/>
      <c r="O6" s="1759"/>
      <c r="P6" s="1762"/>
      <c r="Q6" s="1763"/>
    </row>
    <row r="7" spans="1:17" s="506" customFormat="1" ht="12.75">
      <c r="A7" s="1749"/>
      <c r="B7" s="507" t="s">
        <v>480</v>
      </c>
      <c r="C7" s="507" t="s">
        <v>481</v>
      </c>
      <c r="D7" s="507" t="s">
        <v>480</v>
      </c>
      <c r="E7" s="507" t="s">
        <v>481</v>
      </c>
      <c r="F7" s="507" t="s">
        <v>480</v>
      </c>
      <c r="G7" s="508" t="s">
        <v>481</v>
      </c>
      <c r="H7" s="507" t="s">
        <v>480</v>
      </c>
      <c r="I7" s="507" t="s">
        <v>481</v>
      </c>
      <c r="J7" s="507" t="s">
        <v>480</v>
      </c>
      <c r="K7" s="507" t="s">
        <v>481</v>
      </c>
      <c r="L7" s="507" t="s">
        <v>480</v>
      </c>
      <c r="M7" s="509" t="s">
        <v>481</v>
      </c>
      <c r="N7" s="510" t="s">
        <v>476</v>
      </c>
      <c r="O7" s="511" t="s">
        <v>482</v>
      </c>
      <c r="P7" s="512" t="s">
        <v>476</v>
      </c>
      <c r="Q7" s="513" t="s">
        <v>482</v>
      </c>
    </row>
    <row r="8" spans="1:17" s="506" customFormat="1" ht="12.75">
      <c r="A8" s="430" t="s">
        <v>460</v>
      </c>
      <c r="B8" s="514">
        <v>332.5</v>
      </c>
      <c r="C8" s="515">
        <v>34039.025</v>
      </c>
      <c r="D8" s="516">
        <v>0</v>
      </c>
      <c r="E8" s="517">
        <v>0</v>
      </c>
      <c r="F8" s="514">
        <v>332.5</v>
      </c>
      <c r="G8" s="515">
        <v>34039.025</v>
      </c>
      <c r="H8" s="515">
        <v>220.8</v>
      </c>
      <c r="I8" s="518">
        <v>23629.293</v>
      </c>
      <c r="J8" s="514">
        <v>0</v>
      </c>
      <c r="K8" s="514">
        <v>0</v>
      </c>
      <c r="L8" s="517">
        <f>H8-J8</f>
        <v>220.8</v>
      </c>
      <c r="M8" s="519">
        <f>I8-K8</f>
        <v>23629.293</v>
      </c>
      <c r="N8" s="520">
        <v>20502.489999999998</v>
      </c>
      <c r="O8" s="521">
        <v>320</v>
      </c>
      <c r="P8" s="522">
        <v>17436.95</v>
      </c>
      <c r="Q8" s="523">
        <v>260</v>
      </c>
    </row>
    <row r="9" spans="1:17" s="506" customFormat="1" ht="12.75">
      <c r="A9" s="430" t="s">
        <v>461</v>
      </c>
      <c r="B9" s="514">
        <v>376.9</v>
      </c>
      <c r="C9" s="515">
        <v>39886.57000000001</v>
      </c>
      <c r="D9" s="524">
        <v>0</v>
      </c>
      <c r="E9" s="525">
        <v>0</v>
      </c>
      <c r="F9" s="514">
        <v>376.9</v>
      </c>
      <c r="G9" s="515">
        <v>39886.57000000001</v>
      </c>
      <c r="H9" s="515">
        <v>316.7</v>
      </c>
      <c r="I9" s="514">
        <v>33873.966</v>
      </c>
      <c r="J9" s="514">
        <v>0</v>
      </c>
      <c r="K9" s="515">
        <v>0</v>
      </c>
      <c r="L9" s="517">
        <f>H9-J9</f>
        <v>316.7</v>
      </c>
      <c r="M9" s="519">
        <f>I9-K9</f>
        <v>33873.966</v>
      </c>
      <c r="N9" s="520">
        <v>14577.730000000001</v>
      </c>
      <c r="O9" s="521">
        <v>220</v>
      </c>
      <c r="P9" s="522">
        <v>25398.68</v>
      </c>
      <c r="Q9" s="523">
        <v>380</v>
      </c>
    </row>
    <row r="10" spans="1:17" s="506" customFormat="1" ht="12.75">
      <c r="A10" s="430" t="s">
        <v>462</v>
      </c>
      <c r="B10" s="514">
        <v>416.5</v>
      </c>
      <c r="C10" s="515">
        <v>43534.91575</v>
      </c>
      <c r="D10" s="524">
        <v>0</v>
      </c>
      <c r="E10" s="525">
        <v>0</v>
      </c>
      <c r="F10" s="514">
        <v>416.5</v>
      </c>
      <c r="G10" s="515">
        <v>43534.91575</v>
      </c>
      <c r="H10" s="515"/>
      <c r="I10" s="514"/>
      <c r="J10" s="514"/>
      <c r="K10" s="515"/>
      <c r="L10" s="514"/>
      <c r="M10" s="519"/>
      <c r="N10" s="526">
        <v>3920.35</v>
      </c>
      <c r="O10" s="527">
        <v>60</v>
      </c>
      <c r="P10" s="528"/>
      <c r="Q10" s="529"/>
    </row>
    <row r="11" spans="1:17" s="506" customFormat="1" ht="12.75">
      <c r="A11" s="430" t="s">
        <v>463</v>
      </c>
      <c r="B11" s="514">
        <v>350.5</v>
      </c>
      <c r="C11" s="515">
        <v>36816.6</v>
      </c>
      <c r="D11" s="524">
        <v>0</v>
      </c>
      <c r="E11" s="525">
        <v>0</v>
      </c>
      <c r="F11" s="514">
        <v>350.5</v>
      </c>
      <c r="G11" s="515">
        <v>36816.6</v>
      </c>
      <c r="H11" s="515"/>
      <c r="I11" s="514"/>
      <c r="J11" s="514"/>
      <c r="K11" s="515"/>
      <c r="L11" s="514"/>
      <c r="M11" s="519"/>
      <c r="N11" s="526">
        <v>10494.960000000001</v>
      </c>
      <c r="O11" s="527">
        <v>160</v>
      </c>
      <c r="P11" s="528"/>
      <c r="Q11" s="529"/>
    </row>
    <row r="12" spans="1:17" s="506" customFormat="1" ht="12.75">
      <c r="A12" s="430" t="s">
        <v>464</v>
      </c>
      <c r="B12" s="514">
        <v>399.75</v>
      </c>
      <c r="C12" s="515">
        <v>42556.17225</v>
      </c>
      <c r="D12" s="524">
        <v>0</v>
      </c>
      <c r="E12" s="525">
        <v>0</v>
      </c>
      <c r="F12" s="514">
        <v>399.75</v>
      </c>
      <c r="G12" s="515">
        <v>42556.17225</v>
      </c>
      <c r="H12" s="515"/>
      <c r="I12" s="514"/>
      <c r="J12" s="514"/>
      <c r="K12" s="515"/>
      <c r="L12" s="514"/>
      <c r="M12" s="519"/>
      <c r="N12" s="526">
        <v>19977.3</v>
      </c>
      <c r="O12" s="527">
        <v>300</v>
      </c>
      <c r="P12" s="528"/>
      <c r="Q12" s="529"/>
    </row>
    <row r="13" spans="1:17" s="506" customFormat="1" ht="12.75">
      <c r="A13" s="430" t="s">
        <v>465</v>
      </c>
      <c r="B13" s="514">
        <v>349.925</v>
      </c>
      <c r="C13" s="515">
        <v>37301.54475</v>
      </c>
      <c r="D13" s="524">
        <v>0</v>
      </c>
      <c r="E13" s="525">
        <v>0</v>
      </c>
      <c r="F13" s="514">
        <v>349.925</v>
      </c>
      <c r="G13" s="515">
        <v>37301.54475</v>
      </c>
      <c r="H13" s="515"/>
      <c r="I13" s="514"/>
      <c r="J13" s="514"/>
      <c r="K13" s="515"/>
      <c r="L13" s="514"/>
      <c r="M13" s="519"/>
      <c r="N13" s="526">
        <v>18644.694000000003</v>
      </c>
      <c r="O13" s="527">
        <v>280</v>
      </c>
      <c r="P13" s="528"/>
      <c r="Q13" s="529"/>
    </row>
    <row r="14" spans="1:17" s="506" customFormat="1" ht="12.75">
      <c r="A14" s="430" t="s">
        <v>466</v>
      </c>
      <c r="B14" s="530">
        <v>318.02500000000003</v>
      </c>
      <c r="C14" s="515">
        <v>34486.87075</v>
      </c>
      <c r="D14" s="524">
        <v>0</v>
      </c>
      <c r="E14" s="525">
        <v>0</v>
      </c>
      <c r="F14" s="514">
        <v>318.02500000000003</v>
      </c>
      <c r="G14" s="515">
        <v>34486.87075</v>
      </c>
      <c r="H14" s="515"/>
      <c r="I14" s="514"/>
      <c r="J14" s="514"/>
      <c r="K14" s="515"/>
      <c r="L14" s="514"/>
      <c r="M14" s="519"/>
      <c r="N14" s="526">
        <v>24380.4</v>
      </c>
      <c r="O14" s="527">
        <v>380</v>
      </c>
      <c r="P14" s="528"/>
      <c r="Q14" s="529"/>
    </row>
    <row r="15" spans="1:17" s="506" customFormat="1" ht="12.75">
      <c r="A15" s="430" t="s">
        <v>467</v>
      </c>
      <c r="B15" s="530">
        <v>346.25</v>
      </c>
      <c r="C15" s="515">
        <v>37711.87299999999</v>
      </c>
      <c r="D15" s="524">
        <v>0</v>
      </c>
      <c r="E15" s="525">
        <v>0</v>
      </c>
      <c r="F15" s="514">
        <v>346.25</v>
      </c>
      <c r="G15" s="515">
        <v>37711.87299999999</v>
      </c>
      <c r="H15" s="514"/>
      <c r="I15" s="514"/>
      <c r="J15" s="514"/>
      <c r="K15" s="515"/>
      <c r="L15" s="514"/>
      <c r="M15" s="519"/>
      <c r="N15" s="526">
        <v>17732.1</v>
      </c>
      <c r="O15" s="527">
        <v>260</v>
      </c>
      <c r="P15" s="528"/>
      <c r="Q15" s="529"/>
    </row>
    <row r="16" spans="1:17" s="506" customFormat="1" ht="12.75">
      <c r="A16" s="430" t="s">
        <v>468</v>
      </c>
      <c r="B16" s="531">
        <v>406.59999999999997</v>
      </c>
      <c r="C16" s="532">
        <v>43327.5275</v>
      </c>
      <c r="D16" s="524">
        <v>0</v>
      </c>
      <c r="E16" s="525">
        <v>0</v>
      </c>
      <c r="F16" s="514">
        <v>406.59999999999997</v>
      </c>
      <c r="G16" s="515">
        <v>43327.5275</v>
      </c>
      <c r="H16" s="533"/>
      <c r="I16" s="533"/>
      <c r="J16" s="514"/>
      <c r="K16" s="515"/>
      <c r="L16" s="514"/>
      <c r="M16" s="519"/>
      <c r="N16" s="534">
        <v>33357.2</v>
      </c>
      <c r="O16" s="535">
        <v>500</v>
      </c>
      <c r="P16" s="528"/>
      <c r="Q16" s="529"/>
    </row>
    <row r="17" spans="1:17" s="506" customFormat="1" ht="12.75">
      <c r="A17" s="430" t="s">
        <v>469</v>
      </c>
      <c r="B17" s="531">
        <v>416.59999999999997</v>
      </c>
      <c r="C17" s="532">
        <v>42584.382000000005</v>
      </c>
      <c r="D17" s="524">
        <v>0</v>
      </c>
      <c r="E17" s="525">
        <v>0</v>
      </c>
      <c r="F17" s="514">
        <v>416.59999999999997</v>
      </c>
      <c r="G17" s="515">
        <v>42584.382000000005</v>
      </c>
      <c r="H17" s="515"/>
      <c r="I17" s="514"/>
      <c r="J17" s="514"/>
      <c r="K17" s="515"/>
      <c r="L17" s="514"/>
      <c r="M17" s="519"/>
      <c r="N17" s="534">
        <v>21290.109999999997</v>
      </c>
      <c r="O17" s="535">
        <v>320</v>
      </c>
      <c r="P17" s="528"/>
      <c r="Q17" s="529"/>
    </row>
    <row r="18" spans="1:17" s="506" customFormat="1" ht="12.75">
      <c r="A18" s="430" t="s">
        <v>470</v>
      </c>
      <c r="B18" s="514">
        <v>295.2825</v>
      </c>
      <c r="C18" s="515">
        <v>31654.406974999998</v>
      </c>
      <c r="D18" s="524">
        <v>0</v>
      </c>
      <c r="E18" s="525">
        <v>0</v>
      </c>
      <c r="F18" s="514">
        <v>295.2825</v>
      </c>
      <c r="G18" s="515">
        <v>31654.406974999998</v>
      </c>
      <c r="H18" s="515"/>
      <c r="I18" s="514"/>
      <c r="J18" s="514"/>
      <c r="K18" s="515"/>
      <c r="L18" s="514"/>
      <c r="M18" s="519"/>
      <c r="N18" s="526">
        <v>21470.559999999998</v>
      </c>
      <c r="O18" s="527">
        <v>320</v>
      </c>
      <c r="P18" s="528"/>
      <c r="Q18" s="529"/>
    </row>
    <row r="19" spans="1:17" s="506" customFormat="1" ht="12.75">
      <c r="A19" s="444" t="s">
        <v>471</v>
      </c>
      <c r="B19" s="536">
        <v>440.438</v>
      </c>
      <c r="C19" s="537">
        <v>47450.159</v>
      </c>
      <c r="D19" s="538"/>
      <c r="E19" s="525"/>
      <c r="F19" s="536">
        <v>440.438</v>
      </c>
      <c r="G19" s="539">
        <v>47450.159</v>
      </c>
      <c r="H19" s="537"/>
      <c r="I19" s="536"/>
      <c r="J19" s="514"/>
      <c r="K19" s="514"/>
      <c r="L19" s="514"/>
      <c r="M19" s="519"/>
      <c r="N19" s="540">
        <v>18896.420000000002</v>
      </c>
      <c r="O19" s="541">
        <v>280</v>
      </c>
      <c r="P19" s="542"/>
      <c r="Q19" s="543"/>
    </row>
    <row r="20" spans="1:17" s="506" customFormat="1" ht="13.5" thickBot="1">
      <c r="A20" s="544" t="s">
        <v>281</v>
      </c>
      <c r="B20" s="545">
        <f aca="true" t="shared" si="0" ref="B20:O20">SUM(B8:B19)</f>
        <v>4449.2705000000005</v>
      </c>
      <c r="C20" s="545">
        <f t="shared" si="0"/>
        <v>471350.0469749999</v>
      </c>
      <c r="D20" s="546">
        <f t="shared" si="0"/>
        <v>0</v>
      </c>
      <c r="E20" s="546">
        <f t="shared" si="0"/>
        <v>0</v>
      </c>
      <c r="F20" s="547">
        <f t="shared" si="0"/>
        <v>4449.2705000000005</v>
      </c>
      <c r="G20" s="548">
        <f t="shared" si="0"/>
        <v>471350.0469749999</v>
      </c>
      <c r="H20" s="545">
        <f t="shared" si="0"/>
        <v>537.5</v>
      </c>
      <c r="I20" s="546">
        <f t="shared" si="0"/>
        <v>57503.259000000005</v>
      </c>
      <c r="J20" s="546">
        <f t="shared" si="0"/>
        <v>0</v>
      </c>
      <c r="K20" s="546">
        <f t="shared" si="0"/>
        <v>0</v>
      </c>
      <c r="L20" s="545">
        <f t="shared" si="0"/>
        <v>537.5</v>
      </c>
      <c r="M20" s="549">
        <f t="shared" si="0"/>
        <v>57503.259000000005</v>
      </c>
      <c r="N20" s="550">
        <f t="shared" si="0"/>
        <v>225244.31399999998</v>
      </c>
      <c r="O20" s="551">
        <f t="shared" si="0"/>
        <v>3400</v>
      </c>
      <c r="P20" s="551">
        <f>SUM(P8:P19)</f>
        <v>42835.630000000005</v>
      </c>
      <c r="Q20" s="552">
        <f>SUM(Q8:Q19)</f>
        <v>640</v>
      </c>
    </row>
    <row r="21" s="506" customFormat="1" ht="13.5" thickTop="1"/>
    <row r="22" spans="6:16" s="506" customFormat="1" ht="12.75">
      <c r="F22" s="553"/>
      <c r="G22" s="553"/>
      <c r="H22" s="554"/>
      <c r="I22" s="554"/>
      <c r="J22" s="553"/>
      <c r="K22" s="553"/>
      <c r="L22" s="553"/>
      <c r="M22" s="553"/>
      <c r="N22" s="553"/>
      <c r="O22" s="553"/>
      <c r="P22" s="555"/>
    </row>
    <row r="23" spans="8:16" ht="12.75">
      <c r="H23" s="556"/>
      <c r="I23" s="556"/>
      <c r="N23" s="557"/>
      <c r="P23" s="557"/>
    </row>
    <row r="24" ht="12.75">
      <c r="P24" s="557"/>
    </row>
    <row r="25" ht="12.75">
      <c r="N25" s="558"/>
    </row>
    <row r="26" ht="12.75">
      <c r="N26" s="559"/>
    </row>
  </sheetData>
  <sheetProtection/>
  <mergeCells count="15"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  <mergeCell ref="A1:Q1"/>
    <mergeCell ref="A2:Q2"/>
    <mergeCell ref="A4:A7"/>
    <mergeCell ref="B4:M4"/>
    <mergeCell ref="N4:Q4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9.140625" style="2" customWidth="1"/>
    <col min="2" max="2" width="10.00390625" style="2" bestFit="1" customWidth="1"/>
    <col min="3" max="3" width="9.7109375" style="2" customWidth="1"/>
    <col min="4" max="4" width="10.00390625" style="2" bestFit="1" customWidth="1"/>
    <col min="5" max="5" width="9.421875" style="2" customWidth="1"/>
    <col min="6" max="6" width="10.00390625" style="2" bestFit="1" customWidth="1"/>
    <col min="7" max="7" width="10.57421875" style="2" customWidth="1"/>
    <col min="8" max="8" width="10.00390625" style="2" bestFit="1" customWidth="1"/>
    <col min="9" max="9" width="10.8515625" style="2" customWidth="1"/>
    <col min="10" max="16384" width="9.140625" style="2" customWidth="1"/>
  </cols>
  <sheetData>
    <row r="1" spans="1:13" ht="12.75">
      <c r="A1" s="1727" t="s">
        <v>1089</v>
      </c>
      <c r="B1" s="1727"/>
      <c r="C1" s="1727"/>
      <c r="D1" s="1727"/>
      <c r="E1" s="1727"/>
      <c r="F1" s="1727"/>
      <c r="G1" s="1727"/>
      <c r="H1" s="1727"/>
      <c r="I1" s="1727"/>
      <c r="J1" s="560"/>
      <c r="K1" s="560"/>
      <c r="L1" s="1727"/>
      <c r="M1" s="1727"/>
    </row>
    <row r="2" spans="1:13" ht="12.75">
      <c r="A2" s="1727" t="s">
        <v>132</v>
      </c>
      <c r="B2" s="1727"/>
      <c r="C2" s="1727"/>
      <c r="D2" s="1727"/>
      <c r="E2" s="1727"/>
      <c r="F2" s="1727"/>
      <c r="G2" s="1727"/>
      <c r="H2" s="1727"/>
      <c r="I2" s="1727"/>
      <c r="J2" s="560"/>
      <c r="K2" s="560"/>
      <c r="L2" s="417"/>
      <c r="M2" s="417"/>
    </row>
    <row r="3" spans="1:9" ht="13.5" thickBot="1">
      <c r="A3" s="561"/>
      <c r="B3" s="561"/>
      <c r="C3" s="561"/>
      <c r="D3" s="561"/>
      <c r="E3" s="561"/>
      <c r="F3" s="561"/>
      <c r="G3" s="561"/>
      <c r="H3" s="1767" t="s">
        <v>40</v>
      </c>
      <c r="I3" s="1767"/>
    </row>
    <row r="4" spans="1:9" ht="16.5" thickTop="1">
      <c r="A4" s="1768" t="s">
        <v>458</v>
      </c>
      <c r="B4" s="1769" t="s">
        <v>483</v>
      </c>
      <c r="C4" s="1770"/>
      <c r="D4" s="1770"/>
      <c r="E4" s="1771"/>
      <c r="F4" s="1770" t="s">
        <v>484</v>
      </c>
      <c r="G4" s="1770"/>
      <c r="H4" s="1770"/>
      <c r="I4" s="1772"/>
    </row>
    <row r="5" spans="1:9" ht="12.75">
      <c r="A5" s="1707"/>
      <c r="B5" s="1736" t="s">
        <v>19</v>
      </c>
      <c r="C5" s="1737"/>
      <c r="D5" s="1711" t="s">
        <v>41</v>
      </c>
      <c r="E5" s="1737"/>
      <c r="F5" s="1764" t="s">
        <v>19</v>
      </c>
      <c r="G5" s="1764"/>
      <c r="H5" s="1765" t="s">
        <v>41</v>
      </c>
      <c r="I5" s="1766"/>
    </row>
    <row r="6" spans="1:10" ht="12.75">
      <c r="A6" s="1708"/>
      <c r="B6" s="562" t="s">
        <v>13</v>
      </c>
      <c r="C6" s="563" t="s">
        <v>485</v>
      </c>
      <c r="D6" s="564" t="s">
        <v>13</v>
      </c>
      <c r="E6" s="563" t="s">
        <v>485</v>
      </c>
      <c r="F6" s="1419" t="s">
        <v>13</v>
      </c>
      <c r="G6" s="566" t="s">
        <v>485</v>
      </c>
      <c r="H6" s="562" t="s">
        <v>13</v>
      </c>
      <c r="I6" s="565" t="s">
        <v>485</v>
      </c>
      <c r="J6" s="126"/>
    </row>
    <row r="7" spans="1:10" ht="12.75">
      <c r="A7" s="567" t="s">
        <v>460</v>
      </c>
      <c r="B7" s="568">
        <v>54163.06</v>
      </c>
      <c r="C7" s="569">
        <v>0.7392803128066334</v>
      </c>
      <c r="D7" s="568">
        <v>74532.06</v>
      </c>
      <c r="E7" s="569">
        <v>0.8235</v>
      </c>
      <c r="F7" s="1420">
        <v>10386.87</v>
      </c>
      <c r="G7" s="570">
        <v>3.09</v>
      </c>
      <c r="H7" s="533">
        <v>26350.12</v>
      </c>
      <c r="I7" s="571">
        <v>3.1572</v>
      </c>
      <c r="J7" s="47"/>
    </row>
    <row r="8" spans="1:10" ht="12.75">
      <c r="A8" s="567" t="s">
        <v>461</v>
      </c>
      <c r="B8" s="568">
        <v>87216.62</v>
      </c>
      <c r="C8" s="569">
        <v>1.45</v>
      </c>
      <c r="D8" s="568">
        <v>93260.44</v>
      </c>
      <c r="E8" s="569">
        <v>2.56</v>
      </c>
      <c r="F8" s="1420">
        <v>3614.8099999999995</v>
      </c>
      <c r="G8" s="570">
        <v>2.71</v>
      </c>
      <c r="H8" s="533">
        <v>19240.13</v>
      </c>
      <c r="I8" s="571">
        <v>3.5777</v>
      </c>
      <c r="J8" s="47"/>
    </row>
    <row r="9" spans="1:10" ht="12.75">
      <c r="A9" s="567" t="s">
        <v>462</v>
      </c>
      <c r="B9" s="572">
        <v>44212.16</v>
      </c>
      <c r="C9" s="569">
        <v>0.64</v>
      </c>
      <c r="D9" s="568"/>
      <c r="E9" s="569"/>
      <c r="F9" s="1421">
        <v>4310.22</v>
      </c>
      <c r="G9" s="570">
        <v>2.1</v>
      </c>
      <c r="H9" s="533"/>
      <c r="I9" s="571"/>
      <c r="J9" s="47"/>
    </row>
    <row r="10" spans="1:9" ht="12.75">
      <c r="A10" s="567" t="s">
        <v>463</v>
      </c>
      <c r="B10" s="572">
        <v>45909.37</v>
      </c>
      <c r="C10" s="569">
        <v>0.36</v>
      </c>
      <c r="D10" s="568"/>
      <c r="E10" s="569"/>
      <c r="F10" s="1421">
        <v>5389.099999999999</v>
      </c>
      <c r="G10" s="570">
        <v>1.49</v>
      </c>
      <c r="H10" s="533"/>
      <c r="I10" s="571"/>
    </row>
    <row r="11" spans="1:9" ht="12.75">
      <c r="A11" s="567" t="s">
        <v>464</v>
      </c>
      <c r="B11" s="572">
        <v>86020.75</v>
      </c>
      <c r="C11" s="569">
        <v>0.82</v>
      </c>
      <c r="D11" s="568"/>
      <c r="E11" s="569"/>
      <c r="F11" s="1422">
        <v>7079.22</v>
      </c>
      <c r="G11" s="570">
        <v>1.5</v>
      </c>
      <c r="H11" s="533"/>
      <c r="I11" s="571"/>
    </row>
    <row r="12" spans="1:9" ht="12.75">
      <c r="A12" s="567" t="s">
        <v>465</v>
      </c>
      <c r="B12" s="572">
        <v>93480.62</v>
      </c>
      <c r="C12" s="569">
        <v>0.26</v>
      </c>
      <c r="D12" s="568"/>
      <c r="E12" s="569"/>
      <c r="F12" s="1422">
        <v>3969.74</v>
      </c>
      <c r="G12" s="570">
        <v>1.21</v>
      </c>
      <c r="H12" s="533"/>
      <c r="I12" s="571"/>
    </row>
    <row r="13" spans="1:9" ht="12.75">
      <c r="A13" s="567" t="s">
        <v>466</v>
      </c>
      <c r="B13" s="572">
        <v>37572.03</v>
      </c>
      <c r="C13" s="569">
        <v>0.22</v>
      </c>
      <c r="D13" s="568"/>
      <c r="E13" s="569"/>
      <c r="F13" s="1422">
        <v>3770.02</v>
      </c>
      <c r="G13" s="570">
        <v>1.01</v>
      </c>
      <c r="H13" s="573"/>
      <c r="I13" s="571"/>
    </row>
    <row r="14" spans="1:9" ht="12.75">
      <c r="A14" s="567" t="s">
        <v>467</v>
      </c>
      <c r="B14" s="574">
        <v>75260.85</v>
      </c>
      <c r="C14" s="569">
        <v>0.42</v>
      </c>
      <c r="D14" s="568"/>
      <c r="E14" s="569"/>
      <c r="F14" s="1422">
        <v>6680.02</v>
      </c>
      <c r="G14" s="570">
        <v>0.98</v>
      </c>
      <c r="H14" s="573"/>
      <c r="I14" s="571"/>
    </row>
    <row r="15" spans="1:9" ht="12.75">
      <c r="A15" s="567" t="s">
        <v>468</v>
      </c>
      <c r="B15" s="574">
        <v>116403.53</v>
      </c>
      <c r="C15" s="569">
        <v>1.59</v>
      </c>
      <c r="D15" s="568"/>
      <c r="E15" s="569"/>
      <c r="F15" s="1423">
        <v>16270</v>
      </c>
      <c r="G15" s="575">
        <v>1.52</v>
      </c>
      <c r="H15" s="573"/>
      <c r="I15" s="571"/>
    </row>
    <row r="16" spans="1:9" ht="12.75">
      <c r="A16" s="567" t="s">
        <v>469</v>
      </c>
      <c r="B16" s="574">
        <v>137484.17</v>
      </c>
      <c r="C16" s="569">
        <v>3.44</v>
      </c>
      <c r="D16" s="568"/>
      <c r="E16" s="569"/>
      <c r="F16" s="1423">
        <v>11660.02</v>
      </c>
      <c r="G16" s="575">
        <v>2.75</v>
      </c>
      <c r="H16" s="573"/>
      <c r="I16" s="571"/>
    </row>
    <row r="17" spans="1:9" ht="12.75">
      <c r="A17" s="567" t="s">
        <v>470</v>
      </c>
      <c r="B17" s="574">
        <v>84443.89</v>
      </c>
      <c r="C17" s="569">
        <v>0.36</v>
      </c>
      <c r="D17" s="568"/>
      <c r="E17" s="569"/>
      <c r="F17" s="1423">
        <v>21690.04</v>
      </c>
      <c r="G17" s="575">
        <v>2.55</v>
      </c>
      <c r="H17" s="573"/>
      <c r="I17" s="571"/>
    </row>
    <row r="18" spans="1:9" ht="12.75">
      <c r="A18" s="576" t="s">
        <v>471</v>
      </c>
      <c r="B18" s="577">
        <v>99550.12</v>
      </c>
      <c r="C18" s="578">
        <v>0.69</v>
      </c>
      <c r="D18" s="579"/>
      <c r="E18" s="578"/>
      <c r="F18" s="1424">
        <v>34244.23</v>
      </c>
      <c r="G18" s="580">
        <v>3.25</v>
      </c>
      <c r="H18" s="573"/>
      <c r="I18" s="571"/>
    </row>
    <row r="19" spans="1:9" ht="13.5" thickBot="1">
      <c r="A19" s="581" t="s">
        <v>281</v>
      </c>
      <c r="B19" s="582">
        <f>SUM(B7:B18)</f>
        <v>961717.17</v>
      </c>
      <c r="C19" s="583">
        <v>1.15</v>
      </c>
      <c r="D19" s="584">
        <f>SUM(D7:D18)</f>
        <v>167792.5</v>
      </c>
      <c r="E19" s="1426"/>
      <c r="F19" s="1425">
        <f>SUM(F7:F18)</f>
        <v>129064.29000000001</v>
      </c>
      <c r="G19" s="586">
        <v>2.39</v>
      </c>
      <c r="H19" s="587">
        <f>SUM(H7:H18)</f>
        <v>45590.25</v>
      </c>
      <c r="I19" s="585"/>
    </row>
    <row r="20" ht="13.5" thickTop="1">
      <c r="A20" s="588" t="s">
        <v>486</v>
      </c>
    </row>
    <row r="21" ht="12.75">
      <c r="A21" s="588"/>
    </row>
    <row r="25" ht="12.75">
      <c r="B25" s="589"/>
    </row>
  </sheetData>
  <sheetProtection/>
  <mergeCells count="11">
    <mergeCell ref="D5:E5"/>
    <mergeCell ref="F5:G5"/>
    <mergeCell ref="H5:I5"/>
    <mergeCell ref="A1:I1"/>
    <mergeCell ref="L1:M1"/>
    <mergeCell ref="A2:I2"/>
    <mergeCell ref="H3:I3"/>
    <mergeCell ref="A4:A6"/>
    <mergeCell ref="B4:E4"/>
    <mergeCell ref="F4:I4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T69"/>
  <sheetViews>
    <sheetView zoomScalePageLayoutView="0" workbookViewId="0" topLeftCell="A1">
      <selection activeCell="AX19" sqref="AX19"/>
    </sheetView>
  </sheetViews>
  <sheetFormatPr defaultColWidth="9.140625" defaultRowHeight="15"/>
  <cols>
    <col min="1" max="2" width="9.140625" style="39" customWidth="1"/>
    <col min="3" max="3" width="27.00390625" style="39" bestFit="1" customWidth="1"/>
    <col min="4" max="7" width="0" style="39" hidden="1" customWidth="1"/>
    <col min="8" max="8" width="9.140625" style="39" customWidth="1"/>
    <col min="9" max="19" width="0" style="39" hidden="1" customWidth="1"/>
    <col min="20" max="20" width="9.140625" style="39" customWidth="1"/>
    <col min="21" max="31" width="0" style="39" hidden="1" customWidth="1"/>
    <col min="32" max="32" width="9.140625" style="39" customWidth="1"/>
    <col min="33" max="33" width="0" style="39" hidden="1" customWidth="1"/>
    <col min="34" max="34" width="9.140625" style="39" customWidth="1"/>
    <col min="35" max="43" width="9.140625" style="39" hidden="1" customWidth="1"/>
    <col min="44" max="45" width="9.140625" style="39" customWidth="1"/>
    <col min="46" max="46" width="12.00390625" style="39" customWidth="1"/>
    <col min="47" max="16384" width="9.140625" style="39" customWidth="1"/>
  </cols>
  <sheetData>
    <row r="1" spans="1:46" ht="15.75">
      <c r="A1" s="1774" t="s">
        <v>1090</v>
      </c>
      <c r="B1" s="1774"/>
      <c r="C1" s="1774"/>
      <c r="D1" s="1774"/>
      <c r="E1" s="1774"/>
      <c r="F1" s="1774"/>
      <c r="G1" s="1774"/>
      <c r="H1" s="1774"/>
      <c r="I1" s="1774"/>
      <c r="J1" s="1774"/>
      <c r="K1" s="1774"/>
      <c r="L1" s="1774"/>
      <c r="M1" s="1774"/>
      <c r="N1" s="1774"/>
      <c r="O1" s="1774"/>
      <c r="P1" s="1774"/>
      <c r="Q1" s="1774"/>
      <c r="R1" s="1774"/>
      <c r="S1" s="1774"/>
      <c r="T1" s="1774"/>
      <c r="U1" s="1774"/>
      <c r="V1" s="1774"/>
      <c r="W1" s="1774"/>
      <c r="X1" s="1774"/>
      <c r="Y1" s="1774"/>
      <c r="Z1" s="1774"/>
      <c r="AA1" s="1774"/>
      <c r="AB1" s="1774"/>
      <c r="AC1" s="1774"/>
      <c r="AD1" s="1774"/>
      <c r="AE1" s="1774"/>
      <c r="AF1" s="1774"/>
      <c r="AG1" s="1774"/>
      <c r="AH1" s="1774"/>
      <c r="AI1" s="1774"/>
      <c r="AJ1" s="1774"/>
      <c r="AK1" s="1774"/>
      <c r="AL1" s="1774"/>
      <c r="AM1" s="1774"/>
      <c r="AN1" s="1774"/>
      <c r="AO1" s="1774"/>
      <c r="AP1" s="1774"/>
      <c r="AQ1" s="1774"/>
      <c r="AR1" s="1774"/>
      <c r="AS1" s="1774"/>
      <c r="AT1" s="1774"/>
    </row>
    <row r="2" spans="1:46" ht="15.75">
      <c r="A2" s="1774" t="s">
        <v>487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  <c r="Q2" s="1774"/>
      <c r="R2" s="1774"/>
      <c r="S2" s="1774"/>
      <c r="T2" s="1774"/>
      <c r="U2" s="1774"/>
      <c r="V2" s="1774"/>
      <c r="W2" s="1774"/>
      <c r="X2" s="1774"/>
      <c r="Y2" s="1774"/>
      <c r="Z2" s="1774"/>
      <c r="AA2" s="1774"/>
      <c r="AB2" s="1774"/>
      <c r="AC2" s="1774"/>
      <c r="AD2" s="1774"/>
      <c r="AE2" s="1774"/>
      <c r="AF2" s="1774"/>
      <c r="AG2" s="1774"/>
      <c r="AH2" s="1774"/>
      <c r="AI2" s="1774"/>
      <c r="AJ2" s="1774"/>
      <c r="AK2" s="1774"/>
      <c r="AL2" s="1774"/>
      <c r="AM2" s="1774"/>
      <c r="AN2" s="1774"/>
      <c r="AO2" s="1774"/>
      <c r="AP2" s="1774"/>
      <c r="AQ2" s="1774"/>
      <c r="AR2" s="1774"/>
      <c r="AS2" s="1774"/>
      <c r="AT2" s="1774"/>
    </row>
    <row r="3" spans="1:46" ht="15.75" customHeight="1" thickBot="1">
      <c r="A3" s="1775" t="s">
        <v>488</v>
      </c>
      <c r="B3" s="1775"/>
      <c r="C3" s="1775"/>
      <c r="D3" s="1775"/>
      <c r="E3" s="1775"/>
      <c r="F3" s="1775"/>
      <c r="G3" s="1775"/>
      <c r="H3" s="1775"/>
      <c r="I3" s="1775"/>
      <c r="J3" s="1775"/>
      <c r="K3" s="1775"/>
      <c r="L3" s="1775"/>
      <c r="M3" s="1775"/>
      <c r="N3" s="1775"/>
      <c r="O3" s="1775"/>
      <c r="P3" s="1775"/>
      <c r="Q3" s="1775"/>
      <c r="R3" s="1775"/>
      <c r="S3" s="1775"/>
      <c r="T3" s="1775"/>
      <c r="U3" s="1775"/>
      <c r="V3" s="1775"/>
      <c r="W3" s="1775"/>
      <c r="X3" s="1775"/>
      <c r="Y3" s="1775"/>
      <c r="Z3" s="1775"/>
      <c r="AA3" s="1775"/>
      <c r="AB3" s="1775"/>
      <c r="AC3" s="1775"/>
      <c r="AD3" s="1775"/>
      <c r="AE3" s="1775"/>
      <c r="AF3" s="1775"/>
      <c r="AG3" s="1775"/>
      <c r="AH3" s="1775"/>
      <c r="AI3" s="1775"/>
      <c r="AJ3" s="1775"/>
      <c r="AK3" s="1775"/>
      <c r="AL3" s="1775"/>
      <c r="AM3" s="1775"/>
      <c r="AN3" s="1775"/>
      <c r="AO3" s="1775"/>
      <c r="AP3" s="1775"/>
      <c r="AQ3" s="1775"/>
      <c r="AR3" s="1775"/>
      <c r="AS3" s="1775"/>
      <c r="AT3" s="1775"/>
    </row>
    <row r="4" spans="1:46" ht="13.5" thickTop="1">
      <c r="A4" s="1776" t="s">
        <v>489</v>
      </c>
      <c r="B4" s="1777"/>
      <c r="C4" s="1777"/>
      <c r="D4" s="590">
        <v>2010</v>
      </c>
      <c r="E4" s="590">
        <v>2011</v>
      </c>
      <c r="F4" s="590">
        <v>2012</v>
      </c>
      <c r="G4" s="591">
        <v>2013</v>
      </c>
      <c r="H4" s="591">
        <v>2013</v>
      </c>
      <c r="I4" s="591">
        <v>2013</v>
      </c>
      <c r="J4" s="591">
        <v>2013</v>
      </c>
      <c r="K4" s="591">
        <v>2013</v>
      </c>
      <c r="L4" s="591">
        <v>2013</v>
      </c>
      <c r="M4" s="591">
        <v>2013</v>
      </c>
      <c r="N4" s="591">
        <v>2014</v>
      </c>
      <c r="O4" s="591">
        <v>2014</v>
      </c>
      <c r="P4" s="591">
        <v>2014</v>
      </c>
      <c r="Q4" s="591">
        <v>2014</v>
      </c>
      <c r="R4" s="591">
        <v>2014</v>
      </c>
      <c r="S4" s="591">
        <v>2014</v>
      </c>
      <c r="T4" s="591">
        <v>2014</v>
      </c>
      <c r="U4" s="591">
        <v>2014</v>
      </c>
      <c r="V4" s="591">
        <v>2014</v>
      </c>
      <c r="W4" s="591">
        <v>2014</v>
      </c>
      <c r="X4" s="591">
        <v>2014</v>
      </c>
      <c r="Y4" s="591">
        <v>2014</v>
      </c>
      <c r="Z4" s="591">
        <v>2015</v>
      </c>
      <c r="AA4" s="591">
        <v>2015</v>
      </c>
      <c r="AB4" s="591">
        <v>2015</v>
      </c>
      <c r="AC4" s="591">
        <v>2015</v>
      </c>
      <c r="AD4" s="591">
        <v>2015</v>
      </c>
      <c r="AE4" s="591">
        <v>2015</v>
      </c>
      <c r="AF4" s="591">
        <v>2015</v>
      </c>
      <c r="AG4" s="591">
        <v>2015</v>
      </c>
      <c r="AH4" s="591">
        <v>2015</v>
      </c>
      <c r="AI4" s="591">
        <v>2015</v>
      </c>
      <c r="AJ4" s="591">
        <v>2015</v>
      </c>
      <c r="AK4" s="591">
        <v>2015</v>
      </c>
      <c r="AL4" s="591">
        <v>2016</v>
      </c>
      <c r="AM4" s="591">
        <v>2016</v>
      </c>
      <c r="AN4" s="591">
        <v>2016</v>
      </c>
      <c r="AO4" s="591">
        <v>2016</v>
      </c>
      <c r="AP4" s="591">
        <v>2016</v>
      </c>
      <c r="AQ4" s="591">
        <v>2016</v>
      </c>
      <c r="AR4" s="591">
        <v>2016</v>
      </c>
      <c r="AS4" s="591">
        <v>2016</v>
      </c>
      <c r="AT4" s="592">
        <v>2016</v>
      </c>
    </row>
    <row r="5" spans="1:46" ht="12.75">
      <c r="A5" s="1778" t="s">
        <v>458</v>
      </c>
      <c r="B5" s="1779"/>
      <c r="C5" s="1779"/>
      <c r="D5" s="593" t="s">
        <v>490</v>
      </c>
      <c r="E5" s="593" t="s">
        <v>490</v>
      </c>
      <c r="F5" s="593" t="s">
        <v>490</v>
      </c>
      <c r="G5" s="593" t="s">
        <v>491</v>
      </c>
      <c r="H5" s="593" t="s">
        <v>490</v>
      </c>
      <c r="I5" s="593" t="s">
        <v>292</v>
      </c>
      <c r="J5" s="593" t="s">
        <v>492</v>
      </c>
      <c r="K5" s="593" t="s">
        <v>493</v>
      </c>
      <c r="L5" s="593" t="s">
        <v>494</v>
      </c>
      <c r="M5" s="593" t="s">
        <v>495</v>
      </c>
      <c r="N5" s="593" t="s">
        <v>496</v>
      </c>
      <c r="O5" s="593" t="s">
        <v>497</v>
      </c>
      <c r="P5" s="593" t="s">
        <v>498</v>
      </c>
      <c r="Q5" s="593" t="s">
        <v>499</v>
      </c>
      <c r="R5" s="593" t="s">
        <v>500</v>
      </c>
      <c r="S5" s="593" t="s">
        <v>491</v>
      </c>
      <c r="T5" s="593" t="s">
        <v>490</v>
      </c>
      <c r="U5" s="593" t="s">
        <v>292</v>
      </c>
      <c r="V5" s="593" t="s">
        <v>492</v>
      </c>
      <c r="W5" s="593" t="s">
        <v>493</v>
      </c>
      <c r="X5" s="593" t="s">
        <v>494</v>
      </c>
      <c r="Y5" s="593" t="s">
        <v>495</v>
      </c>
      <c r="Z5" s="593" t="s">
        <v>496</v>
      </c>
      <c r="AA5" s="593" t="s">
        <v>497</v>
      </c>
      <c r="AB5" s="593" t="s">
        <v>498</v>
      </c>
      <c r="AC5" s="593" t="s">
        <v>499</v>
      </c>
      <c r="AD5" s="593" t="s">
        <v>500</v>
      </c>
      <c r="AE5" s="593" t="s">
        <v>491</v>
      </c>
      <c r="AF5" s="593" t="s">
        <v>490</v>
      </c>
      <c r="AG5" s="593" t="s">
        <v>292</v>
      </c>
      <c r="AH5" s="593" t="s">
        <v>492</v>
      </c>
      <c r="AI5" s="593" t="s">
        <v>493</v>
      </c>
      <c r="AJ5" s="593" t="s">
        <v>494</v>
      </c>
      <c r="AK5" s="593" t="s">
        <v>495</v>
      </c>
      <c r="AL5" s="593" t="s">
        <v>496</v>
      </c>
      <c r="AM5" s="593" t="s">
        <v>497</v>
      </c>
      <c r="AN5" s="593" t="s">
        <v>498</v>
      </c>
      <c r="AO5" s="593" t="s">
        <v>499</v>
      </c>
      <c r="AP5" s="593" t="s">
        <v>500</v>
      </c>
      <c r="AQ5" s="593" t="s">
        <v>491</v>
      </c>
      <c r="AR5" s="593" t="s">
        <v>490</v>
      </c>
      <c r="AS5" s="593" t="s">
        <v>292</v>
      </c>
      <c r="AT5" s="594" t="s">
        <v>146</v>
      </c>
    </row>
    <row r="6" spans="1:46" ht="12.75">
      <c r="A6" s="595" t="s">
        <v>501</v>
      </c>
      <c r="B6" s="588"/>
      <c r="C6" s="588"/>
      <c r="D6" s="596"/>
      <c r="E6" s="596"/>
      <c r="F6" s="596"/>
      <c r="G6" s="596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8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97"/>
      <c r="AQ6" s="597"/>
      <c r="AR6" s="597"/>
      <c r="AS6" s="597"/>
      <c r="AT6" s="599"/>
    </row>
    <row r="7" spans="1:46" ht="12.75">
      <c r="A7" s="595"/>
      <c r="B7" s="588" t="s">
        <v>502</v>
      </c>
      <c r="C7" s="588"/>
      <c r="D7" s="597"/>
      <c r="E7" s="597"/>
      <c r="F7" s="597"/>
      <c r="G7" s="596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9"/>
    </row>
    <row r="8" spans="1:46" ht="12.75">
      <c r="A8" s="595"/>
      <c r="B8" s="600" t="s">
        <v>503</v>
      </c>
      <c r="C8" s="600"/>
      <c r="D8" s="596" t="s">
        <v>124</v>
      </c>
      <c r="E8" s="596">
        <v>5.5</v>
      </c>
      <c r="F8" s="598">
        <v>5</v>
      </c>
      <c r="G8" s="598">
        <v>6</v>
      </c>
      <c r="H8" s="598">
        <v>6</v>
      </c>
      <c r="I8" s="598">
        <v>5</v>
      </c>
      <c r="J8" s="598">
        <v>5</v>
      </c>
      <c r="K8" s="598">
        <v>5</v>
      </c>
      <c r="L8" s="598">
        <v>5</v>
      </c>
      <c r="M8" s="598">
        <v>5</v>
      </c>
      <c r="N8" s="598">
        <v>5</v>
      </c>
      <c r="O8" s="598">
        <v>5</v>
      </c>
      <c r="P8" s="598">
        <v>5</v>
      </c>
      <c r="Q8" s="598">
        <v>5</v>
      </c>
      <c r="R8" s="598">
        <v>5</v>
      </c>
      <c r="S8" s="598">
        <v>5</v>
      </c>
      <c r="T8" s="598">
        <v>5</v>
      </c>
      <c r="U8" s="598">
        <v>6</v>
      </c>
      <c r="V8" s="598">
        <v>6</v>
      </c>
      <c r="W8" s="598">
        <v>6</v>
      </c>
      <c r="X8" s="598">
        <v>6</v>
      </c>
      <c r="Y8" s="598">
        <v>6</v>
      </c>
      <c r="Z8" s="598">
        <v>6</v>
      </c>
      <c r="AA8" s="598">
        <v>6</v>
      </c>
      <c r="AB8" s="598">
        <v>6</v>
      </c>
      <c r="AC8" s="598">
        <v>6</v>
      </c>
      <c r="AD8" s="598">
        <v>6</v>
      </c>
      <c r="AE8" s="598">
        <v>6</v>
      </c>
      <c r="AF8" s="598">
        <v>6</v>
      </c>
      <c r="AG8" s="598">
        <v>6</v>
      </c>
      <c r="AH8" s="598">
        <v>6</v>
      </c>
      <c r="AI8" s="598">
        <v>6</v>
      </c>
      <c r="AJ8" s="598">
        <v>6</v>
      </c>
      <c r="AK8" s="598">
        <v>6</v>
      </c>
      <c r="AL8" s="598">
        <v>6</v>
      </c>
      <c r="AM8" s="598">
        <v>6</v>
      </c>
      <c r="AN8" s="598">
        <v>6</v>
      </c>
      <c r="AO8" s="598">
        <v>6</v>
      </c>
      <c r="AP8" s="598">
        <v>6</v>
      </c>
      <c r="AQ8" s="598">
        <v>6</v>
      </c>
      <c r="AR8" s="598">
        <v>6</v>
      </c>
      <c r="AS8" s="598">
        <v>6</v>
      </c>
      <c r="AT8" s="601">
        <v>6</v>
      </c>
    </row>
    <row r="9" spans="1:46" ht="12.75">
      <c r="A9" s="595"/>
      <c r="B9" s="600" t="s">
        <v>504</v>
      </c>
      <c r="C9" s="600"/>
      <c r="D9" s="596">
        <v>5.5</v>
      </c>
      <c r="E9" s="596">
        <v>5.5</v>
      </c>
      <c r="F9" s="598">
        <v>5</v>
      </c>
      <c r="G9" s="598">
        <v>5.5</v>
      </c>
      <c r="H9" s="598">
        <v>5.5</v>
      </c>
      <c r="I9" s="598">
        <v>4.5</v>
      </c>
      <c r="J9" s="598">
        <v>4.5</v>
      </c>
      <c r="K9" s="598">
        <v>4.5</v>
      </c>
      <c r="L9" s="598">
        <v>4.5</v>
      </c>
      <c r="M9" s="598">
        <v>4.5</v>
      </c>
      <c r="N9" s="598">
        <v>4.5</v>
      </c>
      <c r="O9" s="598">
        <v>4.5</v>
      </c>
      <c r="P9" s="598">
        <v>4.5</v>
      </c>
      <c r="Q9" s="598">
        <v>4.5</v>
      </c>
      <c r="R9" s="598">
        <v>4.5</v>
      </c>
      <c r="S9" s="598">
        <v>4.5</v>
      </c>
      <c r="T9" s="598">
        <v>4.5</v>
      </c>
      <c r="U9" s="598">
        <v>5</v>
      </c>
      <c r="V9" s="598">
        <v>5</v>
      </c>
      <c r="W9" s="598">
        <v>5</v>
      </c>
      <c r="X9" s="598">
        <v>5</v>
      </c>
      <c r="Y9" s="598">
        <v>5</v>
      </c>
      <c r="Z9" s="598">
        <v>5</v>
      </c>
      <c r="AA9" s="598">
        <v>5</v>
      </c>
      <c r="AB9" s="598">
        <v>5</v>
      </c>
      <c r="AC9" s="598">
        <v>5</v>
      </c>
      <c r="AD9" s="598">
        <v>5</v>
      </c>
      <c r="AE9" s="598">
        <v>5</v>
      </c>
      <c r="AF9" s="598">
        <v>5</v>
      </c>
      <c r="AG9" s="598">
        <v>5</v>
      </c>
      <c r="AH9" s="598">
        <v>5</v>
      </c>
      <c r="AI9" s="598">
        <v>5</v>
      </c>
      <c r="AJ9" s="598">
        <v>5</v>
      </c>
      <c r="AK9" s="598">
        <v>5</v>
      </c>
      <c r="AL9" s="598">
        <v>5</v>
      </c>
      <c r="AM9" s="598">
        <v>5</v>
      </c>
      <c r="AN9" s="598">
        <v>5</v>
      </c>
      <c r="AO9" s="598">
        <v>5</v>
      </c>
      <c r="AP9" s="598">
        <v>5</v>
      </c>
      <c r="AQ9" s="598">
        <v>5</v>
      </c>
      <c r="AR9" s="598">
        <v>5</v>
      </c>
      <c r="AS9" s="598">
        <v>5</v>
      </c>
      <c r="AT9" s="601">
        <v>5</v>
      </c>
    </row>
    <row r="10" spans="1:46" ht="12.75">
      <c r="A10" s="595"/>
      <c r="B10" s="600" t="s">
        <v>505</v>
      </c>
      <c r="C10" s="600"/>
      <c r="D10" s="596">
        <v>5.5</v>
      </c>
      <c r="E10" s="596">
        <v>5.5</v>
      </c>
      <c r="F10" s="598">
        <v>5</v>
      </c>
      <c r="G10" s="598">
        <v>5</v>
      </c>
      <c r="H10" s="598">
        <v>5</v>
      </c>
      <c r="I10" s="598">
        <v>4</v>
      </c>
      <c r="J10" s="598">
        <v>4</v>
      </c>
      <c r="K10" s="598">
        <v>4</v>
      </c>
      <c r="L10" s="598">
        <v>4</v>
      </c>
      <c r="M10" s="598">
        <v>4</v>
      </c>
      <c r="N10" s="598">
        <v>4</v>
      </c>
      <c r="O10" s="598">
        <v>4</v>
      </c>
      <c r="P10" s="598">
        <v>4</v>
      </c>
      <c r="Q10" s="598">
        <v>4</v>
      </c>
      <c r="R10" s="598">
        <v>4</v>
      </c>
      <c r="S10" s="598">
        <v>4</v>
      </c>
      <c r="T10" s="598">
        <v>4</v>
      </c>
      <c r="U10" s="598">
        <v>4</v>
      </c>
      <c r="V10" s="598">
        <v>4</v>
      </c>
      <c r="W10" s="598">
        <v>4</v>
      </c>
      <c r="X10" s="598">
        <v>4</v>
      </c>
      <c r="Y10" s="598">
        <v>4</v>
      </c>
      <c r="Z10" s="598">
        <v>4</v>
      </c>
      <c r="AA10" s="598">
        <v>4</v>
      </c>
      <c r="AB10" s="598">
        <v>4</v>
      </c>
      <c r="AC10" s="598">
        <v>4</v>
      </c>
      <c r="AD10" s="598">
        <v>4</v>
      </c>
      <c r="AE10" s="598">
        <v>4</v>
      </c>
      <c r="AF10" s="598">
        <v>4</v>
      </c>
      <c r="AG10" s="598">
        <v>4</v>
      </c>
      <c r="AH10" s="598">
        <v>4</v>
      </c>
      <c r="AI10" s="598">
        <v>4</v>
      </c>
      <c r="AJ10" s="598">
        <v>4</v>
      </c>
      <c r="AK10" s="598">
        <v>4</v>
      </c>
      <c r="AL10" s="598">
        <v>4</v>
      </c>
      <c r="AM10" s="598">
        <v>4</v>
      </c>
      <c r="AN10" s="598">
        <v>4</v>
      </c>
      <c r="AO10" s="598">
        <v>4</v>
      </c>
      <c r="AP10" s="598">
        <v>4</v>
      </c>
      <c r="AQ10" s="598">
        <v>4</v>
      </c>
      <c r="AR10" s="598">
        <v>4</v>
      </c>
      <c r="AS10" s="598">
        <v>4</v>
      </c>
      <c r="AT10" s="601">
        <v>4</v>
      </c>
    </row>
    <row r="11" spans="1:46" ht="12.75">
      <c r="A11" s="602"/>
      <c r="B11" s="588" t="s">
        <v>506</v>
      </c>
      <c r="C11" s="588"/>
      <c r="D11" s="596">
        <v>6.5</v>
      </c>
      <c r="E11" s="598">
        <v>7</v>
      </c>
      <c r="F11" s="598">
        <v>7</v>
      </c>
      <c r="G11" s="598">
        <v>8</v>
      </c>
      <c r="H11" s="598">
        <v>8</v>
      </c>
      <c r="I11" s="598">
        <v>8</v>
      </c>
      <c r="J11" s="598">
        <v>8</v>
      </c>
      <c r="K11" s="598">
        <v>8</v>
      </c>
      <c r="L11" s="598">
        <v>8</v>
      </c>
      <c r="M11" s="598">
        <v>8</v>
      </c>
      <c r="N11" s="598">
        <v>8</v>
      </c>
      <c r="O11" s="598">
        <v>8</v>
      </c>
      <c r="P11" s="598">
        <v>8</v>
      </c>
      <c r="Q11" s="598">
        <v>8</v>
      </c>
      <c r="R11" s="598">
        <v>8</v>
      </c>
      <c r="S11" s="598">
        <v>8</v>
      </c>
      <c r="T11" s="598">
        <v>8</v>
      </c>
      <c r="U11" s="598">
        <v>8</v>
      </c>
      <c r="V11" s="598">
        <v>8</v>
      </c>
      <c r="W11" s="598">
        <v>8</v>
      </c>
      <c r="X11" s="598">
        <v>8</v>
      </c>
      <c r="Y11" s="598">
        <v>8</v>
      </c>
      <c r="Z11" s="598">
        <v>8</v>
      </c>
      <c r="AA11" s="598">
        <v>8</v>
      </c>
      <c r="AB11" s="598">
        <v>8</v>
      </c>
      <c r="AC11" s="598">
        <v>8</v>
      </c>
      <c r="AD11" s="598">
        <v>8</v>
      </c>
      <c r="AE11" s="598">
        <v>8</v>
      </c>
      <c r="AF11" s="598">
        <v>8</v>
      </c>
      <c r="AG11" s="598">
        <v>7</v>
      </c>
      <c r="AH11" s="598">
        <v>7</v>
      </c>
      <c r="AI11" s="598">
        <v>7</v>
      </c>
      <c r="AJ11" s="598">
        <v>7</v>
      </c>
      <c r="AK11" s="598">
        <v>7</v>
      </c>
      <c r="AL11" s="598">
        <v>7</v>
      </c>
      <c r="AM11" s="598">
        <v>7</v>
      </c>
      <c r="AN11" s="598">
        <v>7</v>
      </c>
      <c r="AO11" s="598">
        <v>7</v>
      </c>
      <c r="AP11" s="598">
        <v>7</v>
      </c>
      <c r="AQ11" s="598">
        <v>7</v>
      </c>
      <c r="AR11" s="598">
        <v>7</v>
      </c>
      <c r="AS11" s="598">
        <v>7</v>
      </c>
      <c r="AT11" s="601">
        <v>7</v>
      </c>
    </row>
    <row r="12" spans="1:46" s="597" customFormat="1" ht="12.75">
      <c r="A12" s="602"/>
      <c r="B12" s="588" t="s">
        <v>507</v>
      </c>
      <c r="C12" s="588"/>
      <c r="AT12" s="601"/>
    </row>
    <row r="13" spans="1:46" s="597" customFormat="1" ht="12.75">
      <c r="A13" s="602"/>
      <c r="B13" s="588"/>
      <c r="C13" s="588" t="s">
        <v>508</v>
      </c>
      <c r="D13" s="596"/>
      <c r="E13" s="596">
        <v>1.5</v>
      </c>
      <c r="F13" s="596">
        <v>1.5</v>
      </c>
      <c r="G13" s="596">
        <v>1.5</v>
      </c>
      <c r="H13" s="598">
        <v>1.5</v>
      </c>
      <c r="I13" s="598">
        <v>1</v>
      </c>
      <c r="J13" s="598">
        <v>1</v>
      </c>
      <c r="K13" s="598">
        <v>1</v>
      </c>
      <c r="L13" s="598">
        <v>1</v>
      </c>
      <c r="M13" s="598">
        <v>1</v>
      </c>
      <c r="N13" s="598">
        <v>1</v>
      </c>
      <c r="O13" s="598">
        <v>1</v>
      </c>
      <c r="P13" s="598">
        <v>1</v>
      </c>
      <c r="Q13" s="598">
        <v>1</v>
      </c>
      <c r="R13" s="598">
        <v>1</v>
      </c>
      <c r="S13" s="598">
        <v>1</v>
      </c>
      <c r="T13" s="598">
        <v>1</v>
      </c>
      <c r="U13" s="598">
        <v>1</v>
      </c>
      <c r="V13" s="598">
        <v>1</v>
      </c>
      <c r="W13" s="598">
        <v>1</v>
      </c>
      <c r="X13" s="598">
        <v>1</v>
      </c>
      <c r="Y13" s="598">
        <v>1</v>
      </c>
      <c r="Z13" s="598">
        <v>1</v>
      </c>
      <c r="AA13" s="598">
        <v>1</v>
      </c>
      <c r="AB13" s="598">
        <v>1</v>
      </c>
      <c r="AC13" s="598">
        <v>1</v>
      </c>
      <c r="AD13" s="598">
        <v>1</v>
      </c>
      <c r="AE13" s="598">
        <v>1</v>
      </c>
      <c r="AF13" s="598">
        <v>1</v>
      </c>
      <c r="AG13" s="598">
        <v>1</v>
      </c>
      <c r="AH13" s="598">
        <v>1</v>
      </c>
      <c r="AI13" s="598">
        <v>1</v>
      </c>
      <c r="AJ13" s="598">
        <v>1</v>
      </c>
      <c r="AK13" s="598">
        <v>1</v>
      </c>
      <c r="AL13" s="598">
        <v>1</v>
      </c>
      <c r="AM13" s="598">
        <v>1</v>
      </c>
      <c r="AN13" s="598">
        <v>1</v>
      </c>
      <c r="AO13" s="598">
        <v>1</v>
      </c>
      <c r="AP13" s="598">
        <v>1</v>
      </c>
      <c r="AQ13" s="598">
        <v>1</v>
      </c>
      <c r="AR13" s="598">
        <v>1</v>
      </c>
      <c r="AS13" s="598">
        <v>1</v>
      </c>
      <c r="AT13" s="601">
        <v>1</v>
      </c>
    </row>
    <row r="14" spans="1:46" s="597" customFormat="1" ht="12.75">
      <c r="A14" s="602"/>
      <c r="B14" s="588"/>
      <c r="C14" s="588" t="s">
        <v>509</v>
      </c>
      <c r="D14" s="603"/>
      <c r="E14" s="598">
        <v>7</v>
      </c>
      <c r="F14" s="598">
        <v>7</v>
      </c>
      <c r="G14" s="598">
        <v>6</v>
      </c>
      <c r="H14" s="598">
        <v>6</v>
      </c>
      <c r="I14" s="598">
        <v>5</v>
      </c>
      <c r="J14" s="598">
        <v>5</v>
      </c>
      <c r="K14" s="598">
        <v>5</v>
      </c>
      <c r="L14" s="598">
        <v>5</v>
      </c>
      <c r="M14" s="598">
        <v>5</v>
      </c>
      <c r="N14" s="598">
        <v>5</v>
      </c>
      <c r="O14" s="598">
        <v>5</v>
      </c>
      <c r="P14" s="598">
        <v>5</v>
      </c>
      <c r="Q14" s="598">
        <v>5</v>
      </c>
      <c r="R14" s="598">
        <v>5</v>
      </c>
      <c r="S14" s="598">
        <v>5</v>
      </c>
      <c r="T14" s="598">
        <v>5</v>
      </c>
      <c r="U14" s="598">
        <v>4</v>
      </c>
      <c r="V14" s="598">
        <v>4</v>
      </c>
      <c r="W14" s="598">
        <v>4</v>
      </c>
      <c r="X14" s="598">
        <v>4</v>
      </c>
      <c r="Y14" s="598">
        <v>4</v>
      </c>
      <c r="Z14" s="598">
        <v>4</v>
      </c>
      <c r="AA14" s="598">
        <v>4</v>
      </c>
      <c r="AB14" s="598">
        <v>4</v>
      </c>
      <c r="AC14" s="598">
        <v>4</v>
      </c>
      <c r="AD14" s="598">
        <v>4</v>
      </c>
      <c r="AE14" s="598">
        <v>4</v>
      </c>
      <c r="AF14" s="598">
        <v>4</v>
      </c>
      <c r="AG14" s="598">
        <v>4</v>
      </c>
      <c r="AH14" s="598">
        <v>4</v>
      </c>
      <c r="AI14" s="598">
        <v>4</v>
      </c>
      <c r="AJ14" s="598">
        <v>4</v>
      </c>
      <c r="AK14" s="598">
        <v>4</v>
      </c>
      <c r="AL14" s="598">
        <v>4</v>
      </c>
      <c r="AM14" s="598">
        <v>4</v>
      </c>
      <c r="AN14" s="598">
        <v>4</v>
      </c>
      <c r="AO14" s="598">
        <v>4</v>
      </c>
      <c r="AP14" s="598">
        <v>4</v>
      </c>
      <c r="AQ14" s="598">
        <v>4</v>
      </c>
      <c r="AR14" s="598">
        <v>4</v>
      </c>
      <c r="AS14" s="598">
        <v>4</v>
      </c>
      <c r="AT14" s="601">
        <v>4</v>
      </c>
    </row>
    <row r="15" spans="1:46" ht="12.75">
      <c r="A15" s="602"/>
      <c r="B15" s="588"/>
      <c r="C15" s="588" t="s">
        <v>510</v>
      </c>
      <c r="D15" s="604" t="s">
        <v>511</v>
      </c>
      <c r="E15" s="604" t="s">
        <v>511</v>
      </c>
      <c r="F15" s="604" t="s">
        <v>511</v>
      </c>
      <c r="G15" s="604" t="s">
        <v>511</v>
      </c>
      <c r="H15" s="604" t="s">
        <v>511</v>
      </c>
      <c r="I15" s="604" t="s">
        <v>511</v>
      </c>
      <c r="J15" s="604" t="s">
        <v>511</v>
      </c>
      <c r="K15" s="604" t="s">
        <v>511</v>
      </c>
      <c r="L15" s="604" t="s">
        <v>511</v>
      </c>
      <c r="M15" s="604" t="s">
        <v>511</v>
      </c>
      <c r="N15" s="604" t="s">
        <v>511</v>
      </c>
      <c r="O15" s="604" t="s">
        <v>511</v>
      </c>
      <c r="P15" s="604" t="s">
        <v>511</v>
      </c>
      <c r="Q15" s="604" t="s">
        <v>511</v>
      </c>
      <c r="R15" s="604" t="s">
        <v>511</v>
      </c>
      <c r="S15" s="604" t="s">
        <v>511</v>
      </c>
      <c r="T15" s="604" t="s">
        <v>511</v>
      </c>
      <c r="U15" s="604" t="s">
        <v>511</v>
      </c>
      <c r="V15" s="604" t="s">
        <v>511</v>
      </c>
      <c r="W15" s="604" t="s">
        <v>511</v>
      </c>
      <c r="X15" s="604" t="s">
        <v>511</v>
      </c>
      <c r="Y15" s="604" t="s">
        <v>511</v>
      </c>
      <c r="Z15" s="604" t="s">
        <v>511</v>
      </c>
      <c r="AA15" s="604" t="s">
        <v>511</v>
      </c>
      <c r="AB15" s="604" t="s">
        <v>511</v>
      </c>
      <c r="AC15" s="604" t="s">
        <v>511</v>
      </c>
      <c r="AD15" s="604" t="s">
        <v>511</v>
      </c>
      <c r="AE15" s="604" t="s">
        <v>511</v>
      </c>
      <c r="AF15" s="604" t="s">
        <v>511</v>
      </c>
      <c r="AG15" s="604" t="s">
        <v>511</v>
      </c>
      <c r="AH15" s="604" t="s">
        <v>511</v>
      </c>
      <c r="AI15" s="604" t="s">
        <v>511</v>
      </c>
      <c r="AJ15" s="604" t="s">
        <v>511</v>
      </c>
      <c r="AK15" s="604" t="s">
        <v>511</v>
      </c>
      <c r="AL15" s="604" t="s">
        <v>511</v>
      </c>
      <c r="AM15" s="604" t="s">
        <v>511</v>
      </c>
      <c r="AN15" s="604" t="s">
        <v>511</v>
      </c>
      <c r="AO15" s="604" t="s">
        <v>511</v>
      </c>
      <c r="AP15" s="604" t="s">
        <v>511</v>
      </c>
      <c r="AQ15" s="604" t="s">
        <v>511</v>
      </c>
      <c r="AR15" s="604" t="s">
        <v>511</v>
      </c>
      <c r="AS15" s="604" t="s">
        <v>511</v>
      </c>
      <c r="AT15" s="1366" t="s">
        <v>511</v>
      </c>
    </row>
    <row r="16" spans="1:46" ht="12.75">
      <c r="A16" s="602"/>
      <c r="B16" s="588" t="s">
        <v>512</v>
      </c>
      <c r="C16" s="588"/>
      <c r="D16" s="604"/>
      <c r="E16" s="606"/>
      <c r="F16" s="606"/>
      <c r="G16" s="607">
        <v>8</v>
      </c>
      <c r="H16" s="607">
        <v>8</v>
      </c>
      <c r="I16" s="607">
        <v>8</v>
      </c>
      <c r="J16" s="607">
        <v>8</v>
      </c>
      <c r="K16" s="607">
        <v>8</v>
      </c>
      <c r="L16" s="607">
        <v>8</v>
      </c>
      <c r="M16" s="607">
        <v>8</v>
      </c>
      <c r="N16" s="607">
        <v>8</v>
      </c>
      <c r="O16" s="607">
        <v>8</v>
      </c>
      <c r="P16" s="607">
        <v>8</v>
      </c>
      <c r="Q16" s="607">
        <v>8</v>
      </c>
      <c r="R16" s="607">
        <v>8</v>
      </c>
      <c r="S16" s="607">
        <v>8</v>
      </c>
      <c r="T16" s="607">
        <v>8</v>
      </c>
      <c r="U16" s="607">
        <v>8</v>
      </c>
      <c r="V16" s="607">
        <v>8</v>
      </c>
      <c r="W16" s="607">
        <v>8</v>
      </c>
      <c r="X16" s="607">
        <v>8</v>
      </c>
      <c r="Y16" s="607">
        <v>8</v>
      </c>
      <c r="Z16" s="607">
        <v>8</v>
      </c>
      <c r="AA16" s="607">
        <v>8</v>
      </c>
      <c r="AB16" s="607">
        <v>8</v>
      </c>
      <c r="AC16" s="607">
        <v>8</v>
      </c>
      <c r="AD16" s="607">
        <v>8</v>
      </c>
      <c r="AE16" s="607">
        <v>8</v>
      </c>
      <c r="AF16" s="607">
        <v>8</v>
      </c>
      <c r="AG16" s="607">
        <v>7</v>
      </c>
      <c r="AH16" s="607">
        <v>7</v>
      </c>
      <c r="AI16" s="607">
        <v>7</v>
      </c>
      <c r="AJ16" s="607">
        <v>7</v>
      </c>
      <c r="AK16" s="607">
        <v>7</v>
      </c>
      <c r="AL16" s="607">
        <v>7</v>
      </c>
      <c r="AM16" s="607">
        <v>7</v>
      </c>
      <c r="AN16" s="607">
        <v>7</v>
      </c>
      <c r="AO16" s="607">
        <v>7</v>
      </c>
      <c r="AP16" s="607">
        <v>7</v>
      </c>
      <c r="AQ16" s="607">
        <v>7</v>
      </c>
      <c r="AR16" s="607">
        <v>7</v>
      </c>
      <c r="AS16" s="607">
        <v>7</v>
      </c>
      <c r="AT16" s="605">
        <v>7</v>
      </c>
    </row>
    <row r="17" spans="1:46" ht="12.75">
      <c r="A17" s="608"/>
      <c r="B17" s="609" t="s">
        <v>513</v>
      </c>
      <c r="C17" s="609"/>
      <c r="D17" s="603">
        <v>3</v>
      </c>
      <c r="E17" s="603">
        <v>3</v>
      </c>
      <c r="F17" s="603">
        <v>3</v>
      </c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1"/>
    </row>
    <row r="18" spans="1:46" ht="12.75">
      <c r="A18" s="595" t="s">
        <v>514</v>
      </c>
      <c r="B18" s="588"/>
      <c r="C18" s="588"/>
      <c r="D18" s="612"/>
      <c r="E18" s="612"/>
      <c r="F18" s="612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13"/>
    </row>
    <row r="19" spans="1:46" s="597" customFormat="1" ht="12.75">
      <c r="A19" s="595"/>
      <c r="B19" s="614" t="s">
        <v>515</v>
      </c>
      <c r="C19" s="588"/>
      <c r="D19" s="612">
        <v>8.7</v>
      </c>
      <c r="E19" s="612">
        <v>8.08</v>
      </c>
      <c r="F19" s="612">
        <v>0.1</v>
      </c>
      <c r="G19" s="612">
        <v>1.7747</v>
      </c>
      <c r="H19" s="612">
        <v>0.5529571428571429</v>
      </c>
      <c r="I19" s="612">
        <v>0.13</v>
      </c>
      <c r="J19" s="612">
        <v>0.0968</v>
      </c>
      <c r="K19" s="612">
        <v>0.04</v>
      </c>
      <c r="L19" s="612">
        <v>0.0171</v>
      </c>
      <c r="M19" s="612">
        <v>0.0112</v>
      </c>
      <c r="N19" s="612">
        <v>0.2514</v>
      </c>
      <c r="O19" s="612">
        <v>0.0769</v>
      </c>
      <c r="P19" s="612">
        <v>0.025028571428571428</v>
      </c>
      <c r="Q19" s="612">
        <v>0.02</v>
      </c>
      <c r="R19" s="612">
        <v>0.01</v>
      </c>
      <c r="S19" s="612">
        <v>0.04</v>
      </c>
      <c r="T19" s="612">
        <v>0.01</v>
      </c>
      <c r="U19" s="615">
        <v>0.0015</v>
      </c>
      <c r="V19" s="615">
        <v>0.0032</v>
      </c>
      <c r="W19" s="615">
        <v>0.3255</v>
      </c>
      <c r="X19" s="615">
        <v>0.3916</v>
      </c>
      <c r="Y19" s="615">
        <v>0.059</v>
      </c>
      <c r="Z19" s="615" t="s">
        <v>3</v>
      </c>
      <c r="AA19" s="615" t="s">
        <v>3</v>
      </c>
      <c r="AB19" s="615" t="s">
        <v>3</v>
      </c>
      <c r="AC19" s="615" t="s">
        <v>3</v>
      </c>
      <c r="AD19" s="615" t="s">
        <v>3</v>
      </c>
      <c r="AE19" s="615" t="s">
        <v>3</v>
      </c>
      <c r="AF19" s="615" t="s">
        <v>3</v>
      </c>
      <c r="AG19" s="615" t="s">
        <v>3</v>
      </c>
      <c r="AH19" s="615" t="s">
        <v>3</v>
      </c>
      <c r="AI19" s="615" t="s">
        <v>3</v>
      </c>
      <c r="AJ19" s="615" t="s">
        <v>3</v>
      </c>
      <c r="AK19" s="615" t="s">
        <v>3</v>
      </c>
      <c r="AL19" s="615" t="s">
        <v>3</v>
      </c>
      <c r="AM19" s="612" t="s">
        <v>3</v>
      </c>
      <c r="AN19" s="612" t="s">
        <v>3</v>
      </c>
      <c r="AO19" s="612" t="s">
        <v>3</v>
      </c>
      <c r="AP19" s="612" t="s">
        <v>3</v>
      </c>
      <c r="AQ19" s="612" t="s">
        <v>3</v>
      </c>
      <c r="AR19" s="612" t="s">
        <v>3</v>
      </c>
      <c r="AS19" s="612" t="s">
        <v>3</v>
      </c>
      <c r="AT19" s="605" t="s">
        <v>3</v>
      </c>
    </row>
    <row r="20" spans="1:46" ht="12.75">
      <c r="A20" s="602"/>
      <c r="B20" s="614" t="s">
        <v>516</v>
      </c>
      <c r="C20" s="588"/>
      <c r="D20" s="612">
        <v>8.13</v>
      </c>
      <c r="E20" s="612">
        <v>8.52</v>
      </c>
      <c r="F20" s="612">
        <v>1.15</v>
      </c>
      <c r="G20" s="612">
        <v>2.665178033830017</v>
      </c>
      <c r="H20" s="612">
        <v>1.1949270430302494</v>
      </c>
      <c r="I20" s="612">
        <v>0.25</v>
      </c>
      <c r="J20" s="612">
        <v>0.1401</v>
      </c>
      <c r="K20" s="612">
        <v>0.07</v>
      </c>
      <c r="L20" s="612">
        <v>0.03</v>
      </c>
      <c r="M20" s="612">
        <v>0.08</v>
      </c>
      <c r="N20" s="612">
        <v>0.4707958107442089</v>
      </c>
      <c r="O20" s="612">
        <v>0.234</v>
      </c>
      <c r="P20" s="612">
        <v>0.07589681227455514</v>
      </c>
      <c r="Q20" s="612">
        <v>0.06</v>
      </c>
      <c r="R20" s="612">
        <v>0.04</v>
      </c>
      <c r="S20" s="612">
        <v>0.13</v>
      </c>
      <c r="T20" s="612">
        <v>0.02</v>
      </c>
      <c r="U20" s="615">
        <v>0.0044</v>
      </c>
      <c r="V20" s="615">
        <v>0.0656</v>
      </c>
      <c r="W20" s="615">
        <v>0.9267</v>
      </c>
      <c r="X20" s="615">
        <v>0.5235</v>
      </c>
      <c r="Y20" s="615">
        <v>0.128</v>
      </c>
      <c r="Z20" s="615">
        <v>0.1551</v>
      </c>
      <c r="AA20" s="615">
        <v>0.7409</v>
      </c>
      <c r="AB20" s="615">
        <v>1.1286</v>
      </c>
      <c r="AC20" s="615">
        <v>0.687</v>
      </c>
      <c r="AD20" s="615">
        <v>0.5904</v>
      </c>
      <c r="AE20" s="615">
        <v>0.3719</v>
      </c>
      <c r="AF20" s="615">
        <v>0.1739</v>
      </c>
      <c r="AG20" s="615">
        <v>0.9477779527559054</v>
      </c>
      <c r="AH20" s="612">
        <v>2.22</v>
      </c>
      <c r="AI20" s="612">
        <v>1.1</v>
      </c>
      <c r="AJ20" s="612">
        <v>0.29</v>
      </c>
      <c r="AK20" s="612">
        <v>0.4837</v>
      </c>
      <c r="AL20" s="612">
        <v>0.6795</v>
      </c>
      <c r="AM20" s="612">
        <v>0.35</v>
      </c>
      <c r="AN20" s="612">
        <v>0.53</v>
      </c>
      <c r="AO20" s="612">
        <v>1.0974</v>
      </c>
      <c r="AP20" s="612">
        <v>1.3361</v>
      </c>
      <c r="AQ20" s="612">
        <v>0.1182</v>
      </c>
      <c r="AR20" s="612">
        <v>0.0456</v>
      </c>
      <c r="AS20" s="612">
        <v>0.4399</v>
      </c>
      <c r="AT20" s="605">
        <v>2.0504</v>
      </c>
    </row>
    <row r="21" spans="1:46" s="616" customFormat="1" ht="12.75">
      <c r="A21" s="602"/>
      <c r="B21" s="614" t="s">
        <v>517</v>
      </c>
      <c r="C21" s="588"/>
      <c r="D21" s="612">
        <v>8.28</v>
      </c>
      <c r="E21" s="612">
        <v>8.59</v>
      </c>
      <c r="F21" s="612">
        <v>1.96</v>
      </c>
      <c r="G21" s="612">
        <v>2.625707377362713</v>
      </c>
      <c r="H21" s="612">
        <v>1.6011029109423673</v>
      </c>
      <c r="I21" s="612">
        <v>0</v>
      </c>
      <c r="J21" s="612">
        <v>0.6906</v>
      </c>
      <c r="K21" s="612">
        <v>0.42</v>
      </c>
      <c r="L21" s="612">
        <v>0.2173</v>
      </c>
      <c r="M21" s="612">
        <v>0.4599</v>
      </c>
      <c r="N21" s="612">
        <v>0.9307730932022839</v>
      </c>
      <c r="O21" s="612" t="s">
        <v>3</v>
      </c>
      <c r="P21" s="612">
        <v>0.5262407407407408</v>
      </c>
      <c r="Q21" s="612">
        <v>0.26</v>
      </c>
      <c r="R21" s="612">
        <v>0.13</v>
      </c>
      <c r="S21" s="612">
        <v>0.38</v>
      </c>
      <c r="T21" s="612">
        <v>0.42</v>
      </c>
      <c r="U21" s="612" t="s">
        <v>3</v>
      </c>
      <c r="V21" s="612">
        <v>0.157</v>
      </c>
      <c r="W21" s="612">
        <v>0.9</v>
      </c>
      <c r="X21" s="612">
        <v>1.2073</v>
      </c>
      <c r="Y21" s="612">
        <v>0.3029</v>
      </c>
      <c r="Z21" s="612">
        <v>0.2288</v>
      </c>
      <c r="AA21" s="612" t="s">
        <v>3</v>
      </c>
      <c r="AB21" s="615">
        <v>1.2528</v>
      </c>
      <c r="AC21" s="615">
        <v>0.8742</v>
      </c>
      <c r="AD21" s="615">
        <v>0.9045</v>
      </c>
      <c r="AE21" s="615">
        <v>0.6827</v>
      </c>
      <c r="AF21" s="615">
        <v>0.5648</v>
      </c>
      <c r="AG21" s="615" t="s">
        <v>3</v>
      </c>
      <c r="AH21" s="612">
        <v>3.12</v>
      </c>
      <c r="AI21" s="612">
        <v>1.57</v>
      </c>
      <c r="AJ21" s="612">
        <v>0.86</v>
      </c>
      <c r="AK21" s="612">
        <v>0.8527</v>
      </c>
      <c r="AL21" s="612">
        <v>0.8302</v>
      </c>
      <c r="AM21" s="612" t="s">
        <v>3</v>
      </c>
      <c r="AN21" s="612">
        <v>0.9821</v>
      </c>
      <c r="AO21" s="612">
        <v>1.1044</v>
      </c>
      <c r="AP21" s="612">
        <v>1.8787</v>
      </c>
      <c r="AQ21" s="612">
        <v>0.4359</v>
      </c>
      <c r="AR21" s="612">
        <v>0.3255</v>
      </c>
      <c r="AS21" s="612">
        <v>2.312</v>
      </c>
      <c r="AT21" s="605">
        <v>2.5951</v>
      </c>
    </row>
    <row r="22" spans="1:46" ht="12.75">
      <c r="A22" s="602"/>
      <c r="B22" s="614" t="s">
        <v>518</v>
      </c>
      <c r="C22" s="588"/>
      <c r="D22" s="612">
        <v>7.28</v>
      </c>
      <c r="E22" s="612">
        <v>8.6105</v>
      </c>
      <c r="F22" s="612">
        <v>2.72</v>
      </c>
      <c r="G22" s="612" t="s">
        <v>3</v>
      </c>
      <c r="H22" s="612">
        <v>2.713382091805048</v>
      </c>
      <c r="I22" s="612">
        <v>0</v>
      </c>
      <c r="J22" s="612">
        <v>1.0019</v>
      </c>
      <c r="K22" s="612">
        <v>0.79</v>
      </c>
      <c r="L22" s="612">
        <v>0.5</v>
      </c>
      <c r="M22" s="612">
        <v>0.75</v>
      </c>
      <c r="N22" s="612">
        <v>1.061509865470852</v>
      </c>
      <c r="O22" s="612" t="s">
        <v>3</v>
      </c>
      <c r="P22" s="612">
        <v>0.8337058823529412</v>
      </c>
      <c r="Q22" s="612">
        <v>0.68</v>
      </c>
      <c r="R22" s="612">
        <v>0.64</v>
      </c>
      <c r="S22" s="612">
        <v>2.2</v>
      </c>
      <c r="T22" s="612">
        <v>0.72</v>
      </c>
      <c r="U22" s="612" t="s">
        <v>3</v>
      </c>
      <c r="V22" s="612">
        <v>0.54</v>
      </c>
      <c r="W22" s="612">
        <v>0.9349</v>
      </c>
      <c r="X22" s="612">
        <v>0.8726</v>
      </c>
      <c r="Y22" s="612">
        <v>0.5803</v>
      </c>
      <c r="Z22" s="612">
        <v>0.369</v>
      </c>
      <c r="AA22" s="612" t="s">
        <v>3</v>
      </c>
      <c r="AB22" s="615">
        <v>1.3759</v>
      </c>
      <c r="AC22" s="615">
        <v>1.1623</v>
      </c>
      <c r="AD22" s="615">
        <v>0.9827</v>
      </c>
      <c r="AE22" s="615" t="s">
        <v>3</v>
      </c>
      <c r="AF22" s="615">
        <v>0.7579</v>
      </c>
      <c r="AG22" s="615" t="s">
        <v>3</v>
      </c>
      <c r="AH22" s="612">
        <v>3.04</v>
      </c>
      <c r="AI22" s="612">
        <v>1.97</v>
      </c>
      <c r="AJ22" s="612">
        <v>0.97</v>
      </c>
      <c r="AK22" s="612">
        <v>0.9588</v>
      </c>
      <c r="AL22" s="612">
        <v>0.9434</v>
      </c>
      <c r="AM22" s="612" t="s">
        <v>3</v>
      </c>
      <c r="AN22" s="612">
        <v>1.33</v>
      </c>
      <c r="AO22" s="612">
        <v>1.2908</v>
      </c>
      <c r="AP22" s="612">
        <v>0.6016</v>
      </c>
      <c r="AQ22" s="612">
        <v>0.6737</v>
      </c>
      <c r="AR22" s="612">
        <v>0.7218</v>
      </c>
      <c r="AS22" s="612">
        <v>0.7218</v>
      </c>
      <c r="AT22" s="605">
        <v>2.6856</v>
      </c>
    </row>
    <row r="23" spans="1:46" ht="12.75">
      <c r="A23" s="602"/>
      <c r="B23" s="588" t="s">
        <v>519</v>
      </c>
      <c r="C23" s="588"/>
      <c r="D23" s="612" t="s">
        <v>520</v>
      </c>
      <c r="E23" s="612" t="s">
        <v>521</v>
      </c>
      <c r="F23" s="612" t="s">
        <v>521</v>
      </c>
      <c r="G23" s="612" t="s">
        <v>521</v>
      </c>
      <c r="H23" s="612" t="s">
        <v>521</v>
      </c>
      <c r="I23" s="612" t="s">
        <v>521</v>
      </c>
      <c r="J23" s="612" t="s">
        <v>521</v>
      </c>
      <c r="K23" s="612" t="s">
        <v>521</v>
      </c>
      <c r="L23" s="612" t="s">
        <v>521</v>
      </c>
      <c r="M23" s="612" t="s">
        <v>522</v>
      </c>
      <c r="N23" s="612" t="s">
        <v>522</v>
      </c>
      <c r="O23" s="612" t="s">
        <v>522</v>
      </c>
      <c r="P23" s="612" t="s">
        <v>522</v>
      </c>
      <c r="Q23" s="612" t="s">
        <v>522</v>
      </c>
      <c r="R23" s="612" t="s">
        <v>522</v>
      </c>
      <c r="S23" s="612" t="s">
        <v>522</v>
      </c>
      <c r="T23" s="612" t="s">
        <v>522</v>
      </c>
      <c r="U23" s="612" t="s">
        <v>522</v>
      </c>
      <c r="V23" s="612" t="s">
        <v>522</v>
      </c>
      <c r="W23" s="612" t="s">
        <v>522</v>
      </c>
      <c r="X23" s="612" t="s">
        <v>522</v>
      </c>
      <c r="Y23" s="612" t="s">
        <v>522</v>
      </c>
      <c r="Z23" s="612" t="s">
        <v>522</v>
      </c>
      <c r="AA23" s="612" t="s">
        <v>522</v>
      </c>
      <c r="AB23" s="612" t="s">
        <v>522</v>
      </c>
      <c r="AC23" s="612" t="s">
        <v>522</v>
      </c>
      <c r="AD23" s="612" t="s">
        <v>522</v>
      </c>
      <c r="AE23" s="612" t="s">
        <v>523</v>
      </c>
      <c r="AF23" s="612" t="s">
        <v>524</v>
      </c>
      <c r="AG23" s="612" t="s">
        <v>524</v>
      </c>
      <c r="AH23" s="612" t="s">
        <v>524</v>
      </c>
      <c r="AI23" s="612" t="s">
        <v>524</v>
      </c>
      <c r="AJ23" s="612" t="s">
        <v>524</v>
      </c>
      <c r="AK23" s="612" t="s">
        <v>524</v>
      </c>
      <c r="AL23" s="612" t="s">
        <v>525</v>
      </c>
      <c r="AM23" s="612" t="s">
        <v>525</v>
      </c>
      <c r="AN23" s="612" t="s">
        <v>525</v>
      </c>
      <c r="AO23" s="612" t="s">
        <v>525</v>
      </c>
      <c r="AP23" s="612" t="s">
        <v>525</v>
      </c>
      <c r="AQ23" s="612" t="s">
        <v>525</v>
      </c>
      <c r="AR23" s="612" t="s">
        <v>525</v>
      </c>
      <c r="AS23" s="612" t="s">
        <v>525</v>
      </c>
      <c r="AT23" s="605" t="s">
        <v>525</v>
      </c>
    </row>
    <row r="24" spans="1:46" ht="12.75">
      <c r="A24" s="602"/>
      <c r="B24" s="609" t="s">
        <v>526</v>
      </c>
      <c r="C24" s="588"/>
      <c r="D24" s="612" t="s">
        <v>527</v>
      </c>
      <c r="E24" s="612" t="s">
        <v>528</v>
      </c>
      <c r="F24" s="612" t="s">
        <v>528</v>
      </c>
      <c r="G24" s="612" t="s">
        <v>528</v>
      </c>
      <c r="H24" s="612" t="s">
        <v>528</v>
      </c>
      <c r="I24" s="612" t="s">
        <v>529</v>
      </c>
      <c r="J24" s="612" t="s">
        <v>529</v>
      </c>
      <c r="K24" s="612" t="s">
        <v>529</v>
      </c>
      <c r="L24" s="612" t="s">
        <v>528</v>
      </c>
      <c r="M24" s="612" t="s">
        <v>528</v>
      </c>
      <c r="N24" s="612" t="s">
        <v>528</v>
      </c>
      <c r="O24" s="612" t="s">
        <v>528</v>
      </c>
      <c r="P24" s="612" t="s">
        <v>528</v>
      </c>
      <c r="Q24" s="612" t="s">
        <v>528</v>
      </c>
      <c r="R24" s="612" t="s">
        <v>528</v>
      </c>
      <c r="S24" s="612" t="s">
        <v>528</v>
      </c>
      <c r="T24" s="612" t="s">
        <v>528</v>
      </c>
      <c r="U24" s="612" t="s">
        <v>528</v>
      </c>
      <c r="V24" s="612" t="s">
        <v>528</v>
      </c>
      <c r="W24" s="612" t="s">
        <v>528</v>
      </c>
      <c r="X24" s="612" t="s">
        <v>528</v>
      </c>
      <c r="Y24" s="612" t="s">
        <v>528</v>
      </c>
      <c r="Z24" s="612" t="s">
        <v>528</v>
      </c>
      <c r="AA24" s="612" t="s">
        <v>528</v>
      </c>
      <c r="AB24" s="612" t="s">
        <v>528</v>
      </c>
      <c r="AC24" s="612" t="s">
        <v>528</v>
      </c>
      <c r="AD24" s="612" t="s">
        <v>528</v>
      </c>
      <c r="AE24" s="612" t="s">
        <v>528</v>
      </c>
      <c r="AF24" s="612" t="s">
        <v>528</v>
      </c>
      <c r="AG24" s="612" t="s">
        <v>528</v>
      </c>
      <c r="AH24" s="612" t="s">
        <v>528</v>
      </c>
      <c r="AI24" s="612" t="s">
        <v>528</v>
      </c>
      <c r="AJ24" s="612" t="s">
        <v>528</v>
      </c>
      <c r="AK24" s="612" t="s">
        <v>528</v>
      </c>
      <c r="AL24" s="612" t="s">
        <v>528</v>
      </c>
      <c r="AM24" s="612" t="s">
        <v>528</v>
      </c>
      <c r="AN24" s="612" t="s">
        <v>528</v>
      </c>
      <c r="AO24" s="612" t="s">
        <v>528</v>
      </c>
      <c r="AP24" s="612" t="s">
        <v>528</v>
      </c>
      <c r="AQ24" s="612" t="s">
        <v>528</v>
      </c>
      <c r="AR24" s="612" t="s">
        <v>528</v>
      </c>
      <c r="AS24" s="612" t="s">
        <v>528</v>
      </c>
      <c r="AT24" s="605" t="s">
        <v>528</v>
      </c>
    </row>
    <row r="25" spans="1:46" ht="12.75">
      <c r="A25" s="617" t="s">
        <v>530</v>
      </c>
      <c r="B25" s="618"/>
      <c r="C25" s="619"/>
      <c r="D25" s="620">
        <v>6.57</v>
      </c>
      <c r="E25" s="620">
        <v>8.22</v>
      </c>
      <c r="F25" s="620">
        <v>0.86</v>
      </c>
      <c r="G25" s="620">
        <v>1.3649886601894599</v>
      </c>
      <c r="H25" s="620">
        <v>0.86</v>
      </c>
      <c r="I25" s="620">
        <v>0.3</v>
      </c>
      <c r="J25" s="620">
        <v>0.27</v>
      </c>
      <c r="K25" s="620">
        <v>0.25</v>
      </c>
      <c r="L25" s="620">
        <v>0.22459140275275666</v>
      </c>
      <c r="M25" s="620">
        <v>0.20374838574155063</v>
      </c>
      <c r="N25" s="620">
        <v>0.21</v>
      </c>
      <c r="O25" s="620">
        <v>0.20773918429166563</v>
      </c>
      <c r="P25" s="620">
        <v>0.2017363513916063</v>
      </c>
      <c r="Q25" s="620">
        <v>0.19</v>
      </c>
      <c r="R25" s="620">
        <v>0.19</v>
      </c>
      <c r="S25" s="620">
        <v>0.18</v>
      </c>
      <c r="T25" s="620">
        <v>0.1633696910001769</v>
      </c>
      <c r="U25" s="620">
        <v>0.15</v>
      </c>
      <c r="V25" s="620">
        <v>0.17</v>
      </c>
      <c r="W25" s="620">
        <v>1.03</v>
      </c>
      <c r="X25" s="620">
        <v>0.42</v>
      </c>
      <c r="Y25" s="621">
        <v>0.15</v>
      </c>
      <c r="Z25" s="620">
        <v>0.15</v>
      </c>
      <c r="AA25" s="620">
        <v>2.23</v>
      </c>
      <c r="AB25" s="620">
        <v>1.8</v>
      </c>
      <c r="AC25" s="620">
        <v>0.64</v>
      </c>
      <c r="AD25" s="620">
        <v>0.44</v>
      </c>
      <c r="AE25" s="620">
        <v>0.24</v>
      </c>
      <c r="AF25" s="620">
        <v>1.01</v>
      </c>
      <c r="AG25" s="620">
        <v>0.7392803128066334</v>
      </c>
      <c r="AH25" s="620">
        <v>1.45</v>
      </c>
      <c r="AI25" s="620">
        <v>0.64</v>
      </c>
      <c r="AJ25" s="620">
        <v>0.36</v>
      </c>
      <c r="AK25" s="620">
        <v>0.82</v>
      </c>
      <c r="AL25" s="620">
        <v>0.26</v>
      </c>
      <c r="AM25" s="620">
        <v>0.22</v>
      </c>
      <c r="AN25" s="620">
        <v>0.42</v>
      </c>
      <c r="AO25" s="620">
        <v>1.59</v>
      </c>
      <c r="AP25" s="620">
        <v>3.44</v>
      </c>
      <c r="AQ25" s="620">
        <v>0.36</v>
      </c>
      <c r="AR25" s="620">
        <v>0.69</v>
      </c>
      <c r="AS25" s="620">
        <v>0.82</v>
      </c>
      <c r="AT25" s="622">
        <v>2.56</v>
      </c>
    </row>
    <row r="26" spans="1:46" ht="12.75">
      <c r="A26" s="623" t="s">
        <v>531</v>
      </c>
      <c r="B26" s="624"/>
      <c r="C26" s="619"/>
      <c r="D26" s="625"/>
      <c r="E26" s="625"/>
      <c r="F26" s="626">
        <v>6.171809923677013</v>
      </c>
      <c r="G26" s="620">
        <v>5.2</v>
      </c>
      <c r="H26" s="620">
        <v>5.25</v>
      </c>
      <c r="I26" s="620">
        <v>5.13</v>
      </c>
      <c r="J26" s="620">
        <v>5.01</v>
      </c>
      <c r="K26" s="620">
        <v>4.89</v>
      </c>
      <c r="L26" s="620">
        <v>4.86</v>
      </c>
      <c r="M26" s="620">
        <v>4.75</v>
      </c>
      <c r="N26" s="620">
        <v>4.68</v>
      </c>
      <c r="O26" s="620">
        <v>4.61</v>
      </c>
      <c r="P26" s="620">
        <v>4.45</v>
      </c>
      <c r="Q26" s="620">
        <v>4.3</v>
      </c>
      <c r="R26" s="620">
        <v>4.26</v>
      </c>
      <c r="S26" s="620">
        <v>4.22</v>
      </c>
      <c r="T26" s="620">
        <v>4.093039677595375</v>
      </c>
      <c r="U26" s="620">
        <v>3.99</v>
      </c>
      <c r="V26" s="620">
        <v>3.9028606805380788</v>
      </c>
      <c r="W26" s="620">
        <v>3.7938564896258735</v>
      </c>
      <c r="X26" s="620">
        <v>3.813646481799705</v>
      </c>
      <c r="Y26" s="621">
        <v>3.76</v>
      </c>
      <c r="Z26" s="620">
        <v>3.7486832454511747</v>
      </c>
      <c r="AA26" s="620">
        <v>3.84</v>
      </c>
      <c r="AB26" s="620">
        <v>3.79</v>
      </c>
      <c r="AC26" s="620">
        <v>4.07</v>
      </c>
      <c r="AD26" s="620">
        <v>4.06</v>
      </c>
      <c r="AE26" s="620">
        <v>4.05</v>
      </c>
      <c r="AF26" s="620">
        <v>3.94</v>
      </c>
      <c r="AG26" s="620">
        <v>3.9</v>
      </c>
      <c r="AH26" s="620">
        <v>3.73</v>
      </c>
      <c r="AI26" s="620">
        <v>3.55</v>
      </c>
      <c r="AJ26" s="620">
        <v>3.52</v>
      </c>
      <c r="AK26" s="620">
        <v>3.37</v>
      </c>
      <c r="AL26" s="620">
        <v>3.3209337778655517</v>
      </c>
      <c r="AM26" s="620">
        <v>3.15</v>
      </c>
      <c r="AN26" s="620">
        <v>3.064653314912344</v>
      </c>
      <c r="AO26" s="620">
        <v>2.94</v>
      </c>
      <c r="AP26" s="620">
        <v>3.07</v>
      </c>
      <c r="AQ26" s="620">
        <v>3.09</v>
      </c>
      <c r="AR26" s="620">
        <v>3.28</v>
      </c>
      <c r="AS26" s="620">
        <v>3.29</v>
      </c>
      <c r="AT26" s="622">
        <v>3.27</v>
      </c>
    </row>
    <row r="27" spans="1:46" ht="12.75">
      <c r="A27" s="623" t="s">
        <v>532</v>
      </c>
      <c r="B27" s="627"/>
      <c r="C27" s="627"/>
      <c r="D27" s="625"/>
      <c r="E27" s="625"/>
      <c r="F27" s="628">
        <v>12.402829832416426</v>
      </c>
      <c r="G27" s="620">
        <v>12.34</v>
      </c>
      <c r="H27" s="620">
        <v>12.09</v>
      </c>
      <c r="I27" s="620">
        <v>12.1</v>
      </c>
      <c r="J27" s="620">
        <v>11.95</v>
      </c>
      <c r="K27" s="620">
        <v>11.78</v>
      </c>
      <c r="L27" s="620">
        <v>11.79</v>
      </c>
      <c r="M27" s="620">
        <v>11.48</v>
      </c>
      <c r="N27" s="620">
        <v>11.53</v>
      </c>
      <c r="O27" s="620">
        <v>11.37</v>
      </c>
      <c r="P27" s="620">
        <v>11.18</v>
      </c>
      <c r="Q27" s="620">
        <v>10.915791628170691</v>
      </c>
      <c r="R27" s="620">
        <v>10.82</v>
      </c>
      <c r="S27" s="620">
        <v>10.81</v>
      </c>
      <c r="T27" s="620">
        <v>10.54995071060591</v>
      </c>
      <c r="U27" s="620">
        <v>10.3</v>
      </c>
      <c r="V27" s="620">
        <v>10.226252086741528</v>
      </c>
      <c r="W27" s="620">
        <v>10.135310047775658</v>
      </c>
      <c r="X27" s="620">
        <v>9.937237232078088</v>
      </c>
      <c r="Y27" s="621">
        <v>9.94</v>
      </c>
      <c r="Z27" s="620">
        <v>9.818236657250683</v>
      </c>
      <c r="AA27" s="620">
        <v>9.67</v>
      </c>
      <c r="AB27" s="620">
        <v>9.56</v>
      </c>
      <c r="AC27" s="620">
        <v>9.64</v>
      </c>
      <c r="AD27" s="620">
        <v>9.65</v>
      </c>
      <c r="AE27" s="620">
        <v>9.59</v>
      </c>
      <c r="AF27" s="620">
        <v>9.62</v>
      </c>
      <c r="AG27" s="620">
        <v>9.61</v>
      </c>
      <c r="AH27" s="620">
        <v>9.54</v>
      </c>
      <c r="AI27" s="620">
        <v>9.46</v>
      </c>
      <c r="AJ27" s="620">
        <v>9.47</v>
      </c>
      <c r="AK27" s="620">
        <v>9.44</v>
      </c>
      <c r="AL27" s="620">
        <v>9.292191527361625</v>
      </c>
      <c r="AM27" s="620">
        <v>9.2</v>
      </c>
      <c r="AN27" s="620">
        <v>9.16820383701169</v>
      </c>
      <c r="AO27" s="620">
        <v>9.06</v>
      </c>
      <c r="AP27" s="620">
        <v>9.04</v>
      </c>
      <c r="AQ27" s="620">
        <v>8.98</v>
      </c>
      <c r="AR27" s="620">
        <v>8.86</v>
      </c>
      <c r="AS27" s="620">
        <v>8.88</v>
      </c>
      <c r="AT27" s="622">
        <v>8.77</v>
      </c>
    </row>
    <row r="28" spans="1:46" ht="13.5" thickBot="1">
      <c r="A28" s="629" t="s">
        <v>533</v>
      </c>
      <c r="B28" s="630"/>
      <c r="C28" s="630"/>
      <c r="D28" s="631"/>
      <c r="E28" s="631"/>
      <c r="F28" s="631"/>
      <c r="G28" s="632">
        <v>9.84</v>
      </c>
      <c r="H28" s="632">
        <v>9.83</v>
      </c>
      <c r="I28" s="632">
        <v>9.63</v>
      </c>
      <c r="J28" s="632">
        <v>9.35</v>
      </c>
      <c r="K28" s="632">
        <v>9.23</v>
      </c>
      <c r="L28" s="632">
        <v>9.03</v>
      </c>
      <c r="M28" s="632">
        <v>8.86</v>
      </c>
      <c r="N28" s="632">
        <v>8.75</v>
      </c>
      <c r="O28" s="632">
        <v>8.58</v>
      </c>
      <c r="P28" s="632">
        <v>8.55</v>
      </c>
      <c r="Q28" s="632">
        <v>8.38</v>
      </c>
      <c r="R28" s="632">
        <v>8.31</v>
      </c>
      <c r="S28" s="632">
        <v>8.23</v>
      </c>
      <c r="T28" s="632">
        <v>8.36</v>
      </c>
      <c r="U28" s="632">
        <v>7.68</v>
      </c>
      <c r="V28" s="632">
        <v>7.9</v>
      </c>
      <c r="W28" s="632">
        <v>7.73</v>
      </c>
      <c r="X28" s="632">
        <v>7.46</v>
      </c>
      <c r="Y28" s="632">
        <v>7.44</v>
      </c>
      <c r="Z28" s="632">
        <v>7.49</v>
      </c>
      <c r="AA28" s="632">
        <v>7.51</v>
      </c>
      <c r="AB28" s="632">
        <v>7.52</v>
      </c>
      <c r="AC28" s="632">
        <v>7.68</v>
      </c>
      <c r="AD28" s="632">
        <v>7.76</v>
      </c>
      <c r="AE28" s="632">
        <v>7.69</v>
      </c>
      <c r="AF28" s="632">
        <v>7.88</v>
      </c>
      <c r="AG28" s="632">
        <v>7.18</v>
      </c>
      <c r="AH28" s="632">
        <v>7.21</v>
      </c>
      <c r="AI28" s="632">
        <v>7.22</v>
      </c>
      <c r="AJ28" s="632">
        <v>7.04</v>
      </c>
      <c r="AK28" s="632">
        <v>6.91</v>
      </c>
      <c r="AL28" s="632">
        <v>6.82</v>
      </c>
      <c r="AM28" s="632">
        <v>6.58</v>
      </c>
      <c r="AN28" s="632">
        <v>6.46</v>
      </c>
      <c r="AO28" s="632">
        <v>6.32</v>
      </c>
      <c r="AP28" s="632">
        <v>6.29</v>
      </c>
      <c r="AQ28" s="632">
        <v>6.27</v>
      </c>
      <c r="AR28" s="632">
        <v>6.54</v>
      </c>
      <c r="AS28" s="632">
        <v>6.1</v>
      </c>
      <c r="AT28" s="1365">
        <v>6.23</v>
      </c>
    </row>
    <row r="29" spans="1:13" ht="13.5" thickTop="1">
      <c r="A29" s="145"/>
      <c r="B29" s="633"/>
      <c r="C29" s="633"/>
      <c r="D29" s="596"/>
      <c r="E29" s="596"/>
      <c r="F29" s="596"/>
      <c r="H29" s="612"/>
      <c r="I29" s="612"/>
      <c r="J29" s="612"/>
      <c r="K29" s="612"/>
      <c r="L29" s="612"/>
      <c r="M29" s="612"/>
    </row>
    <row r="30" spans="1:46" ht="12.75">
      <c r="A30" s="634" t="s">
        <v>534</v>
      </c>
      <c r="B30" s="588"/>
      <c r="C30" s="58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</row>
    <row r="31" spans="1:7" ht="12.75">
      <c r="A31" s="635" t="s">
        <v>535</v>
      </c>
      <c r="B31" s="44"/>
      <c r="C31" s="44"/>
      <c r="D31" s="44"/>
      <c r="E31" s="44"/>
      <c r="F31" s="44"/>
      <c r="G31" s="44"/>
    </row>
    <row r="32" spans="1:5" ht="12.75">
      <c r="A32" s="636" t="s">
        <v>536</v>
      </c>
      <c r="B32" s="636"/>
      <c r="C32" s="636"/>
      <c r="D32" s="636"/>
      <c r="E32" s="636"/>
    </row>
    <row r="33" spans="1:3" ht="12.75">
      <c r="A33" s="1773" t="s">
        <v>537</v>
      </c>
      <c r="B33" s="1773"/>
      <c r="C33" s="1773"/>
    </row>
    <row r="34" spans="1:3" ht="12.75">
      <c r="A34" s="1773"/>
      <c r="B34" s="1773"/>
      <c r="C34" s="1773"/>
    </row>
    <row r="35" spans="1:3" ht="12.75">
      <c r="A35" s="637"/>
      <c r="B35" s="588"/>
      <c r="C35" s="588"/>
    </row>
    <row r="36" spans="1:3" ht="12.75">
      <c r="A36" s="588"/>
      <c r="B36" s="588"/>
      <c r="C36" s="588"/>
    </row>
    <row r="37" spans="1:3" ht="12.75">
      <c r="A37" s="588"/>
      <c r="B37" s="614"/>
      <c r="C37" s="588"/>
    </row>
    <row r="38" spans="1:3" ht="12.75">
      <c r="A38" s="588"/>
      <c r="B38" s="588"/>
      <c r="C38" s="588"/>
    </row>
    <row r="39" spans="1:3" ht="12.75">
      <c r="A39" s="588"/>
      <c r="B39" s="588"/>
      <c r="C39" s="588"/>
    </row>
    <row r="40" spans="1:3" ht="12.75">
      <c r="A40" s="588"/>
      <c r="B40" s="588"/>
      <c r="C40" s="588"/>
    </row>
    <row r="41" spans="1:3" ht="12.75">
      <c r="A41" s="588"/>
      <c r="B41" s="588"/>
      <c r="C41" s="588"/>
    </row>
    <row r="42" spans="1:3" ht="12.75">
      <c r="A42" s="588"/>
      <c r="B42" s="588"/>
      <c r="C42" s="588"/>
    </row>
    <row r="43" spans="1:3" ht="12.75">
      <c r="A43" s="588"/>
      <c r="B43" s="588"/>
      <c r="C43" s="588"/>
    </row>
    <row r="44" spans="1:3" ht="12.75">
      <c r="A44" s="637"/>
      <c r="B44" s="588"/>
      <c r="C44" s="588"/>
    </row>
    <row r="45" spans="1:3" ht="12.75">
      <c r="A45" s="637"/>
      <c r="B45" s="614"/>
      <c r="C45" s="588"/>
    </row>
    <row r="46" spans="1:3" ht="12.75">
      <c r="A46" s="588"/>
      <c r="B46" s="614"/>
      <c r="C46" s="588"/>
    </row>
    <row r="47" spans="1:3" ht="12.75">
      <c r="A47" s="588"/>
      <c r="B47" s="614"/>
      <c r="C47" s="588"/>
    </row>
    <row r="48" spans="1:3" ht="12.75">
      <c r="A48" s="588"/>
      <c r="B48" s="614"/>
      <c r="C48" s="588"/>
    </row>
    <row r="49" spans="1:3" ht="12.75">
      <c r="A49" s="588"/>
      <c r="B49" s="588"/>
      <c r="C49" s="588"/>
    </row>
    <row r="50" spans="1:3" ht="12.75">
      <c r="A50" s="588"/>
      <c r="B50" s="588"/>
      <c r="C50" s="588"/>
    </row>
    <row r="51" spans="1:3" ht="12.75">
      <c r="A51" s="638"/>
      <c r="B51" s="639"/>
      <c r="C51" s="640"/>
    </row>
    <row r="52" spans="1:3" ht="12.75">
      <c r="A52" s="637"/>
      <c r="B52" s="588"/>
      <c r="C52" s="588"/>
    </row>
    <row r="53" spans="1:3" ht="12.75">
      <c r="A53" s="588"/>
      <c r="B53" s="637"/>
      <c r="C53" s="588"/>
    </row>
    <row r="54" spans="1:3" ht="12.75">
      <c r="A54" s="588"/>
      <c r="B54" s="588"/>
      <c r="C54" s="588"/>
    </row>
    <row r="55" spans="1:3" ht="12.75">
      <c r="A55" s="588"/>
      <c r="B55" s="588"/>
      <c r="C55" s="588"/>
    </row>
    <row r="56" spans="1:3" ht="12.75">
      <c r="A56" s="588"/>
      <c r="B56" s="588"/>
      <c r="C56" s="588"/>
    </row>
    <row r="57" spans="1:3" ht="12.75">
      <c r="A57" s="588"/>
      <c r="B57" s="588"/>
      <c r="C57" s="588"/>
    </row>
    <row r="58" spans="1:3" ht="12.75">
      <c r="A58" s="588"/>
      <c r="B58" s="588"/>
      <c r="C58" s="588"/>
    </row>
    <row r="59" spans="1:3" ht="12.75">
      <c r="A59" s="588"/>
      <c r="B59" s="588"/>
      <c r="C59" s="588"/>
    </row>
    <row r="60" spans="1:3" ht="12.75">
      <c r="A60" s="588"/>
      <c r="B60" s="588"/>
      <c r="C60" s="588"/>
    </row>
    <row r="61" spans="1:3" ht="12.75">
      <c r="A61" s="588"/>
      <c r="B61" s="637"/>
      <c r="C61" s="588"/>
    </row>
    <row r="62" spans="1:3" ht="12.75">
      <c r="A62" s="588"/>
      <c r="B62" s="588"/>
      <c r="C62" s="588"/>
    </row>
    <row r="63" spans="1:3" ht="12.75">
      <c r="A63" s="588"/>
      <c r="B63" s="614"/>
      <c r="C63" s="588"/>
    </row>
    <row r="64" spans="1:3" ht="12.75">
      <c r="A64" s="588"/>
      <c r="B64" s="614"/>
      <c r="C64" s="588"/>
    </row>
    <row r="65" spans="1:3" ht="12.75">
      <c r="A65" s="588"/>
      <c r="B65" s="614"/>
      <c r="C65" s="588"/>
    </row>
    <row r="66" spans="1:3" ht="12.75">
      <c r="A66" s="588"/>
      <c r="B66" s="614"/>
      <c r="C66" s="588"/>
    </row>
    <row r="67" spans="1:3" ht="12.75">
      <c r="A67" s="635"/>
      <c r="B67" s="635"/>
      <c r="C67" s="638"/>
    </row>
    <row r="68" spans="1:3" ht="12.75">
      <c r="A68" s="614"/>
      <c r="B68" s="597"/>
      <c r="C68" s="597"/>
    </row>
    <row r="69" ht="12.75">
      <c r="A69" s="641"/>
    </row>
  </sheetData>
  <sheetProtection/>
  <mergeCells count="7">
    <mergeCell ref="A34:C34"/>
    <mergeCell ref="A1:AT1"/>
    <mergeCell ref="A2:AT2"/>
    <mergeCell ref="A3:AT3"/>
    <mergeCell ref="A4:C4"/>
    <mergeCell ref="A5:C5"/>
    <mergeCell ref="A33:C33"/>
  </mergeCells>
  <dataValidations count="1">
    <dataValidation type="textLength" allowBlank="1" showInputMessage="1" showErrorMessage="1" sqref="G7:G12">
      <formula1>11111</formula1>
      <formula2>99999</formula2>
    </dataValidation>
  </dataValidations>
  <printOptions/>
  <pageMargins left="0.7" right="0.7" top="0.75" bottom="0.75" header="0.3" footer="0.3"/>
  <pageSetup horizontalDpi="600" verticalDpi="600" orientation="portrait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9.140625" style="647" customWidth="1"/>
    <col min="2" max="2" width="12.7109375" style="647" bestFit="1" customWidth="1"/>
    <col min="3" max="16384" width="9.140625" style="644" customWidth="1"/>
  </cols>
  <sheetData>
    <row r="1" spans="1:12" ht="12.75">
      <c r="A1" s="642"/>
      <c r="B1" s="1780" t="s">
        <v>1091</v>
      </c>
      <c r="C1" s="1780"/>
      <c r="D1" s="1780"/>
      <c r="E1" s="1780"/>
      <c r="F1" s="1780"/>
      <c r="G1" s="1780"/>
      <c r="H1" s="1780"/>
      <c r="I1" s="1780"/>
      <c r="J1" s="1780"/>
      <c r="K1" s="1780"/>
      <c r="L1" s="1780"/>
    </row>
    <row r="2" spans="1:12" ht="15.75">
      <c r="A2" s="642"/>
      <c r="B2" s="1781" t="s">
        <v>134</v>
      </c>
      <c r="C2" s="1781"/>
      <c r="D2" s="1781"/>
      <c r="E2" s="1781"/>
      <c r="F2" s="1781"/>
      <c r="G2" s="1781"/>
      <c r="H2" s="1781"/>
      <c r="I2" s="1781"/>
      <c r="J2" s="1781"/>
      <c r="K2" s="1781"/>
      <c r="L2" s="1781"/>
    </row>
    <row r="3" spans="1:7" ht="12.75">
      <c r="A3" s="643"/>
      <c r="B3" s="643"/>
      <c r="C3" s="645"/>
      <c r="D3" s="646"/>
      <c r="E3" s="646"/>
      <c r="F3" s="646"/>
      <c r="G3" s="646"/>
    </row>
    <row r="4" spans="2:12" ht="12.75" thickBot="1"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 t="s">
        <v>538</v>
      </c>
    </row>
    <row r="5" spans="2:12" ht="13.5" thickTop="1">
      <c r="B5" s="1782" t="s">
        <v>458</v>
      </c>
      <c r="C5" s="1784" t="s">
        <v>539</v>
      </c>
      <c r="D5" s="1784"/>
      <c r="E5" s="1784"/>
      <c r="F5" s="1784"/>
      <c r="G5" s="1785"/>
      <c r="H5" s="1786" t="s">
        <v>540</v>
      </c>
      <c r="I5" s="1787"/>
      <c r="J5" s="1787"/>
      <c r="K5" s="1787"/>
      <c r="L5" s="1788"/>
    </row>
    <row r="6" spans="2:12" ht="12.75">
      <c r="B6" s="1783"/>
      <c r="C6" s="649" t="s">
        <v>541</v>
      </c>
      <c r="D6" s="650" t="s">
        <v>141</v>
      </c>
      <c r="E6" s="651" t="s">
        <v>17</v>
      </c>
      <c r="F6" s="651" t="s">
        <v>19</v>
      </c>
      <c r="G6" s="652" t="s">
        <v>41</v>
      </c>
      <c r="H6" s="649" t="s">
        <v>541</v>
      </c>
      <c r="I6" s="650" t="s">
        <v>141</v>
      </c>
      <c r="J6" s="651" t="s">
        <v>17</v>
      </c>
      <c r="K6" s="651" t="s">
        <v>19</v>
      </c>
      <c r="L6" s="653" t="s">
        <v>41</v>
      </c>
    </row>
    <row r="7" spans="2:12" ht="12.75">
      <c r="B7" s="654" t="s">
        <v>460</v>
      </c>
      <c r="C7" s="655">
        <v>0.18</v>
      </c>
      <c r="D7" s="656">
        <v>0.25</v>
      </c>
      <c r="E7" s="657">
        <v>0.0044</v>
      </c>
      <c r="F7" s="658">
        <v>0.9477779527559054</v>
      </c>
      <c r="G7" s="659">
        <v>0.4399</v>
      </c>
      <c r="H7" s="660" t="s">
        <v>3</v>
      </c>
      <c r="I7" s="661" t="s">
        <v>3</v>
      </c>
      <c r="J7" s="661" t="s">
        <v>3</v>
      </c>
      <c r="K7" s="662" t="s">
        <v>3</v>
      </c>
      <c r="L7" s="663">
        <v>0.7218</v>
      </c>
    </row>
    <row r="8" spans="2:12" ht="12.75">
      <c r="B8" s="664" t="s">
        <v>461</v>
      </c>
      <c r="C8" s="665">
        <v>0.1463</v>
      </c>
      <c r="D8" s="666">
        <v>0.14</v>
      </c>
      <c r="E8" s="667">
        <v>0.0656</v>
      </c>
      <c r="F8" s="668">
        <v>2.22</v>
      </c>
      <c r="G8" s="669">
        <v>2.0504</v>
      </c>
      <c r="H8" s="670">
        <v>1.16</v>
      </c>
      <c r="I8" s="667">
        <v>1</v>
      </c>
      <c r="J8" s="671">
        <v>0.54</v>
      </c>
      <c r="K8" s="671">
        <v>3.04</v>
      </c>
      <c r="L8" s="663">
        <v>2.6856</v>
      </c>
    </row>
    <row r="9" spans="2:12" ht="12.75">
      <c r="B9" s="664" t="s">
        <v>462</v>
      </c>
      <c r="C9" s="665">
        <v>0.31</v>
      </c>
      <c r="D9" s="666">
        <v>0.07</v>
      </c>
      <c r="E9" s="667">
        <v>0.9267</v>
      </c>
      <c r="F9" s="668">
        <v>1.1</v>
      </c>
      <c r="G9" s="669"/>
      <c r="H9" s="670">
        <v>0.93</v>
      </c>
      <c r="I9" s="667">
        <v>0.79</v>
      </c>
      <c r="J9" s="671">
        <v>0.9349</v>
      </c>
      <c r="K9" s="671">
        <v>1.97</v>
      </c>
      <c r="L9" s="663"/>
    </row>
    <row r="10" spans="2:12" ht="12.75">
      <c r="B10" s="664" t="s">
        <v>463</v>
      </c>
      <c r="C10" s="665">
        <v>0.60496</v>
      </c>
      <c r="D10" s="666">
        <v>0.03</v>
      </c>
      <c r="E10" s="667">
        <v>0.5235</v>
      </c>
      <c r="F10" s="668">
        <v>0.29</v>
      </c>
      <c r="G10" s="669"/>
      <c r="H10" s="666">
        <v>1.4799466666666667</v>
      </c>
      <c r="I10" s="667">
        <v>0.5</v>
      </c>
      <c r="J10" s="671">
        <v>0.8726</v>
      </c>
      <c r="K10" s="671">
        <v>0.97</v>
      </c>
      <c r="L10" s="663"/>
    </row>
    <row r="11" spans="2:12" ht="12.75">
      <c r="B11" s="664" t="s">
        <v>464</v>
      </c>
      <c r="C11" s="665">
        <v>0.74</v>
      </c>
      <c r="D11" s="666">
        <v>0.08</v>
      </c>
      <c r="E11" s="667">
        <v>0.128</v>
      </c>
      <c r="F11" s="668">
        <v>0.4837</v>
      </c>
      <c r="G11" s="669"/>
      <c r="H11" s="670">
        <v>2.11</v>
      </c>
      <c r="I11" s="667">
        <v>0.75</v>
      </c>
      <c r="J11" s="671">
        <v>0.5803</v>
      </c>
      <c r="K11" s="671">
        <v>0.9588</v>
      </c>
      <c r="L11" s="663"/>
    </row>
    <row r="12" spans="2:12" ht="12.75">
      <c r="B12" s="664" t="s">
        <v>465</v>
      </c>
      <c r="C12" s="665">
        <v>1.52</v>
      </c>
      <c r="D12" s="666">
        <v>0.47</v>
      </c>
      <c r="E12" s="667">
        <v>0.1551</v>
      </c>
      <c r="F12" s="668">
        <v>0.6795</v>
      </c>
      <c r="G12" s="669"/>
      <c r="H12" s="670">
        <v>2.26</v>
      </c>
      <c r="I12" s="667">
        <v>1.06</v>
      </c>
      <c r="J12" s="671">
        <v>0.369</v>
      </c>
      <c r="K12" s="671">
        <v>0.9434</v>
      </c>
      <c r="L12" s="663"/>
    </row>
    <row r="13" spans="2:12" ht="12.75">
      <c r="B13" s="664" t="s">
        <v>466</v>
      </c>
      <c r="C13" s="665">
        <v>1.9281166666666665</v>
      </c>
      <c r="D13" s="666">
        <v>0.234</v>
      </c>
      <c r="E13" s="667">
        <v>0.7409</v>
      </c>
      <c r="F13" s="668">
        <v>0.35</v>
      </c>
      <c r="G13" s="669"/>
      <c r="H13" s="670" t="s">
        <v>3</v>
      </c>
      <c r="I13" s="672" t="s">
        <v>3</v>
      </c>
      <c r="J13" s="673" t="s">
        <v>3</v>
      </c>
      <c r="K13" s="673" t="s">
        <v>3</v>
      </c>
      <c r="L13" s="674"/>
    </row>
    <row r="14" spans="2:12" ht="12.75">
      <c r="B14" s="664" t="s">
        <v>467</v>
      </c>
      <c r="C14" s="665">
        <v>4.02</v>
      </c>
      <c r="D14" s="666">
        <v>0.08</v>
      </c>
      <c r="E14" s="675">
        <v>1.1286</v>
      </c>
      <c r="F14" s="676">
        <v>0.5323</v>
      </c>
      <c r="G14" s="677"/>
      <c r="H14" s="678">
        <v>4.03</v>
      </c>
      <c r="I14" s="672">
        <v>0.83</v>
      </c>
      <c r="J14" s="679">
        <v>1.3759</v>
      </c>
      <c r="K14" s="679">
        <v>1.3328</v>
      </c>
      <c r="L14" s="663"/>
    </row>
    <row r="15" spans="2:12" ht="12.75">
      <c r="B15" s="664" t="s">
        <v>468</v>
      </c>
      <c r="C15" s="665">
        <v>3.4946865983623683</v>
      </c>
      <c r="D15" s="666">
        <v>0.06</v>
      </c>
      <c r="E15" s="667">
        <v>0.687</v>
      </c>
      <c r="F15" s="668">
        <v>1.0974</v>
      </c>
      <c r="G15" s="669"/>
      <c r="H15" s="670">
        <v>4.04</v>
      </c>
      <c r="I15" s="672">
        <v>0.68</v>
      </c>
      <c r="J15" s="671">
        <v>1.1623</v>
      </c>
      <c r="K15" s="671">
        <v>1.2908</v>
      </c>
      <c r="L15" s="663"/>
    </row>
    <row r="16" spans="2:12" ht="12.75">
      <c r="B16" s="664" t="s">
        <v>469</v>
      </c>
      <c r="C16" s="665">
        <v>4.46</v>
      </c>
      <c r="D16" s="666">
        <v>0.04</v>
      </c>
      <c r="E16" s="675">
        <v>0.5904</v>
      </c>
      <c r="F16" s="676">
        <v>1.3361</v>
      </c>
      <c r="G16" s="677"/>
      <c r="H16" s="678">
        <v>4.12</v>
      </c>
      <c r="I16" s="672">
        <v>0.64</v>
      </c>
      <c r="J16" s="671">
        <v>0.9827</v>
      </c>
      <c r="K16" s="671">
        <v>0.6016</v>
      </c>
      <c r="L16" s="663"/>
    </row>
    <row r="17" spans="2:12" ht="12.75">
      <c r="B17" s="664" t="s">
        <v>470</v>
      </c>
      <c r="C17" s="665">
        <v>2.67</v>
      </c>
      <c r="D17" s="666">
        <v>0.13</v>
      </c>
      <c r="E17" s="667">
        <v>0.3719</v>
      </c>
      <c r="F17" s="668">
        <v>0.1182</v>
      </c>
      <c r="G17" s="669"/>
      <c r="H17" s="670" t="s">
        <v>3</v>
      </c>
      <c r="I17" s="672" t="s">
        <v>3</v>
      </c>
      <c r="J17" s="673" t="s">
        <v>3</v>
      </c>
      <c r="K17" s="671">
        <v>0.6737</v>
      </c>
      <c r="L17" s="663"/>
    </row>
    <row r="18" spans="2:12" ht="12.75">
      <c r="B18" s="680" t="s">
        <v>471</v>
      </c>
      <c r="C18" s="681">
        <v>1.19</v>
      </c>
      <c r="D18" s="682">
        <v>0.02</v>
      </c>
      <c r="E18" s="683">
        <v>0.1739</v>
      </c>
      <c r="F18" s="683">
        <v>0.0456</v>
      </c>
      <c r="G18" s="684"/>
      <c r="H18" s="685">
        <v>2.71</v>
      </c>
      <c r="I18" s="686">
        <v>0.72</v>
      </c>
      <c r="J18" s="683">
        <v>0.7579</v>
      </c>
      <c r="K18" s="671">
        <v>0.7218</v>
      </c>
      <c r="L18" s="663"/>
    </row>
    <row r="19" spans="2:12" ht="12.75" thickBot="1">
      <c r="B19" s="687" t="s">
        <v>542</v>
      </c>
      <c r="C19" s="688">
        <v>1.74</v>
      </c>
      <c r="D19" s="689">
        <v>0.1327766719972371</v>
      </c>
      <c r="E19" s="690">
        <v>0.43</v>
      </c>
      <c r="F19" s="690">
        <v>0.7860129132792667</v>
      </c>
      <c r="G19" s="691"/>
      <c r="H19" s="692">
        <v>2.69</v>
      </c>
      <c r="I19" s="689">
        <v>0.7614812880000341</v>
      </c>
      <c r="J19" s="690">
        <v>0.78</v>
      </c>
      <c r="K19" s="690">
        <v>1.03</v>
      </c>
      <c r="L19" s="693"/>
    </row>
    <row r="20" ht="12.75" thickTop="1">
      <c r="L20" s="694"/>
    </row>
    <row r="21" ht="12">
      <c r="L21" s="694"/>
    </row>
    <row r="22" spans="4:7" ht="15.75">
      <c r="D22" s="695"/>
      <c r="E22" s="696"/>
      <c r="F22" s="696"/>
      <c r="G22" s="696"/>
    </row>
    <row r="23" spans="4:7" ht="15.75">
      <c r="D23" s="697"/>
      <c r="E23" s="698"/>
      <c r="F23" s="698"/>
      <c r="G23" s="698"/>
    </row>
    <row r="24" spans="4:7" ht="15.75">
      <c r="D24" s="697"/>
      <c r="E24" s="698"/>
      <c r="F24" s="698"/>
      <c r="G24" s="698"/>
    </row>
    <row r="25" spans="4:7" ht="15.75">
      <c r="D25" s="697"/>
      <c r="E25" s="698"/>
      <c r="F25" s="698"/>
      <c r="G25" s="698"/>
    </row>
    <row r="26" spans="4:7" ht="15.75">
      <c r="D26" s="697"/>
      <c r="E26" s="698"/>
      <c r="F26" s="698"/>
      <c r="G26" s="698"/>
    </row>
    <row r="27" spans="4:7" ht="15.75">
      <c r="D27" s="697"/>
      <c r="E27" s="698"/>
      <c r="F27" s="698"/>
      <c r="G27" s="698"/>
    </row>
    <row r="28" spans="4:7" ht="15.75">
      <c r="D28" s="697"/>
      <c r="E28" s="698"/>
      <c r="F28" s="698"/>
      <c r="G28" s="698"/>
    </row>
    <row r="29" spans="4:7" ht="15">
      <c r="D29" s="697"/>
      <c r="E29" s="699"/>
      <c r="F29" s="699"/>
      <c r="G29" s="699"/>
    </row>
    <row r="30" spans="4:7" ht="15.75">
      <c r="D30" s="695"/>
      <c r="E30" s="698"/>
      <c r="F30" s="698"/>
      <c r="G30" s="698"/>
    </row>
    <row r="31" spans="4:7" ht="15.75">
      <c r="D31" s="697"/>
      <c r="E31" s="168"/>
      <c r="F31" s="168"/>
      <c r="G31" s="168"/>
    </row>
    <row r="32" spans="4:7" ht="15.75">
      <c r="D32" s="695"/>
      <c r="E32" s="700"/>
      <c r="F32" s="700"/>
      <c r="G32" s="700"/>
    </row>
    <row r="33" spans="4:13" ht="15.75">
      <c r="D33" s="697"/>
      <c r="E33" s="168"/>
      <c r="F33" s="168"/>
      <c r="G33" s="168"/>
      <c r="I33"/>
      <c r="J33"/>
      <c r="K33"/>
      <c r="L33"/>
      <c r="M33"/>
    </row>
    <row r="34" spans="4:13" ht="15.75">
      <c r="D34" s="697"/>
      <c r="E34" s="700"/>
      <c r="F34" s="700"/>
      <c r="G34" s="700"/>
      <c r="I34" s="701"/>
      <c r="J34"/>
      <c r="K34"/>
      <c r="L34"/>
      <c r="M34"/>
    </row>
    <row r="35" spans="4:7" ht="15.75">
      <c r="D35" s="702"/>
      <c r="E35" s="700"/>
      <c r="F35" s="700"/>
      <c r="G35" s="700"/>
    </row>
  </sheetData>
  <sheetProtection/>
  <mergeCells count="5">
    <mergeCell ref="B1:L1"/>
    <mergeCell ref="B2:L2"/>
    <mergeCell ref="B5:B6"/>
    <mergeCell ref="C5:G5"/>
    <mergeCell ref="H5:L5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1.7109375" style="2" bestFit="1" customWidth="1"/>
    <col min="2" max="3" width="9.57421875" style="2" hidden="1" customWidth="1"/>
    <col min="4" max="4" width="0" style="2" hidden="1" customWidth="1"/>
    <col min="5" max="5" width="10.140625" style="2" customWidth="1"/>
    <col min="6" max="6" width="11.140625" style="2" customWidth="1"/>
    <col min="7" max="10" width="9.140625" style="2" customWidth="1"/>
    <col min="11" max="11" width="9.7109375" style="2" customWidth="1"/>
    <col min="12" max="12" width="9.140625" style="2" customWidth="1"/>
    <col min="13" max="16384" width="9.140625" style="2" customWidth="1"/>
  </cols>
  <sheetData>
    <row r="1" spans="1:13" ht="12.75">
      <c r="A1" s="1461" t="s">
        <v>610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</row>
    <row r="2" spans="1:13" ht="15.75">
      <c r="A2" s="1462" t="s">
        <v>92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</row>
    <row r="3" spans="1:13" ht="12.75">
      <c r="A3" s="1463" t="s">
        <v>611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</row>
    <row r="4" spans="1:10" ht="12.75">
      <c r="A4" s="738"/>
      <c r="B4" s="738"/>
      <c r="C4" s="738"/>
      <c r="D4" s="738"/>
      <c r="E4" s="738"/>
      <c r="F4" s="738"/>
      <c r="G4" s="738"/>
      <c r="H4" s="738"/>
      <c r="I4" s="738"/>
      <c r="J4" s="738"/>
    </row>
    <row r="5" spans="1:13" ht="16.5">
      <c r="A5" s="1464" t="s">
        <v>612</v>
      </c>
      <c r="B5" s="1465" t="s">
        <v>613</v>
      </c>
      <c r="C5" s="1465"/>
      <c r="D5" s="1466"/>
      <c r="E5" s="1465" t="s">
        <v>17</v>
      </c>
      <c r="F5" s="1465"/>
      <c r="G5" s="1466"/>
      <c r="H5" s="1465" t="s">
        <v>19</v>
      </c>
      <c r="I5" s="1465"/>
      <c r="J5" s="1466"/>
      <c r="K5" s="1465" t="s">
        <v>614</v>
      </c>
      <c r="L5" s="1465"/>
      <c r="M5" s="1466"/>
    </row>
    <row r="6" spans="1:13" ht="12.75">
      <c r="A6" s="1464"/>
      <c r="B6" s="739" t="s">
        <v>615</v>
      </c>
      <c r="C6" s="739" t="s">
        <v>616</v>
      </c>
      <c r="D6" s="739" t="s">
        <v>617</v>
      </c>
      <c r="E6" s="739" t="s">
        <v>615</v>
      </c>
      <c r="F6" s="739" t="s">
        <v>616</v>
      </c>
      <c r="G6" s="739" t="s">
        <v>617</v>
      </c>
      <c r="H6" s="739" t="s">
        <v>615</v>
      </c>
      <c r="I6" s="739" t="s">
        <v>616</v>
      </c>
      <c r="J6" s="739" t="s">
        <v>617</v>
      </c>
      <c r="K6" s="739" t="s">
        <v>615</v>
      </c>
      <c r="L6" s="739" t="s">
        <v>616</v>
      </c>
      <c r="M6" s="739" t="s">
        <v>617</v>
      </c>
    </row>
    <row r="7" spans="1:13" ht="12.75">
      <c r="A7" s="740" t="s">
        <v>460</v>
      </c>
      <c r="B7" s="741">
        <v>11.852776044915785</v>
      </c>
      <c r="C7" s="742">
        <v>10.026857654431524</v>
      </c>
      <c r="D7" s="743">
        <f>B7-C7</f>
        <v>1.8259183904842615</v>
      </c>
      <c r="E7" s="744">
        <v>7.5</v>
      </c>
      <c r="F7" s="745">
        <v>7.726597325408619</v>
      </c>
      <c r="G7" s="746">
        <v>-0.2265973254086191</v>
      </c>
      <c r="H7" s="744">
        <v>6.9</v>
      </c>
      <c r="I7" s="747">
        <v>3.7</v>
      </c>
      <c r="J7" s="748">
        <v>3.2</v>
      </c>
      <c r="K7" s="744">
        <v>8.6</v>
      </c>
      <c r="L7" s="747">
        <v>5.1</v>
      </c>
      <c r="M7" s="747">
        <f>K7-L7</f>
        <v>3.5</v>
      </c>
    </row>
    <row r="8" spans="1:13" ht="12.75">
      <c r="A8" s="740" t="s">
        <v>461</v>
      </c>
      <c r="B8" s="741">
        <v>11.241507103150084</v>
      </c>
      <c r="C8" s="742">
        <v>9.73451327433628</v>
      </c>
      <c r="D8" s="749">
        <f aca="true" t="shared" si="0" ref="D8:D18">B8-C8</f>
        <v>1.5069938288138047</v>
      </c>
      <c r="E8" s="750">
        <v>7.6</v>
      </c>
      <c r="F8" s="751">
        <v>6.461086637298095</v>
      </c>
      <c r="G8" s="752">
        <v>1.1389133627019046</v>
      </c>
      <c r="H8" s="750">
        <v>7.2</v>
      </c>
      <c r="I8" s="753">
        <v>4.4</v>
      </c>
      <c r="J8" s="754">
        <v>2.8</v>
      </c>
      <c r="K8" s="750">
        <v>7.9</v>
      </c>
      <c r="L8" s="753">
        <v>4.3</v>
      </c>
      <c r="M8" s="754">
        <f>K8-L8</f>
        <v>3.6000000000000005</v>
      </c>
    </row>
    <row r="9" spans="1:13" ht="12.75">
      <c r="A9" s="740" t="s">
        <v>462</v>
      </c>
      <c r="B9" s="741">
        <v>10.51344743276286</v>
      </c>
      <c r="C9" s="742">
        <v>9.753954305799667</v>
      </c>
      <c r="D9" s="749">
        <f t="shared" si="0"/>
        <v>0.7594931269631928</v>
      </c>
      <c r="E9" s="755">
        <v>7.5</v>
      </c>
      <c r="F9" s="751">
        <v>5.523255813953483</v>
      </c>
      <c r="G9" s="752">
        <v>1.976744186046517</v>
      </c>
      <c r="H9" s="755">
        <v>8.2</v>
      </c>
      <c r="I9" s="753">
        <v>5</v>
      </c>
      <c r="J9" s="754">
        <v>3.3000000000000007</v>
      </c>
      <c r="K9" s="755"/>
      <c r="L9" s="753"/>
      <c r="M9" s="754"/>
    </row>
    <row r="10" spans="1:13" ht="12.75">
      <c r="A10" s="740" t="s">
        <v>463</v>
      </c>
      <c r="B10" s="741">
        <v>10.465116279069761</v>
      </c>
      <c r="C10" s="742">
        <v>9.903593339176169</v>
      </c>
      <c r="D10" s="749">
        <f t="shared" si="0"/>
        <v>0.5615229398935924</v>
      </c>
      <c r="E10" s="755">
        <v>7.2</v>
      </c>
      <c r="F10" s="751">
        <v>4.375896700143471</v>
      </c>
      <c r="G10" s="752">
        <v>2.824103299856529</v>
      </c>
      <c r="H10" s="755">
        <v>10.4</v>
      </c>
      <c r="I10" s="753">
        <v>5.4</v>
      </c>
      <c r="J10" s="754">
        <v>5</v>
      </c>
      <c r="K10" s="755"/>
      <c r="L10" s="753"/>
      <c r="M10" s="754"/>
    </row>
    <row r="11" spans="1:13" ht="12.75">
      <c r="A11" s="740" t="s">
        <v>464</v>
      </c>
      <c r="B11" s="741">
        <v>10.368098159509202</v>
      </c>
      <c r="C11" s="742">
        <v>10.563380281690144</v>
      </c>
      <c r="D11" s="749">
        <f t="shared" si="0"/>
        <v>-0.19528212218094154</v>
      </c>
      <c r="E11" s="755">
        <v>7</v>
      </c>
      <c r="F11" s="753">
        <v>4.927536231884062</v>
      </c>
      <c r="G11" s="752">
        <v>2.072463768115938</v>
      </c>
      <c r="H11" s="755">
        <v>11.6</v>
      </c>
      <c r="I11" s="753">
        <v>5.6</v>
      </c>
      <c r="J11" s="754">
        <v>6</v>
      </c>
      <c r="K11" s="755"/>
      <c r="L11" s="753"/>
      <c r="M11" s="754"/>
    </row>
    <row r="12" spans="1:15" ht="12.75">
      <c r="A12" s="740" t="s">
        <v>465</v>
      </c>
      <c r="B12" s="741">
        <v>9.817073170731703</v>
      </c>
      <c r="C12" s="742">
        <v>10.78947368421052</v>
      </c>
      <c r="D12" s="749">
        <f t="shared" si="0"/>
        <v>-0.9724005134788172</v>
      </c>
      <c r="E12" s="755">
        <v>6.8</v>
      </c>
      <c r="F12" s="753">
        <v>5.1936619718310055</v>
      </c>
      <c r="G12" s="752">
        <v>1.6063380281689943</v>
      </c>
      <c r="H12" s="755">
        <v>12.1</v>
      </c>
      <c r="I12" s="753">
        <v>5.7</v>
      </c>
      <c r="J12" s="754">
        <v>6.4</v>
      </c>
      <c r="K12" s="755"/>
      <c r="L12" s="753"/>
      <c r="M12" s="754"/>
      <c r="O12" s="47"/>
    </row>
    <row r="13" spans="1:13" ht="12.75">
      <c r="A13" s="740" t="s">
        <v>466</v>
      </c>
      <c r="B13" s="741">
        <v>10.073260073260087</v>
      </c>
      <c r="C13" s="742">
        <v>10.907504363001735</v>
      </c>
      <c r="D13" s="749">
        <f t="shared" si="0"/>
        <v>-0.8342442897416475</v>
      </c>
      <c r="E13" s="756">
        <v>7</v>
      </c>
      <c r="F13" s="753">
        <v>5.3697183098591665</v>
      </c>
      <c r="G13" s="752">
        <v>1.6302816901408335</v>
      </c>
      <c r="H13" s="756">
        <v>11.3</v>
      </c>
      <c r="I13" s="753">
        <v>5.2</v>
      </c>
      <c r="J13" s="754">
        <f aca="true" t="shared" si="1" ref="J13:J18">H13-I13</f>
        <v>6.1000000000000005</v>
      </c>
      <c r="K13" s="756"/>
      <c r="L13" s="753"/>
      <c r="M13" s="754"/>
    </row>
    <row r="14" spans="1:13" ht="12.75">
      <c r="A14" s="740" t="s">
        <v>467</v>
      </c>
      <c r="B14" s="741">
        <v>10.237659963436926</v>
      </c>
      <c r="C14" s="742">
        <v>10.389610389610397</v>
      </c>
      <c r="D14" s="749">
        <f t="shared" si="0"/>
        <v>-0.151950426173471</v>
      </c>
      <c r="E14" s="755">
        <v>7</v>
      </c>
      <c r="F14" s="753">
        <v>5.253940455341507</v>
      </c>
      <c r="G14" s="752">
        <v>1.7460595446584932</v>
      </c>
      <c r="H14" s="756">
        <v>10.2</v>
      </c>
      <c r="I14" s="753">
        <v>4.83</v>
      </c>
      <c r="J14" s="754">
        <f t="shared" si="1"/>
        <v>5.369999999999999</v>
      </c>
      <c r="K14" s="756"/>
      <c r="L14" s="753"/>
      <c r="M14" s="754"/>
    </row>
    <row r="15" spans="1:13" ht="12.75">
      <c r="A15" s="740" t="s">
        <v>468</v>
      </c>
      <c r="B15" s="741">
        <v>9.4578313253012</v>
      </c>
      <c r="C15" s="742">
        <v>9.393680614859107</v>
      </c>
      <c r="D15" s="749">
        <f t="shared" si="0"/>
        <v>0.06415071044209242</v>
      </c>
      <c r="E15" s="755">
        <v>6.9</v>
      </c>
      <c r="F15" s="753">
        <v>4.86533449174631</v>
      </c>
      <c r="G15" s="752">
        <v>2.03466550825369</v>
      </c>
      <c r="H15" s="755">
        <v>9.7</v>
      </c>
      <c r="I15" s="753">
        <v>5.39</v>
      </c>
      <c r="J15" s="754">
        <f t="shared" si="1"/>
        <v>4.31</v>
      </c>
      <c r="K15" s="755"/>
      <c r="L15" s="753"/>
      <c r="M15" s="754"/>
    </row>
    <row r="16" spans="1:13" ht="12.75">
      <c r="A16" s="740" t="s">
        <v>469</v>
      </c>
      <c r="B16" s="755">
        <v>8.690476190476176</v>
      </c>
      <c r="C16" s="753">
        <v>9.306260575296093</v>
      </c>
      <c r="D16" s="749">
        <f t="shared" si="0"/>
        <v>-0.6157843848199178</v>
      </c>
      <c r="E16" s="755">
        <v>7.1</v>
      </c>
      <c r="F16" s="753">
        <v>5.00863557858375</v>
      </c>
      <c r="G16" s="752">
        <v>2.09136442141625</v>
      </c>
      <c r="H16" s="755">
        <v>10</v>
      </c>
      <c r="I16" s="753">
        <v>5.76</v>
      </c>
      <c r="J16" s="754">
        <f t="shared" si="1"/>
        <v>4.24</v>
      </c>
      <c r="K16" s="755"/>
      <c r="L16" s="753"/>
      <c r="M16" s="754"/>
    </row>
    <row r="17" spans="1:13" ht="12.75">
      <c r="A17" s="740" t="s">
        <v>470</v>
      </c>
      <c r="B17" s="741">
        <v>8.22561692126908</v>
      </c>
      <c r="C17" s="742">
        <v>9.866220735785959</v>
      </c>
      <c r="D17" s="749">
        <f t="shared" si="0"/>
        <v>-1.6406038145168793</v>
      </c>
      <c r="E17" s="755">
        <v>7.4</v>
      </c>
      <c r="F17" s="753">
        <v>5.398457583547554</v>
      </c>
      <c r="G17" s="752">
        <v>2.0015424164524465</v>
      </c>
      <c r="H17" s="755">
        <v>11.1</v>
      </c>
      <c r="I17" s="753">
        <v>5.8</v>
      </c>
      <c r="J17" s="754">
        <f t="shared" si="1"/>
        <v>5.3</v>
      </c>
      <c r="K17" s="755"/>
      <c r="L17" s="753"/>
      <c r="M17" s="754"/>
    </row>
    <row r="18" spans="1:13" ht="12.75">
      <c r="A18" s="740" t="s">
        <v>471</v>
      </c>
      <c r="B18" s="741">
        <v>7.8</v>
      </c>
      <c r="C18" s="742">
        <v>9.637561779242148</v>
      </c>
      <c r="D18" s="749">
        <f t="shared" si="0"/>
        <v>-1.8375617792421481</v>
      </c>
      <c r="E18" s="744">
        <v>7.6</v>
      </c>
      <c r="F18" s="757">
        <v>3.7</v>
      </c>
      <c r="G18" s="752">
        <v>3.8999999999999995</v>
      </c>
      <c r="H18" s="744">
        <v>10.4</v>
      </c>
      <c r="I18" s="757">
        <v>6.1</v>
      </c>
      <c r="J18" s="754">
        <f t="shared" si="1"/>
        <v>4.300000000000001</v>
      </c>
      <c r="K18" s="744"/>
      <c r="L18" s="757"/>
      <c r="M18" s="758"/>
    </row>
    <row r="19" spans="1:13" ht="12.75">
      <c r="A19" s="759" t="s">
        <v>607</v>
      </c>
      <c r="B19" s="760">
        <f>AVERAGE(B7:B18)</f>
        <v>9.895238555323571</v>
      </c>
      <c r="C19" s="760">
        <f>AVERAGE(C7:C18)</f>
        <v>10.022717583119979</v>
      </c>
      <c r="D19" s="761">
        <f>AVERAGE(D7:D18)</f>
        <v>-0.12747902779640655</v>
      </c>
      <c r="E19" s="760">
        <f aca="true" t="shared" si="2" ref="E19:J19">AVERAGE(E7:E18)</f>
        <v>7.216666666666666</v>
      </c>
      <c r="F19" s="760">
        <f t="shared" si="2"/>
        <v>5.317010091633086</v>
      </c>
      <c r="G19" s="760">
        <f t="shared" si="2"/>
        <v>1.8996565750335812</v>
      </c>
      <c r="H19" s="760">
        <f t="shared" si="2"/>
        <v>9.925</v>
      </c>
      <c r="I19" s="760">
        <f t="shared" si="2"/>
        <v>5.239999999999999</v>
      </c>
      <c r="J19" s="760">
        <f t="shared" si="2"/>
        <v>4.693333333333334</v>
      </c>
      <c r="K19" s="760">
        <f>AVERAGE(K7:K18)</f>
        <v>8.25</v>
      </c>
      <c r="L19" s="760">
        <f>AVERAGE(L7:L18)</f>
        <v>4.699999999999999</v>
      </c>
      <c r="M19" s="760">
        <f>AVERAGE(M7:M18)</f>
        <v>3.5500000000000003</v>
      </c>
    </row>
    <row r="20" spans="1:10" ht="12.75">
      <c r="A20" s="762"/>
      <c r="B20" s="762"/>
      <c r="C20" s="762"/>
      <c r="D20" s="762"/>
      <c r="E20" s="762"/>
      <c r="F20" s="762"/>
      <c r="G20" s="762"/>
      <c r="H20" s="762"/>
      <c r="I20" s="762"/>
      <c r="J20" s="762"/>
    </row>
    <row r="21" spans="1:10" ht="12.75">
      <c r="A21" s="763" t="s">
        <v>618</v>
      </c>
      <c r="B21" s="762"/>
      <c r="C21" s="762"/>
      <c r="D21" s="762"/>
      <c r="E21" s="762"/>
      <c r="F21" s="762"/>
      <c r="G21" s="762"/>
      <c r="H21" s="762"/>
      <c r="I21" s="762"/>
      <c r="J21" s="762"/>
    </row>
    <row r="22" spans="1:7" ht="12.75">
      <c r="A22" s="762" t="s">
        <v>619</v>
      </c>
      <c r="G22" s="764"/>
    </row>
    <row r="23" spans="1:7" ht="12.75">
      <c r="A23" s="765" t="s">
        <v>620</v>
      </c>
      <c r="G23" s="764"/>
    </row>
    <row r="24" ht="12.75">
      <c r="G24" s="764"/>
    </row>
    <row r="25" ht="12.75">
      <c r="G25" s="764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0.8515625" style="792" customWidth="1"/>
    <col min="2" max="2" width="9.140625" style="792" customWidth="1"/>
    <col min="3" max="3" width="10.00390625" style="792" customWidth="1"/>
    <col min="4" max="4" width="9.7109375" style="792" customWidth="1"/>
    <col min="5" max="5" width="9.8515625" style="792" customWidth="1"/>
    <col min="6" max="6" width="8.28125" style="792" customWidth="1"/>
    <col min="7" max="8" width="9.8515625" style="792" customWidth="1"/>
    <col min="9" max="11" width="8.57421875" style="792" bestFit="1" customWidth="1"/>
    <col min="12" max="12" width="9.00390625" style="792" customWidth="1"/>
    <col min="13" max="16384" width="9.140625" style="792" customWidth="1"/>
  </cols>
  <sheetData>
    <row r="1" spans="1:13" ht="12.75">
      <c r="A1" s="1467" t="s">
        <v>628</v>
      </c>
      <c r="B1" s="1467"/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791"/>
    </row>
    <row r="2" spans="1:12" ht="15.75">
      <c r="A2" s="1468" t="s">
        <v>622</v>
      </c>
      <c r="B2" s="1468"/>
      <c r="C2" s="1468"/>
      <c r="D2" s="1468"/>
      <c r="E2" s="1468"/>
      <c r="F2" s="1468"/>
      <c r="G2" s="1468"/>
      <c r="H2" s="1468"/>
      <c r="I2" s="1468"/>
      <c r="J2" s="1468"/>
      <c r="K2" s="1468"/>
      <c r="L2" s="1468"/>
    </row>
    <row r="3" spans="1:12" ht="15.75" customHeight="1">
      <c r="A3" s="1468" t="s">
        <v>629</v>
      </c>
      <c r="B3" s="1468"/>
      <c r="C3" s="1468"/>
      <c r="D3" s="1468"/>
      <c r="E3" s="1468"/>
      <c r="F3" s="1468"/>
      <c r="G3" s="1468"/>
      <c r="H3" s="1468"/>
      <c r="I3" s="1468"/>
      <c r="J3" s="1468"/>
      <c r="K3" s="1468"/>
      <c r="L3" s="1468"/>
    </row>
    <row r="4" spans="1:12" ht="13.5" thickBot="1">
      <c r="A4" s="1444" t="s">
        <v>556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</row>
    <row r="5" spans="1:12" ht="21.75" customHeight="1" thickTop="1">
      <c r="A5" s="1469" t="s">
        <v>630</v>
      </c>
      <c r="B5" s="1471" t="s">
        <v>631</v>
      </c>
      <c r="C5" s="793" t="s">
        <v>17</v>
      </c>
      <c r="D5" s="1473" t="s">
        <v>19</v>
      </c>
      <c r="E5" s="1474"/>
      <c r="F5" s="1475" t="s">
        <v>41</v>
      </c>
      <c r="G5" s="1475"/>
      <c r="H5" s="1474"/>
      <c r="I5" s="1476" t="s">
        <v>562</v>
      </c>
      <c r="J5" s="1477"/>
      <c r="K5" s="1477"/>
      <c r="L5" s="1478"/>
    </row>
    <row r="6" spans="1:12" ht="24">
      <c r="A6" s="1470"/>
      <c r="B6" s="1472"/>
      <c r="C6" s="794" t="str">
        <f>H6</f>
        <v>August/Sept</v>
      </c>
      <c r="D6" s="794" t="str">
        <f>G6</f>
        <v>July/August</v>
      </c>
      <c r="E6" s="794" t="str">
        <f>H6</f>
        <v>August/Sept</v>
      </c>
      <c r="F6" s="794" t="s">
        <v>563</v>
      </c>
      <c r="G6" s="794" t="s">
        <v>564</v>
      </c>
      <c r="H6" s="794" t="s">
        <v>565</v>
      </c>
      <c r="I6" s="795" t="s">
        <v>566</v>
      </c>
      <c r="J6" s="796" t="s">
        <v>566</v>
      </c>
      <c r="K6" s="797" t="s">
        <v>567</v>
      </c>
      <c r="L6" s="798" t="s">
        <v>567</v>
      </c>
    </row>
    <row r="7" spans="1:12" ht="12.75">
      <c r="A7" s="799">
        <v>1</v>
      </c>
      <c r="B7" s="800">
        <v>2</v>
      </c>
      <c r="C7" s="800">
        <v>3</v>
      </c>
      <c r="D7" s="800">
        <v>4</v>
      </c>
      <c r="E7" s="800">
        <v>5</v>
      </c>
      <c r="F7" s="800">
        <v>6</v>
      </c>
      <c r="G7" s="796">
        <v>7</v>
      </c>
      <c r="H7" s="800">
        <v>8</v>
      </c>
      <c r="I7" s="803" t="s">
        <v>568</v>
      </c>
      <c r="J7" s="803" t="s">
        <v>569</v>
      </c>
      <c r="K7" s="803" t="s">
        <v>570</v>
      </c>
      <c r="L7" s="1368" t="s">
        <v>571</v>
      </c>
    </row>
    <row r="8" spans="1:12" ht="24" customHeight="1">
      <c r="A8" s="804" t="s">
        <v>632</v>
      </c>
      <c r="B8" s="805">
        <v>100</v>
      </c>
      <c r="C8" s="1369">
        <v>299.2195403204988</v>
      </c>
      <c r="D8" s="1369">
        <v>309.2141751745819</v>
      </c>
      <c r="E8" s="1369">
        <v>314.4739411999262</v>
      </c>
      <c r="F8" s="1369">
        <v>323.1326629842921</v>
      </c>
      <c r="G8" s="1369">
        <v>327.60690171874694</v>
      </c>
      <c r="H8" s="1369">
        <v>331.03081895290245</v>
      </c>
      <c r="I8" s="1369">
        <v>5.098063068704704</v>
      </c>
      <c r="J8" s="1369">
        <v>1.7010106416934576</v>
      </c>
      <c r="K8" s="1370">
        <v>5.26494427163054</v>
      </c>
      <c r="L8" s="806">
        <v>1.0451297625881466</v>
      </c>
    </row>
    <row r="9" spans="1:12" ht="21" customHeight="1">
      <c r="A9" s="807" t="s">
        <v>633</v>
      </c>
      <c r="B9" s="808">
        <v>49.593021995747016</v>
      </c>
      <c r="C9" s="1369">
        <v>342.1631308810914</v>
      </c>
      <c r="D9" s="1369">
        <v>363.12946427797357</v>
      </c>
      <c r="E9" s="1369">
        <v>374.05562635393414</v>
      </c>
      <c r="F9" s="1369">
        <v>389.0691185955976</v>
      </c>
      <c r="G9" s="1369">
        <v>398.07899097240727</v>
      </c>
      <c r="H9" s="1369">
        <v>403.6840630022135</v>
      </c>
      <c r="I9" s="1369">
        <v>9.32084511581293</v>
      </c>
      <c r="J9" s="1369">
        <v>3.0088888814587165</v>
      </c>
      <c r="K9" s="1370">
        <v>7.920863786244652</v>
      </c>
      <c r="L9" s="806">
        <v>1.4080301038028864</v>
      </c>
    </row>
    <row r="10" spans="1:12" ht="21" customHeight="1">
      <c r="A10" s="809" t="s">
        <v>634</v>
      </c>
      <c r="B10" s="810">
        <v>16.575694084141823</v>
      </c>
      <c r="C10" s="1371">
        <v>265.27240338512524</v>
      </c>
      <c r="D10" s="1371">
        <v>263.3850950806913</v>
      </c>
      <c r="E10" s="1371">
        <v>264.75232196267996</v>
      </c>
      <c r="F10" s="1371">
        <v>273.20085638690944</v>
      </c>
      <c r="G10" s="1371">
        <v>273.83537718913146</v>
      </c>
      <c r="H10" s="1371">
        <v>277.9835635282395</v>
      </c>
      <c r="I10" s="1371">
        <v>-0.19605560767293184</v>
      </c>
      <c r="J10" s="1371">
        <v>0.5190980459884429</v>
      </c>
      <c r="K10" s="1372">
        <v>4.997592265659009</v>
      </c>
      <c r="L10" s="811">
        <v>1.5148467600090214</v>
      </c>
    </row>
    <row r="11" spans="1:12" ht="21" customHeight="1">
      <c r="A11" s="809" t="s">
        <v>635</v>
      </c>
      <c r="B11" s="810">
        <v>6.086031204033311</v>
      </c>
      <c r="C11" s="1373">
        <v>422.23842895386497</v>
      </c>
      <c r="D11" s="1373">
        <v>356.9217598328785</v>
      </c>
      <c r="E11" s="1373">
        <v>379.2164951630293</v>
      </c>
      <c r="F11" s="1373">
        <v>470.6381522108484</v>
      </c>
      <c r="G11" s="1373">
        <v>488.943233611587</v>
      </c>
      <c r="H11" s="1373">
        <v>510.12850200572154</v>
      </c>
      <c r="I11" s="1373">
        <v>-10.189014272676815</v>
      </c>
      <c r="J11" s="1373">
        <v>6.246392862287209</v>
      </c>
      <c r="K11" s="1374">
        <v>34.52170686467943</v>
      </c>
      <c r="L11" s="812">
        <v>4.332868713132456</v>
      </c>
    </row>
    <row r="12" spans="1:12" ht="21" customHeight="1">
      <c r="A12" s="809" t="s">
        <v>636</v>
      </c>
      <c r="B12" s="810">
        <v>3.770519507075808</v>
      </c>
      <c r="C12" s="1373">
        <v>316.7548630477051</v>
      </c>
      <c r="D12" s="1373">
        <v>421.9711865436469</v>
      </c>
      <c r="E12" s="1373">
        <v>434.21745713472137</v>
      </c>
      <c r="F12" s="1373">
        <v>498.1068317887101</v>
      </c>
      <c r="G12" s="1373">
        <v>504.1038064179011</v>
      </c>
      <c r="H12" s="1373">
        <v>508.0511843795235</v>
      </c>
      <c r="I12" s="1373">
        <v>37.08312256261263</v>
      </c>
      <c r="J12" s="1373">
        <v>2.9021580102146913</v>
      </c>
      <c r="K12" s="1374">
        <v>17.00385970937465</v>
      </c>
      <c r="L12" s="812">
        <v>0.7830486323187955</v>
      </c>
    </row>
    <row r="13" spans="1:12" ht="21" customHeight="1">
      <c r="A13" s="809" t="s">
        <v>637</v>
      </c>
      <c r="B13" s="810">
        <v>11.183012678383857</v>
      </c>
      <c r="C13" s="1373">
        <v>339.23559249630046</v>
      </c>
      <c r="D13" s="1373">
        <v>394.201372810665</v>
      </c>
      <c r="E13" s="1373">
        <v>424.98031826324564</v>
      </c>
      <c r="F13" s="1373">
        <v>387.2978174473669</v>
      </c>
      <c r="G13" s="1373">
        <v>410.6036279192797</v>
      </c>
      <c r="H13" s="1373">
        <v>410.0064204617654</v>
      </c>
      <c r="I13" s="1373">
        <v>25.275863636826458</v>
      </c>
      <c r="J13" s="1373">
        <v>7.807924470969255</v>
      </c>
      <c r="K13" s="1374">
        <v>-3.5234332410201006</v>
      </c>
      <c r="L13" s="812">
        <v>-0.14544622037087152</v>
      </c>
    </row>
    <row r="14" spans="1:12" ht="21" customHeight="1">
      <c r="A14" s="809" t="s">
        <v>638</v>
      </c>
      <c r="B14" s="810">
        <v>1.9487350779721184</v>
      </c>
      <c r="C14" s="1373">
        <v>302.40853796107416</v>
      </c>
      <c r="D14" s="1373">
        <v>345.50804055966836</v>
      </c>
      <c r="E14" s="1373">
        <v>358.9215888819118</v>
      </c>
      <c r="F14" s="1373">
        <v>386.7668820629791</v>
      </c>
      <c r="G14" s="1373">
        <v>391.90109717987275</v>
      </c>
      <c r="H14" s="1373">
        <v>397.0256336643304</v>
      </c>
      <c r="I14" s="1373">
        <v>18.687650587468525</v>
      </c>
      <c r="J14" s="1373">
        <v>3.8822680654596837</v>
      </c>
      <c r="K14" s="1374">
        <v>10.616258804915503</v>
      </c>
      <c r="L14" s="812">
        <v>1.3076096294023927</v>
      </c>
    </row>
    <row r="15" spans="1:12" ht="21" customHeight="1">
      <c r="A15" s="809" t="s">
        <v>639</v>
      </c>
      <c r="B15" s="810">
        <v>10.019129444140097</v>
      </c>
      <c r="C15" s="1375">
        <v>441.3491421820465</v>
      </c>
      <c r="D15" s="1375">
        <v>478.61570970608716</v>
      </c>
      <c r="E15" s="1375">
        <v>475.3037538931017</v>
      </c>
      <c r="F15" s="1375">
        <v>492.7159547555909</v>
      </c>
      <c r="G15" s="1375">
        <v>495.87505412836117</v>
      </c>
      <c r="H15" s="1375">
        <v>502.05127918727516</v>
      </c>
      <c r="I15" s="1375">
        <v>7.6933675554873275</v>
      </c>
      <c r="J15" s="1375">
        <v>-0.6919864404407576</v>
      </c>
      <c r="K15" s="1376">
        <v>5.627459298415104</v>
      </c>
      <c r="L15" s="813">
        <v>1.2455204204152608</v>
      </c>
    </row>
    <row r="16" spans="1:12" ht="21" customHeight="1">
      <c r="A16" s="807" t="s">
        <v>640</v>
      </c>
      <c r="B16" s="808">
        <v>20.37273710722672</v>
      </c>
      <c r="C16" s="1369">
        <v>247.42075382655509</v>
      </c>
      <c r="D16" s="1369">
        <v>259.1865079807977</v>
      </c>
      <c r="E16" s="1369">
        <v>260.52141771167874</v>
      </c>
      <c r="F16" s="1369">
        <v>272.39959810383675</v>
      </c>
      <c r="G16" s="1369">
        <v>274.8031508853699</v>
      </c>
      <c r="H16" s="1369">
        <v>276.71760379978457</v>
      </c>
      <c r="I16" s="1369">
        <v>5.294892882877306</v>
      </c>
      <c r="J16" s="1369">
        <v>0.5150382792996027</v>
      </c>
      <c r="K16" s="1370">
        <v>6.216834773266243</v>
      </c>
      <c r="L16" s="806">
        <v>0.6966633782205918</v>
      </c>
    </row>
    <row r="17" spans="1:12" ht="21" customHeight="1">
      <c r="A17" s="809" t="s">
        <v>641</v>
      </c>
      <c r="B17" s="810">
        <v>6.117694570987977</v>
      </c>
      <c r="C17" s="1373">
        <v>237.388933121131</v>
      </c>
      <c r="D17" s="1373">
        <v>236.63279045504493</v>
      </c>
      <c r="E17" s="1373">
        <v>237.87474597707606</v>
      </c>
      <c r="F17" s="1373">
        <v>247.57353089532336</v>
      </c>
      <c r="G17" s="1373">
        <v>249.0506366151864</v>
      </c>
      <c r="H17" s="1373">
        <v>252.00625075787997</v>
      </c>
      <c r="I17" s="1371">
        <v>0.20464848531804591</v>
      </c>
      <c r="J17" s="1371">
        <v>0.524845064643344</v>
      </c>
      <c r="K17" s="1372">
        <v>5.940733524594393</v>
      </c>
      <c r="L17" s="811">
        <v>1.1867522937756547</v>
      </c>
    </row>
    <row r="18" spans="1:12" ht="21" customHeight="1">
      <c r="A18" s="809" t="s">
        <v>642</v>
      </c>
      <c r="B18" s="810">
        <v>5.683628753648385</v>
      </c>
      <c r="C18" s="1373">
        <v>273.2902288846714</v>
      </c>
      <c r="D18" s="1373">
        <v>301.08092261071965</v>
      </c>
      <c r="E18" s="1373">
        <v>302.3850049945675</v>
      </c>
      <c r="F18" s="1373">
        <v>325.65519220930935</v>
      </c>
      <c r="G18" s="1373">
        <v>331.6518045134279</v>
      </c>
      <c r="H18" s="1373">
        <v>334.0748181786579</v>
      </c>
      <c r="I18" s="1373">
        <v>10.646109167032861</v>
      </c>
      <c r="J18" s="1373">
        <v>0.4331335152489828</v>
      </c>
      <c r="K18" s="1374">
        <v>10.479955242707788</v>
      </c>
      <c r="L18" s="812">
        <v>0.7305896220841674</v>
      </c>
    </row>
    <row r="19" spans="1:12" ht="21" customHeight="1">
      <c r="A19" s="809" t="s">
        <v>643</v>
      </c>
      <c r="B19" s="810">
        <v>4.4957766210627</v>
      </c>
      <c r="C19" s="1373">
        <v>286.71184871216917</v>
      </c>
      <c r="D19" s="1373">
        <v>293.33476067210586</v>
      </c>
      <c r="E19" s="1373">
        <v>296.04209869721836</v>
      </c>
      <c r="F19" s="1373">
        <v>288.1724095671572</v>
      </c>
      <c r="G19" s="1373">
        <v>285.314062348535</v>
      </c>
      <c r="H19" s="1373">
        <v>286.17906144179335</v>
      </c>
      <c r="I19" s="1373">
        <v>3.2542254625883515</v>
      </c>
      <c r="J19" s="1373">
        <v>0.9229516539087683</v>
      </c>
      <c r="K19" s="1374">
        <v>-3.331633338241062</v>
      </c>
      <c r="L19" s="812">
        <v>0.3031743637653932</v>
      </c>
    </row>
    <row r="20" spans="1:12" ht="21" customHeight="1">
      <c r="A20" s="809" t="s">
        <v>644</v>
      </c>
      <c r="B20" s="810">
        <v>4.065637161527658</v>
      </c>
      <c r="C20" s="1373">
        <v>182.8395953667517</v>
      </c>
      <c r="D20" s="1373">
        <v>196.69263691052456</v>
      </c>
      <c r="E20" s="1373">
        <v>196.69295973769985</v>
      </c>
      <c r="F20" s="1373">
        <v>217.73404052792213</v>
      </c>
      <c r="G20" s="1373">
        <v>222.31843232654631</v>
      </c>
      <c r="H20" s="1373">
        <v>223.11449902672308</v>
      </c>
      <c r="I20" s="1375">
        <v>7.576785730224444</v>
      </c>
      <c r="J20" s="1375">
        <v>0.00016412773776153244</v>
      </c>
      <c r="K20" s="1376">
        <v>13.43288510389884</v>
      </c>
      <c r="L20" s="813">
        <v>0.35807498813571215</v>
      </c>
    </row>
    <row r="21" spans="1:12" s="814" customFormat="1" ht="21" customHeight="1">
      <c r="A21" s="807" t="s">
        <v>645</v>
      </c>
      <c r="B21" s="808">
        <v>30.044340897026256</v>
      </c>
      <c r="C21" s="1377">
        <v>263.4455142757403</v>
      </c>
      <c r="D21" s="1369">
        <v>254.1221545547415</v>
      </c>
      <c r="E21" s="1377">
        <v>252.68777785959108</v>
      </c>
      <c r="F21" s="1369">
        <v>248.6696001545226</v>
      </c>
      <c r="G21" s="1369">
        <v>247.0591145232959</v>
      </c>
      <c r="H21" s="1377">
        <v>247.90536638915944</v>
      </c>
      <c r="I21" s="1369">
        <v>-4.083476784838879</v>
      </c>
      <c r="J21" s="1369">
        <v>-0.5644437800646216</v>
      </c>
      <c r="K21" s="1370">
        <v>-1.8926168534708694</v>
      </c>
      <c r="L21" s="806">
        <v>0.34253011369219166</v>
      </c>
    </row>
    <row r="22" spans="1:12" ht="21" customHeight="1">
      <c r="A22" s="809" t="s">
        <v>646</v>
      </c>
      <c r="B22" s="810">
        <v>5.397977971447429</v>
      </c>
      <c r="C22" s="1378">
        <v>577.0069312903846</v>
      </c>
      <c r="D22" s="1373">
        <v>476.96314516227545</v>
      </c>
      <c r="E22" s="1378">
        <v>469.1686653373626</v>
      </c>
      <c r="F22" s="1373">
        <v>425.65823345346644</v>
      </c>
      <c r="G22" s="1373">
        <v>418.4657895145388</v>
      </c>
      <c r="H22" s="1378">
        <v>415.80014297807423</v>
      </c>
      <c r="I22" s="1371">
        <v>-18.689249661500398</v>
      </c>
      <c r="J22" s="1371">
        <v>-1.6341891200547565</v>
      </c>
      <c r="K22" s="1372">
        <v>-11.375125046109574</v>
      </c>
      <c r="L22" s="811">
        <v>-0.6370046496649024</v>
      </c>
    </row>
    <row r="23" spans="1:12" ht="21" customHeight="1">
      <c r="A23" s="809" t="s">
        <v>647</v>
      </c>
      <c r="B23" s="810">
        <v>2.4560330063653932</v>
      </c>
      <c r="C23" s="1373">
        <v>233.55865783757065</v>
      </c>
      <c r="D23" s="1373">
        <v>250.91641748980203</v>
      </c>
      <c r="E23" s="1373">
        <v>250.91641748980203</v>
      </c>
      <c r="F23" s="1373">
        <v>250.91641748980203</v>
      </c>
      <c r="G23" s="1373">
        <v>251.29025959087193</v>
      </c>
      <c r="H23" s="1373">
        <v>251.29025959087193</v>
      </c>
      <c r="I23" s="1373">
        <v>7.43186307582863</v>
      </c>
      <c r="J23" s="1373">
        <v>0</v>
      </c>
      <c r="K23" s="1374">
        <v>0.14899068973240048</v>
      </c>
      <c r="L23" s="812">
        <v>0</v>
      </c>
    </row>
    <row r="24" spans="1:12" ht="21" customHeight="1">
      <c r="A24" s="809" t="s">
        <v>648</v>
      </c>
      <c r="B24" s="810">
        <v>6.973714820123034</v>
      </c>
      <c r="C24" s="1378">
        <v>190.74175273857279</v>
      </c>
      <c r="D24" s="1373">
        <v>195.0168009354547</v>
      </c>
      <c r="E24" s="1378">
        <v>195.0168009354547</v>
      </c>
      <c r="F24" s="1373">
        <v>212.24837394682518</v>
      </c>
      <c r="G24" s="1373">
        <v>212.98350093220597</v>
      </c>
      <c r="H24" s="1378">
        <v>217.57738541081184</v>
      </c>
      <c r="I24" s="1373">
        <v>2.2412755128349886</v>
      </c>
      <c r="J24" s="1373">
        <v>0</v>
      </c>
      <c r="K24" s="1374">
        <v>11.568533771007793</v>
      </c>
      <c r="L24" s="812">
        <v>2.156920352280295</v>
      </c>
    </row>
    <row r="25" spans="1:12" ht="21" customHeight="1">
      <c r="A25" s="809" t="s">
        <v>649</v>
      </c>
      <c r="B25" s="810">
        <v>1.8659527269142209</v>
      </c>
      <c r="C25" s="1378">
        <v>123.4100009002235</v>
      </c>
      <c r="D25" s="1373">
        <v>124.9417785974585</v>
      </c>
      <c r="E25" s="1378">
        <v>124.9417785974585</v>
      </c>
      <c r="F25" s="1373">
        <v>126.177451113212</v>
      </c>
      <c r="G25" s="1373">
        <v>126.40241429543289</v>
      </c>
      <c r="H25" s="1378">
        <v>128.97919187171826</v>
      </c>
      <c r="I25" s="1373">
        <v>1.2412103444302147</v>
      </c>
      <c r="J25" s="1373">
        <v>0</v>
      </c>
      <c r="K25" s="1374">
        <v>3.231435729170812</v>
      </c>
      <c r="L25" s="812">
        <v>2.0385509174396077</v>
      </c>
    </row>
    <row r="26" spans="1:12" ht="21" customHeight="1">
      <c r="A26" s="809" t="s">
        <v>650</v>
      </c>
      <c r="B26" s="810">
        <v>2.731641690470963</v>
      </c>
      <c r="C26" s="1378">
        <v>156.01373311547277</v>
      </c>
      <c r="D26" s="1373">
        <v>153.98678356295525</v>
      </c>
      <c r="E26" s="1378">
        <v>153.98678356295525</v>
      </c>
      <c r="F26" s="1373">
        <v>152.1458136334161</v>
      </c>
      <c r="G26" s="1373">
        <v>140.63698181323943</v>
      </c>
      <c r="H26" s="1378">
        <v>140.64490084075385</v>
      </c>
      <c r="I26" s="1373">
        <v>-1.2992122629469378</v>
      </c>
      <c r="J26" s="1373">
        <v>0</v>
      </c>
      <c r="K26" s="1374">
        <v>-8.664303788608436</v>
      </c>
      <c r="L26" s="812">
        <v>0.005630828685539768</v>
      </c>
    </row>
    <row r="27" spans="1:12" ht="21" customHeight="1">
      <c r="A27" s="809" t="s">
        <v>651</v>
      </c>
      <c r="B27" s="810">
        <v>3.1001290737979397</v>
      </c>
      <c r="C27" s="1378">
        <v>179.14536610645254</v>
      </c>
      <c r="D27" s="1373">
        <v>192.6906447020102</v>
      </c>
      <c r="E27" s="1378">
        <v>192.6906447020102</v>
      </c>
      <c r="F27" s="1373">
        <v>196.43169087865977</v>
      </c>
      <c r="G27" s="1373">
        <v>198.80037205171078</v>
      </c>
      <c r="H27" s="1378">
        <v>198.80037205171078</v>
      </c>
      <c r="I27" s="1373">
        <v>7.56105440511854</v>
      </c>
      <c r="J27" s="1373">
        <v>0</v>
      </c>
      <c r="K27" s="1374">
        <v>3.170744152706064</v>
      </c>
      <c r="L27" s="812">
        <v>0</v>
      </c>
    </row>
    <row r="28" spans="1:12" ht="21" customHeight="1" thickBot="1">
      <c r="A28" s="815" t="s">
        <v>652</v>
      </c>
      <c r="B28" s="816">
        <v>7.508891607907275</v>
      </c>
      <c r="C28" s="1379">
        <v>224.01584723431938</v>
      </c>
      <c r="D28" s="1380">
        <v>243.7598471253192</v>
      </c>
      <c r="E28" s="1379">
        <v>243.62585554631315</v>
      </c>
      <c r="F28" s="1380">
        <v>241.64718741401998</v>
      </c>
      <c r="G28" s="1380">
        <v>242.72391913282706</v>
      </c>
      <c r="H28" s="1379">
        <v>243.11538848674343</v>
      </c>
      <c r="I28" s="1380">
        <v>8.75384869155343</v>
      </c>
      <c r="J28" s="1380">
        <v>-0.05496868355729134</v>
      </c>
      <c r="K28" s="1381">
        <v>-0.209529098799905</v>
      </c>
      <c r="L28" s="817">
        <v>0.16128173742207252</v>
      </c>
    </row>
    <row r="29" ht="13.5" thickTop="1"/>
    <row r="30" spans="1:5" ht="12.75">
      <c r="A30" s="818"/>
      <c r="E30" s="792" t="s">
        <v>653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O48" sqref="O48"/>
    </sheetView>
  </sheetViews>
  <sheetFormatPr defaultColWidth="12.421875" defaultRowHeight="15"/>
  <cols>
    <col min="1" max="1" width="15.57421875" style="767" customWidth="1"/>
    <col min="2" max="2" width="12.421875" style="767" customWidth="1"/>
    <col min="3" max="3" width="14.00390625" style="767" customWidth="1"/>
    <col min="4" max="7" width="12.421875" style="767" customWidth="1"/>
    <col min="8" max="9" width="12.421875" style="767" hidden="1" customWidth="1"/>
    <col min="10" max="16384" width="12.421875" style="767" customWidth="1"/>
  </cols>
  <sheetData>
    <row r="1" spans="1:9" ht="12.75">
      <c r="A1" s="1479" t="s">
        <v>621</v>
      </c>
      <c r="B1" s="1479"/>
      <c r="C1" s="1479"/>
      <c r="D1" s="1479"/>
      <c r="E1" s="1479"/>
      <c r="F1" s="1479"/>
      <c r="G1" s="1479"/>
      <c r="H1" s="766"/>
      <c r="I1" s="766"/>
    </row>
    <row r="2" spans="1:10" ht="19.5" customHeight="1">
      <c r="A2" s="1480" t="s">
        <v>622</v>
      </c>
      <c r="B2" s="1480"/>
      <c r="C2" s="1480"/>
      <c r="D2" s="1480"/>
      <c r="E2" s="1480"/>
      <c r="F2" s="1480"/>
      <c r="G2" s="1480"/>
      <c r="H2" s="1480"/>
      <c r="I2" s="1480"/>
      <c r="J2" s="768"/>
    </row>
    <row r="3" spans="1:9" ht="14.25" customHeight="1">
      <c r="A3" s="1481" t="s">
        <v>623</v>
      </c>
      <c r="B3" s="1481"/>
      <c r="C3" s="1481"/>
      <c r="D3" s="1481"/>
      <c r="E3" s="1481"/>
      <c r="F3" s="1481"/>
      <c r="G3" s="1481"/>
      <c r="H3" s="1481"/>
      <c r="I3" s="1481"/>
    </row>
    <row r="4" spans="1:9" ht="15.75" customHeight="1" thickBot="1">
      <c r="A4" s="1482" t="s">
        <v>611</v>
      </c>
      <c r="B4" s="1483"/>
      <c r="C4" s="1483"/>
      <c r="D4" s="1483"/>
      <c r="E4" s="1483"/>
      <c r="F4" s="1483"/>
      <c r="G4" s="1483"/>
      <c r="H4" s="1483"/>
      <c r="I4" s="1483"/>
    </row>
    <row r="5" spans="1:13" ht="24.75" customHeight="1" thickTop="1">
      <c r="A5" s="1484" t="s">
        <v>624</v>
      </c>
      <c r="B5" s="1486" t="s">
        <v>17</v>
      </c>
      <c r="C5" s="1486"/>
      <c r="D5" s="1487" t="s">
        <v>19</v>
      </c>
      <c r="E5" s="1486"/>
      <c r="F5" s="1488" t="s">
        <v>41</v>
      </c>
      <c r="G5" s="1489"/>
      <c r="H5" s="769" t="s">
        <v>625</v>
      </c>
      <c r="I5" s="770"/>
      <c r="J5" s="771"/>
      <c r="K5" s="771"/>
      <c r="L5" s="771"/>
      <c r="M5" s="771"/>
    </row>
    <row r="6" spans="1:13" ht="24.75" customHeight="1">
      <c r="A6" s="1485"/>
      <c r="B6" s="772" t="s">
        <v>605</v>
      </c>
      <c r="C6" s="773" t="s">
        <v>606</v>
      </c>
      <c r="D6" s="773" t="s">
        <v>605</v>
      </c>
      <c r="E6" s="772" t="s">
        <v>606</v>
      </c>
      <c r="F6" s="774" t="s">
        <v>605</v>
      </c>
      <c r="G6" s="775" t="s">
        <v>606</v>
      </c>
      <c r="H6" s="776" t="s">
        <v>626</v>
      </c>
      <c r="I6" s="776" t="s">
        <v>627</v>
      </c>
      <c r="J6" s="771"/>
      <c r="K6" s="771"/>
      <c r="L6" s="771"/>
      <c r="M6" s="771"/>
    </row>
    <row r="7" spans="1:16" ht="24.75" customHeight="1">
      <c r="A7" s="777" t="s">
        <v>460</v>
      </c>
      <c r="B7" s="778">
        <v>293.5</v>
      </c>
      <c r="C7" s="778">
        <v>7.430453879941439</v>
      </c>
      <c r="D7" s="779">
        <v>309.2</v>
      </c>
      <c r="E7" s="780">
        <v>5.4</v>
      </c>
      <c r="F7" s="779">
        <v>327.6</v>
      </c>
      <c r="G7" s="781">
        <v>5.9</v>
      </c>
      <c r="H7" s="771"/>
      <c r="I7" s="771"/>
      <c r="J7" s="771"/>
      <c r="L7" s="771"/>
      <c r="M7" s="771"/>
      <c r="N7" s="771"/>
      <c r="O7" s="771"/>
      <c r="P7" s="771"/>
    </row>
    <row r="8" spans="1:16" ht="24.75" customHeight="1">
      <c r="A8" s="777" t="s">
        <v>461</v>
      </c>
      <c r="B8" s="778">
        <v>299.2</v>
      </c>
      <c r="C8" s="778">
        <v>7.317073170731689</v>
      </c>
      <c r="D8" s="779">
        <v>314.4739411999262</v>
      </c>
      <c r="E8" s="778">
        <v>5.098063068704704</v>
      </c>
      <c r="F8" s="779">
        <v>331</v>
      </c>
      <c r="G8" s="781">
        <v>5.3</v>
      </c>
      <c r="H8" s="771"/>
      <c r="I8" s="771"/>
      <c r="J8" s="771"/>
      <c r="L8" s="771"/>
      <c r="M8" s="771"/>
      <c r="N8" s="771"/>
      <c r="O8" s="771"/>
      <c r="P8" s="771"/>
    </row>
    <row r="9" spans="1:16" ht="24.75" customHeight="1">
      <c r="A9" s="777" t="s">
        <v>462</v>
      </c>
      <c r="B9" s="778">
        <v>299.8</v>
      </c>
      <c r="C9" s="778">
        <v>7.2</v>
      </c>
      <c r="D9" s="779">
        <v>317.6285467867761</v>
      </c>
      <c r="E9" s="778">
        <v>5.948689241718256</v>
      </c>
      <c r="F9" s="779"/>
      <c r="G9" s="781"/>
      <c r="H9" s="771"/>
      <c r="I9" s="771"/>
      <c r="J9" s="771"/>
      <c r="K9" s="771"/>
      <c r="L9" s="771"/>
      <c r="M9" s="771"/>
      <c r="N9" s="771"/>
      <c r="O9" s="771"/>
      <c r="P9" s="771"/>
    </row>
    <row r="10" spans="1:16" ht="24.75" customHeight="1">
      <c r="A10" s="777" t="s">
        <v>463</v>
      </c>
      <c r="B10" s="778">
        <v>300.8</v>
      </c>
      <c r="C10" s="778">
        <v>6.7</v>
      </c>
      <c r="D10" s="779">
        <v>322.1263609552701</v>
      </c>
      <c r="E10" s="778">
        <v>7.099144774973908</v>
      </c>
      <c r="F10" s="779"/>
      <c r="G10" s="781"/>
      <c r="H10" s="771"/>
      <c r="I10" s="771"/>
      <c r="J10" s="771"/>
      <c r="K10" s="771"/>
      <c r="L10" s="771"/>
      <c r="M10" s="771"/>
      <c r="N10" s="771"/>
      <c r="O10" s="771"/>
      <c r="P10" s="771"/>
    </row>
    <row r="11" spans="1:16" ht="24.75" customHeight="1">
      <c r="A11" s="777" t="s">
        <v>464</v>
      </c>
      <c r="B11" s="778">
        <v>297.2</v>
      </c>
      <c r="C11" s="778">
        <v>6.6</v>
      </c>
      <c r="D11" s="779">
        <v>320.6523604510862</v>
      </c>
      <c r="E11" s="778">
        <v>7.884118351311216</v>
      </c>
      <c r="F11" s="779"/>
      <c r="G11" s="781"/>
      <c r="H11" s="771"/>
      <c r="I11" s="771"/>
      <c r="J11" s="771"/>
      <c r="K11" s="771"/>
      <c r="L11" s="771"/>
      <c r="M11" s="771"/>
      <c r="N11" s="771"/>
      <c r="O11" s="771"/>
      <c r="P11" s="771"/>
    </row>
    <row r="12" spans="1:16" ht="24.75" customHeight="1">
      <c r="A12" s="777" t="s">
        <v>465</v>
      </c>
      <c r="B12" s="778">
        <v>292.8</v>
      </c>
      <c r="C12" s="778">
        <v>5.4</v>
      </c>
      <c r="D12" s="779">
        <v>315.2</v>
      </c>
      <c r="E12" s="778">
        <v>7.6</v>
      </c>
      <c r="F12" s="779"/>
      <c r="G12" s="781"/>
      <c r="H12" s="771"/>
      <c r="I12" s="771"/>
      <c r="J12" s="771"/>
      <c r="K12" s="771"/>
      <c r="L12" s="771"/>
      <c r="M12" s="771"/>
      <c r="N12" s="771"/>
      <c r="O12" s="771"/>
      <c r="P12" s="771"/>
    </row>
    <row r="13" spans="1:16" ht="24.75" customHeight="1">
      <c r="A13" s="777" t="s">
        <v>466</v>
      </c>
      <c r="B13" s="778">
        <v>290.2</v>
      </c>
      <c r="C13" s="778">
        <v>5.5</v>
      </c>
      <c r="D13" s="779">
        <v>310.1537492453343</v>
      </c>
      <c r="E13" s="778">
        <v>6.878639820979203</v>
      </c>
      <c r="F13" s="779"/>
      <c r="G13" s="781"/>
      <c r="H13" s="771"/>
      <c r="I13" s="771"/>
      <c r="J13" s="771"/>
      <c r="K13" s="771"/>
      <c r="L13" s="771"/>
      <c r="M13" s="771"/>
      <c r="N13" s="771"/>
      <c r="O13" s="771"/>
      <c r="P13" s="771"/>
    </row>
    <row r="14" spans="1:16" ht="24.75" customHeight="1">
      <c r="A14" s="777" t="s">
        <v>467</v>
      </c>
      <c r="B14" s="778">
        <v>293.1</v>
      </c>
      <c r="C14" s="778">
        <v>5.5</v>
      </c>
      <c r="D14" s="779">
        <v>309.1447627369639</v>
      </c>
      <c r="E14" s="778">
        <v>5.483480669822853</v>
      </c>
      <c r="F14" s="779"/>
      <c r="G14" s="781"/>
      <c r="H14" s="771"/>
      <c r="I14" s="771"/>
      <c r="J14" s="771"/>
      <c r="K14" s="771"/>
      <c r="L14" s="771"/>
      <c r="M14" s="771"/>
      <c r="N14" s="771"/>
      <c r="O14" s="771"/>
      <c r="P14" s="771"/>
    </row>
    <row r="15" spans="1:16" ht="24.75" customHeight="1">
      <c r="A15" s="777" t="s">
        <v>468</v>
      </c>
      <c r="B15" s="778">
        <v>292</v>
      </c>
      <c r="C15" s="778">
        <v>5.3</v>
      </c>
      <c r="D15" s="779">
        <v>308.1719703737849</v>
      </c>
      <c r="E15" s="778">
        <v>5.526884479820126</v>
      </c>
      <c r="F15" s="779"/>
      <c r="G15" s="781"/>
      <c r="K15" s="771"/>
      <c r="L15" s="771"/>
      <c r="M15" s="771"/>
      <c r="N15" s="771"/>
      <c r="O15" s="771"/>
      <c r="P15" s="771"/>
    </row>
    <row r="16" spans="1:16" ht="24.75" customHeight="1">
      <c r="A16" s="777" t="s">
        <v>469</v>
      </c>
      <c r="B16" s="778">
        <v>297.1</v>
      </c>
      <c r="C16" s="778">
        <v>5.1</v>
      </c>
      <c r="D16" s="779">
        <v>314.3767096596036</v>
      </c>
      <c r="E16" s="778">
        <v>5.825231271931926</v>
      </c>
      <c r="F16" s="779"/>
      <c r="G16" s="781"/>
      <c r="K16" s="771"/>
      <c r="L16" s="771"/>
      <c r="M16" s="771"/>
      <c r="N16" s="771"/>
      <c r="O16" s="771"/>
      <c r="P16" s="771"/>
    </row>
    <row r="17" spans="1:16" ht="24.75" customHeight="1">
      <c r="A17" s="777" t="s">
        <v>470</v>
      </c>
      <c r="B17" s="778">
        <v>299.5</v>
      </c>
      <c r="C17" s="778">
        <v>5.4</v>
      </c>
      <c r="D17" s="779">
        <v>318.79065085380836</v>
      </c>
      <c r="E17" s="778">
        <v>6.438069969408389</v>
      </c>
      <c r="F17" s="779"/>
      <c r="G17" s="781"/>
      <c r="K17" s="771"/>
      <c r="L17" s="771"/>
      <c r="M17" s="771"/>
      <c r="N17" s="771"/>
      <c r="O17" s="771"/>
      <c r="P17" s="771"/>
    </row>
    <row r="18" spans="1:16" ht="24.75" customHeight="1">
      <c r="A18" s="777" t="s">
        <v>471</v>
      </c>
      <c r="B18" s="778">
        <v>304.4</v>
      </c>
      <c r="C18" s="778">
        <v>5.4</v>
      </c>
      <c r="D18" s="779">
        <v>323.1326629842921</v>
      </c>
      <c r="E18" s="782">
        <v>6.153560449018073</v>
      </c>
      <c r="F18" s="779"/>
      <c r="G18" s="781"/>
      <c r="K18" s="771"/>
      <c r="L18" s="771"/>
      <c r="M18" s="771"/>
      <c r="N18" s="771"/>
      <c r="O18" s="771"/>
      <c r="P18" s="771"/>
    </row>
    <row r="19" spans="1:7" ht="24.75" customHeight="1" thickBot="1">
      <c r="A19" s="783" t="s">
        <v>607</v>
      </c>
      <c r="B19" s="784">
        <f aca="true" t="shared" si="0" ref="B19:G19">AVERAGE(B7:B18)</f>
        <v>296.6333333333333</v>
      </c>
      <c r="C19" s="785">
        <f t="shared" si="0"/>
        <v>6.070627254222761</v>
      </c>
      <c r="D19" s="786">
        <f t="shared" si="0"/>
        <v>315.2543096039038</v>
      </c>
      <c r="E19" s="786">
        <f t="shared" si="0"/>
        <v>6.277990174807388</v>
      </c>
      <c r="F19" s="784">
        <f t="shared" si="0"/>
        <v>329.3</v>
      </c>
      <c r="G19" s="787">
        <f t="shared" si="0"/>
        <v>5.6</v>
      </c>
    </row>
    <row r="20" spans="1:4" ht="19.5" customHeight="1" thickTop="1">
      <c r="A20" s="788"/>
      <c r="D20" s="771"/>
    </row>
    <row r="21" spans="1:7" ht="19.5" customHeight="1">
      <c r="A21" s="788"/>
      <c r="G21" s="768"/>
    </row>
    <row r="23" spans="1:2" ht="12.75">
      <c r="A23" s="789"/>
      <c r="B23" s="789"/>
    </row>
    <row r="24" spans="1:2" ht="12.75">
      <c r="A24" s="790"/>
      <c r="B24" s="789"/>
    </row>
    <row r="25" spans="1:2" ht="12.75">
      <c r="A25" s="790"/>
      <c r="B25" s="789"/>
    </row>
    <row r="26" spans="1:2" ht="12.75">
      <c r="A26" s="790"/>
      <c r="B26" s="789"/>
    </row>
    <row r="27" spans="1:2" ht="12.75">
      <c r="A27" s="789"/>
      <c r="B27" s="789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O14" sqref="O14"/>
    </sheetView>
  </sheetViews>
  <sheetFormatPr defaultColWidth="9.140625" defaultRowHeight="24.75" customHeight="1"/>
  <cols>
    <col min="1" max="1" width="6.28125" style="814" customWidth="1"/>
    <col min="2" max="2" width="34.28125" style="792" bestFit="1" customWidth="1"/>
    <col min="3" max="3" width="6.8515625" style="792" bestFit="1" customWidth="1"/>
    <col min="4" max="4" width="10.7109375" style="792" customWidth="1"/>
    <col min="5" max="5" width="10.8515625" style="792" customWidth="1"/>
    <col min="6" max="6" width="10.7109375" style="792" customWidth="1"/>
    <col min="7" max="7" width="10.140625" style="792" customWidth="1"/>
    <col min="8" max="8" width="10.7109375" style="792" customWidth="1"/>
    <col min="9" max="9" width="10.8515625" style="792" customWidth="1"/>
    <col min="10" max="13" width="7.140625" style="792" bestFit="1" customWidth="1"/>
    <col min="14" max="14" width="5.57421875" style="792" customWidth="1"/>
    <col min="15" max="16384" width="9.140625" style="792" customWidth="1"/>
  </cols>
  <sheetData>
    <row r="1" spans="1:13" ht="12.75">
      <c r="A1" s="1490" t="s">
        <v>266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  <c r="M1" s="1490"/>
    </row>
    <row r="2" spans="1:13" ht="15.75">
      <c r="A2" s="1468" t="s">
        <v>654</v>
      </c>
      <c r="B2" s="1468"/>
      <c r="C2" s="1468"/>
      <c r="D2" s="1468"/>
      <c r="E2" s="1468"/>
      <c r="F2" s="1468"/>
      <c r="G2" s="1468"/>
      <c r="H2" s="1468"/>
      <c r="I2" s="1468"/>
      <c r="J2" s="1468"/>
      <c r="K2" s="1468"/>
      <c r="L2" s="1468"/>
      <c r="M2" s="1468"/>
    </row>
    <row r="3" spans="1:13" ht="12.75">
      <c r="A3" s="1490" t="s">
        <v>655</v>
      </c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</row>
    <row r="4" spans="1:13" ht="12.75">
      <c r="A4" s="1490" t="s">
        <v>556</v>
      </c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</row>
    <row r="5" spans="1:13" ht="13.5" thickBot="1">
      <c r="A5" s="819"/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</row>
    <row r="6" spans="1:13" ht="13.5" thickTop="1">
      <c r="A6" s="1491" t="s">
        <v>656</v>
      </c>
      <c r="B6" s="1471" t="s">
        <v>657</v>
      </c>
      <c r="C6" s="820" t="s">
        <v>658</v>
      </c>
      <c r="D6" s="793" t="s">
        <v>17</v>
      </c>
      <c r="E6" s="1473" t="s">
        <v>19</v>
      </c>
      <c r="F6" s="1474"/>
      <c r="G6" s="1475" t="s">
        <v>41</v>
      </c>
      <c r="H6" s="1475"/>
      <c r="I6" s="1474"/>
      <c r="J6" s="1476" t="s">
        <v>606</v>
      </c>
      <c r="K6" s="1477"/>
      <c r="L6" s="1477"/>
      <c r="M6" s="1478"/>
    </row>
    <row r="7" spans="1:13" ht="13.5" customHeight="1">
      <c r="A7" s="1492"/>
      <c r="B7" s="1472"/>
      <c r="C7" s="803" t="s">
        <v>659</v>
      </c>
      <c r="D7" s="821" t="str">
        <f>I7</f>
        <v>August/Sept</v>
      </c>
      <c r="E7" s="821" t="str">
        <f>H7</f>
        <v>July/August</v>
      </c>
      <c r="F7" s="821" t="str">
        <f>I7</f>
        <v>August/Sept</v>
      </c>
      <c r="G7" s="821" t="s">
        <v>563</v>
      </c>
      <c r="H7" s="821" t="s">
        <v>564</v>
      </c>
      <c r="I7" s="821" t="s">
        <v>565</v>
      </c>
      <c r="J7" s="1494" t="s">
        <v>660</v>
      </c>
      <c r="K7" s="1494" t="s">
        <v>661</v>
      </c>
      <c r="L7" s="1494" t="s">
        <v>662</v>
      </c>
      <c r="M7" s="1495" t="s">
        <v>663</v>
      </c>
    </row>
    <row r="8" spans="1:13" ht="12.75">
      <c r="A8" s="1493"/>
      <c r="B8" s="800">
        <v>1</v>
      </c>
      <c r="C8" s="802">
        <v>2</v>
      </c>
      <c r="D8" s="800">
        <v>3</v>
      </c>
      <c r="E8" s="800">
        <v>4</v>
      </c>
      <c r="F8" s="800">
        <v>5</v>
      </c>
      <c r="G8" s="801">
        <v>6</v>
      </c>
      <c r="H8" s="822">
        <v>7</v>
      </c>
      <c r="I8" s="822">
        <v>8</v>
      </c>
      <c r="J8" s="1472"/>
      <c r="K8" s="1472"/>
      <c r="L8" s="1472"/>
      <c r="M8" s="1496"/>
    </row>
    <row r="9" spans="1:13" ht="24.75" customHeight="1">
      <c r="A9" s="823"/>
      <c r="B9" s="824" t="s">
        <v>572</v>
      </c>
      <c r="C9" s="825">
        <v>100</v>
      </c>
      <c r="D9" s="826">
        <v>333.9</v>
      </c>
      <c r="E9" s="826">
        <v>354</v>
      </c>
      <c r="F9" s="826">
        <v>355.2</v>
      </c>
      <c r="G9" s="826">
        <v>371.3</v>
      </c>
      <c r="H9" s="826">
        <v>406.6</v>
      </c>
      <c r="I9" s="826">
        <v>408.9</v>
      </c>
      <c r="J9" s="1387">
        <v>6.379155435759216</v>
      </c>
      <c r="K9" s="1387">
        <v>0.33898305084744607</v>
      </c>
      <c r="L9" s="1387">
        <v>15.118243243243242</v>
      </c>
      <c r="M9" s="1388">
        <v>0.5656665027053549</v>
      </c>
    </row>
    <row r="10" spans="1:13" ht="24.75" customHeight="1">
      <c r="A10" s="827">
        <v>1</v>
      </c>
      <c r="B10" s="828" t="s">
        <v>664</v>
      </c>
      <c r="C10" s="829">
        <v>26.97</v>
      </c>
      <c r="D10" s="830">
        <v>254.5</v>
      </c>
      <c r="E10" s="830">
        <v>256.7</v>
      </c>
      <c r="F10" s="830">
        <v>256.7</v>
      </c>
      <c r="G10" s="830">
        <v>256.7</v>
      </c>
      <c r="H10" s="830">
        <v>303.6</v>
      </c>
      <c r="I10" s="830">
        <v>304.2</v>
      </c>
      <c r="J10" s="1389">
        <v>0.86444007858546</v>
      </c>
      <c r="K10" s="1389">
        <v>0</v>
      </c>
      <c r="L10" s="1389">
        <v>18.504090377873</v>
      </c>
      <c r="M10" s="1390">
        <v>0.19762845849801636</v>
      </c>
    </row>
    <row r="11" spans="1:13" ht="24.75" customHeight="1">
      <c r="A11" s="831"/>
      <c r="B11" s="832" t="s">
        <v>665</v>
      </c>
      <c r="C11" s="833">
        <v>9.8</v>
      </c>
      <c r="D11" s="834">
        <v>234.1</v>
      </c>
      <c r="E11" s="834">
        <v>236.5</v>
      </c>
      <c r="F11" s="834">
        <v>236.5</v>
      </c>
      <c r="G11" s="834">
        <v>236.5</v>
      </c>
      <c r="H11" s="834">
        <v>278.9</v>
      </c>
      <c r="I11" s="834">
        <v>279.1</v>
      </c>
      <c r="J11" s="1391">
        <v>1.025202904741576</v>
      </c>
      <c r="K11" s="1391">
        <v>0</v>
      </c>
      <c r="L11" s="1391">
        <v>18.01268498942919</v>
      </c>
      <c r="M11" s="1392">
        <v>0.07171029042669375</v>
      </c>
    </row>
    <row r="12" spans="1:13" ht="27.75" customHeight="1">
      <c r="A12" s="831"/>
      <c r="B12" s="832" t="s">
        <v>666</v>
      </c>
      <c r="C12" s="833">
        <v>17.17</v>
      </c>
      <c r="D12" s="834">
        <v>266</v>
      </c>
      <c r="E12" s="834">
        <v>268.2</v>
      </c>
      <c r="F12" s="834">
        <v>268.2</v>
      </c>
      <c r="G12" s="834">
        <v>268.2</v>
      </c>
      <c r="H12" s="834">
        <v>317.6</v>
      </c>
      <c r="I12" s="834">
        <v>318.4</v>
      </c>
      <c r="J12" s="1391">
        <v>0.8270676691729335</v>
      </c>
      <c r="K12" s="1391">
        <v>0</v>
      </c>
      <c r="L12" s="1391">
        <v>18.717375093214002</v>
      </c>
      <c r="M12" s="1392">
        <v>0.25188916876572875</v>
      </c>
    </row>
    <row r="13" spans="1:13" ht="18.75" customHeight="1">
      <c r="A13" s="827">
        <v>1.1</v>
      </c>
      <c r="B13" s="828" t="s">
        <v>667</v>
      </c>
      <c r="C13" s="835">
        <v>2.82</v>
      </c>
      <c r="D13" s="830">
        <v>340.7</v>
      </c>
      <c r="E13" s="830">
        <v>340.7</v>
      </c>
      <c r="F13" s="830">
        <v>340.7</v>
      </c>
      <c r="G13" s="830">
        <v>340.7</v>
      </c>
      <c r="H13" s="830">
        <v>423.2</v>
      </c>
      <c r="I13" s="830">
        <v>423.2</v>
      </c>
      <c r="J13" s="1389">
        <v>0</v>
      </c>
      <c r="K13" s="1389">
        <v>0</v>
      </c>
      <c r="L13" s="1389">
        <v>24.21485177575579</v>
      </c>
      <c r="M13" s="1390">
        <v>0</v>
      </c>
    </row>
    <row r="14" spans="1:13" ht="24.75" customHeight="1">
      <c r="A14" s="827"/>
      <c r="B14" s="832" t="s">
        <v>665</v>
      </c>
      <c r="C14" s="836">
        <v>0.31</v>
      </c>
      <c r="D14" s="834">
        <v>281.4</v>
      </c>
      <c r="E14" s="834">
        <v>281.4</v>
      </c>
      <c r="F14" s="834">
        <v>281.4</v>
      </c>
      <c r="G14" s="834">
        <v>281.4</v>
      </c>
      <c r="H14" s="834">
        <v>350.7</v>
      </c>
      <c r="I14" s="834">
        <v>350.7</v>
      </c>
      <c r="J14" s="1391">
        <v>0</v>
      </c>
      <c r="K14" s="1391">
        <v>0</v>
      </c>
      <c r="L14" s="1391">
        <v>24.62686567164181</v>
      </c>
      <c r="M14" s="1392">
        <v>0</v>
      </c>
    </row>
    <row r="15" spans="1:13" ht="24.75" customHeight="1">
      <c r="A15" s="827"/>
      <c r="B15" s="832" t="s">
        <v>666</v>
      </c>
      <c r="C15" s="836">
        <v>2.51</v>
      </c>
      <c r="D15" s="834">
        <v>347.9</v>
      </c>
      <c r="E15" s="834">
        <v>347.9</v>
      </c>
      <c r="F15" s="834">
        <v>347.9</v>
      </c>
      <c r="G15" s="834">
        <v>347.9</v>
      </c>
      <c r="H15" s="834">
        <v>432</v>
      </c>
      <c r="I15" s="834">
        <v>432</v>
      </c>
      <c r="J15" s="1391">
        <v>0</v>
      </c>
      <c r="K15" s="1391">
        <v>0</v>
      </c>
      <c r="L15" s="1391">
        <v>24.173613107214734</v>
      </c>
      <c r="M15" s="1392">
        <v>0</v>
      </c>
    </row>
    <row r="16" spans="1:13" ht="24.75" customHeight="1">
      <c r="A16" s="827">
        <v>1.2</v>
      </c>
      <c r="B16" s="828" t="s">
        <v>668</v>
      </c>
      <c r="C16" s="835">
        <v>1.14</v>
      </c>
      <c r="D16" s="830">
        <v>283</v>
      </c>
      <c r="E16" s="830">
        <v>290.1</v>
      </c>
      <c r="F16" s="830">
        <v>290.1</v>
      </c>
      <c r="G16" s="830">
        <v>290.1</v>
      </c>
      <c r="H16" s="830">
        <v>336.7</v>
      </c>
      <c r="I16" s="830">
        <v>350.3</v>
      </c>
      <c r="J16" s="1389">
        <v>2.5088339222614877</v>
      </c>
      <c r="K16" s="1389">
        <v>0</v>
      </c>
      <c r="L16" s="1389">
        <v>20.7514650120648</v>
      </c>
      <c r="M16" s="1390">
        <v>4.039204039204037</v>
      </c>
    </row>
    <row r="17" spans="1:13" ht="24.75" customHeight="1">
      <c r="A17" s="827"/>
      <c r="B17" s="832" t="s">
        <v>665</v>
      </c>
      <c r="C17" s="836">
        <v>0.19</v>
      </c>
      <c r="D17" s="834">
        <v>228</v>
      </c>
      <c r="E17" s="834">
        <v>233</v>
      </c>
      <c r="F17" s="834">
        <v>233</v>
      </c>
      <c r="G17" s="834">
        <v>233</v>
      </c>
      <c r="H17" s="834">
        <v>285.7</v>
      </c>
      <c r="I17" s="834">
        <v>294.8</v>
      </c>
      <c r="J17" s="1391">
        <v>2.192982456140342</v>
      </c>
      <c r="K17" s="1391">
        <v>0</v>
      </c>
      <c r="L17" s="1391">
        <v>26.523605150214593</v>
      </c>
      <c r="M17" s="1392">
        <v>3.1851592579628942</v>
      </c>
    </row>
    <row r="18" spans="1:13" ht="24.75" customHeight="1">
      <c r="A18" s="827"/>
      <c r="B18" s="832" t="s">
        <v>666</v>
      </c>
      <c r="C18" s="836">
        <v>0.95</v>
      </c>
      <c r="D18" s="834">
        <v>294</v>
      </c>
      <c r="E18" s="834">
        <v>301.6</v>
      </c>
      <c r="F18" s="834">
        <v>301.6</v>
      </c>
      <c r="G18" s="834">
        <v>301.6</v>
      </c>
      <c r="H18" s="834">
        <v>346.9</v>
      </c>
      <c r="I18" s="834">
        <v>361.4</v>
      </c>
      <c r="J18" s="1391">
        <v>2.5850340136054513</v>
      </c>
      <c r="K18" s="1391">
        <v>0</v>
      </c>
      <c r="L18" s="1391">
        <v>19.827586206896527</v>
      </c>
      <c r="M18" s="1392">
        <v>4.1798789276448645</v>
      </c>
    </row>
    <row r="19" spans="1:13" ht="24.75" customHeight="1">
      <c r="A19" s="827">
        <v>1.3</v>
      </c>
      <c r="B19" s="828" t="s">
        <v>669</v>
      </c>
      <c r="C19" s="835">
        <v>0.55</v>
      </c>
      <c r="D19" s="830">
        <v>447.5</v>
      </c>
      <c r="E19" s="830">
        <v>457.7</v>
      </c>
      <c r="F19" s="830">
        <v>457.7</v>
      </c>
      <c r="G19" s="830">
        <v>457.7</v>
      </c>
      <c r="H19" s="830">
        <v>473.2</v>
      </c>
      <c r="I19" s="830">
        <v>473.2</v>
      </c>
      <c r="J19" s="1389">
        <v>2.2793296089385535</v>
      </c>
      <c r="K19" s="1389">
        <v>0</v>
      </c>
      <c r="L19" s="1389">
        <v>3.3864977059209025</v>
      </c>
      <c r="M19" s="1390">
        <v>0</v>
      </c>
    </row>
    <row r="20" spans="1:13" ht="24.75" customHeight="1">
      <c r="A20" s="827"/>
      <c r="B20" s="832" t="s">
        <v>665</v>
      </c>
      <c r="C20" s="836">
        <v>0.1</v>
      </c>
      <c r="D20" s="834">
        <v>341.8</v>
      </c>
      <c r="E20" s="834">
        <v>352.3</v>
      </c>
      <c r="F20" s="834">
        <v>352.3</v>
      </c>
      <c r="G20" s="834">
        <v>352.3</v>
      </c>
      <c r="H20" s="834">
        <v>365.9</v>
      </c>
      <c r="I20" s="834">
        <v>365.9</v>
      </c>
      <c r="J20" s="1391">
        <v>3.0719719133996506</v>
      </c>
      <c r="K20" s="1391">
        <v>0</v>
      </c>
      <c r="L20" s="1391">
        <v>3.86034629577064</v>
      </c>
      <c r="M20" s="1392">
        <v>0</v>
      </c>
    </row>
    <row r="21" spans="1:13" ht="24.75" customHeight="1">
      <c r="A21" s="827"/>
      <c r="B21" s="832" t="s">
        <v>666</v>
      </c>
      <c r="C21" s="836">
        <v>0.45</v>
      </c>
      <c r="D21" s="834">
        <v>471.7</v>
      </c>
      <c r="E21" s="834">
        <v>481.8</v>
      </c>
      <c r="F21" s="834">
        <v>481.8</v>
      </c>
      <c r="G21" s="834">
        <v>481.8</v>
      </c>
      <c r="H21" s="834">
        <v>497.7</v>
      </c>
      <c r="I21" s="834">
        <v>497.7</v>
      </c>
      <c r="J21" s="1391">
        <v>2.141191435234262</v>
      </c>
      <c r="K21" s="1391">
        <v>0</v>
      </c>
      <c r="L21" s="1391">
        <v>3.300124533001238</v>
      </c>
      <c r="M21" s="1392">
        <v>0</v>
      </c>
    </row>
    <row r="22" spans="1:13" ht="24.75" customHeight="1">
      <c r="A22" s="827">
        <v>1.4</v>
      </c>
      <c r="B22" s="828" t="s">
        <v>670</v>
      </c>
      <c r="C22" s="835">
        <v>4.01</v>
      </c>
      <c r="D22" s="830">
        <v>332.4</v>
      </c>
      <c r="E22" s="830">
        <v>332.4</v>
      </c>
      <c r="F22" s="830">
        <v>332.4</v>
      </c>
      <c r="G22" s="830">
        <v>332.4</v>
      </c>
      <c r="H22" s="830">
        <v>410.8</v>
      </c>
      <c r="I22" s="830">
        <v>410.8</v>
      </c>
      <c r="J22" s="1389">
        <v>0</v>
      </c>
      <c r="K22" s="1389">
        <v>0</v>
      </c>
      <c r="L22" s="1389">
        <v>23.586040914560783</v>
      </c>
      <c r="M22" s="1390">
        <v>0</v>
      </c>
    </row>
    <row r="23" spans="1:13" ht="24.75" customHeight="1">
      <c r="A23" s="827"/>
      <c r="B23" s="832" t="s">
        <v>665</v>
      </c>
      <c r="C23" s="836">
        <v>0.17</v>
      </c>
      <c r="D23" s="834">
        <v>258.8</v>
      </c>
      <c r="E23" s="834">
        <v>259.3</v>
      </c>
      <c r="F23" s="834">
        <v>259.3</v>
      </c>
      <c r="G23" s="834">
        <v>259.3</v>
      </c>
      <c r="H23" s="834">
        <v>322.6</v>
      </c>
      <c r="I23" s="834">
        <v>322.6</v>
      </c>
      <c r="J23" s="1391">
        <v>0.19319938176198548</v>
      </c>
      <c r="K23" s="1391">
        <v>0</v>
      </c>
      <c r="L23" s="1391">
        <v>24.411878133436176</v>
      </c>
      <c r="M23" s="1392">
        <v>0</v>
      </c>
    </row>
    <row r="24" spans="1:13" ht="24.75" customHeight="1">
      <c r="A24" s="827"/>
      <c r="B24" s="832" t="s">
        <v>666</v>
      </c>
      <c r="C24" s="836">
        <v>3.84</v>
      </c>
      <c r="D24" s="834">
        <v>335.7</v>
      </c>
      <c r="E24" s="834">
        <v>335.7</v>
      </c>
      <c r="F24" s="834">
        <v>335.7</v>
      </c>
      <c r="G24" s="834">
        <v>335.7</v>
      </c>
      <c r="H24" s="834">
        <v>414.8</v>
      </c>
      <c r="I24" s="834">
        <v>414.8</v>
      </c>
      <c r="J24" s="1391">
        <v>0</v>
      </c>
      <c r="K24" s="1391">
        <v>0</v>
      </c>
      <c r="L24" s="1391">
        <v>23.562704795948775</v>
      </c>
      <c r="M24" s="1392">
        <v>0</v>
      </c>
    </row>
    <row r="25" spans="1:13" s="814" customFormat="1" ht="24.75" customHeight="1">
      <c r="A25" s="827">
        <v>1.5</v>
      </c>
      <c r="B25" s="828" t="s">
        <v>595</v>
      </c>
      <c r="C25" s="835">
        <v>10.55</v>
      </c>
      <c r="D25" s="830">
        <v>295.8</v>
      </c>
      <c r="E25" s="830">
        <v>300.2</v>
      </c>
      <c r="F25" s="830">
        <v>300.2</v>
      </c>
      <c r="G25" s="830">
        <v>300.2</v>
      </c>
      <c r="H25" s="830">
        <v>362.4</v>
      </c>
      <c r="I25" s="830">
        <v>362.4</v>
      </c>
      <c r="J25" s="1389">
        <v>1.4874915483434705</v>
      </c>
      <c r="K25" s="1389">
        <v>0</v>
      </c>
      <c r="L25" s="1389">
        <v>20.71952031978681</v>
      </c>
      <c r="M25" s="1390">
        <v>0</v>
      </c>
    </row>
    <row r="26" spans="1:13" ht="24.75" customHeight="1">
      <c r="A26" s="827"/>
      <c r="B26" s="832" t="s">
        <v>665</v>
      </c>
      <c r="C26" s="836">
        <v>6.8</v>
      </c>
      <c r="D26" s="834">
        <v>268.9</v>
      </c>
      <c r="E26" s="834">
        <v>272.1</v>
      </c>
      <c r="F26" s="834">
        <v>272.1</v>
      </c>
      <c r="G26" s="834">
        <v>272.1</v>
      </c>
      <c r="H26" s="834">
        <v>326.8</v>
      </c>
      <c r="I26" s="834">
        <v>326.8</v>
      </c>
      <c r="J26" s="1391">
        <v>1.1900334696913575</v>
      </c>
      <c r="K26" s="1391">
        <v>0</v>
      </c>
      <c r="L26" s="1391">
        <v>20.102903344358694</v>
      </c>
      <c r="M26" s="1392">
        <v>0</v>
      </c>
    </row>
    <row r="27" spans="1:15" ht="24.75" customHeight="1">
      <c r="A27" s="827"/>
      <c r="B27" s="832" t="s">
        <v>666</v>
      </c>
      <c r="C27" s="836">
        <v>3.75</v>
      </c>
      <c r="D27" s="834">
        <v>344.6</v>
      </c>
      <c r="E27" s="834">
        <v>351.2</v>
      </c>
      <c r="F27" s="834">
        <v>351.2</v>
      </c>
      <c r="G27" s="834">
        <v>351.2</v>
      </c>
      <c r="H27" s="834">
        <v>426.9</v>
      </c>
      <c r="I27" s="834">
        <v>426.9</v>
      </c>
      <c r="J27" s="1391">
        <v>1.9152640742890128</v>
      </c>
      <c r="K27" s="1391">
        <v>0</v>
      </c>
      <c r="L27" s="1391">
        <v>21.554669703872435</v>
      </c>
      <c r="M27" s="1392">
        <v>0</v>
      </c>
      <c r="O27" s="837"/>
    </row>
    <row r="28" spans="1:13" s="814" customFormat="1" ht="24.75" customHeight="1">
      <c r="A28" s="827">
        <v>1.6</v>
      </c>
      <c r="B28" s="828" t="s">
        <v>671</v>
      </c>
      <c r="C28" s="835">
        <v>7.9</v>
      </c>
      <c r="D28" s="830">
        <v>111.3</v>
      </c>
      <c r="E28" s="830">
        <v>111.3</v>
      </c>
      <c r="F28" s="830">
        <v>111.3</v>
      </c>
      <c r="G28" s="830">
        <v>111.3</v>
      </c>
      <c r="H28" s="830">
        <v>111.3</v>
      </c>
      <c r="I28" s="830">
        <v>111.3</v>
      </c>
      <c r="J28" s="1389">
        <v>0</v>
      </c>
      <c r="K28" s="1389">
        <v>0</v>
      </c>
      <c r="L28" s="1389">
        <v>0</v>
      </c>
      <c r="M28" s="1390">
        <v>0</v>
      </c>
    </row>
    <row r="29" spans="1:13" ht="24.75" customHeight="1">
      <c r="A29" s="827"/>
      <c r="B29" s="832" t="s">
        <v>665</v>
      </c>
      <c r="C29" s="836">
        <v>2.24</v>
      </c>
      <c r="D29" s="834">
        <v>115.3</v>
      </c>
      <c r="E29" s="834">
        <v>115.3</v>
      </c>
      <c r="F29" s="834">
        <v>115.3</v>
      </c>
      <c r="G29" s="834">
        <v>115.3</v>
      </c>
      <c r="H29" s="834">
        <v>115.3</v>
      </c>
      <c r="I29" s="834">
        <v>115.3</v>
      </c>
      <c r="J29" s="1391">
        <v>0</v>
      </c>
      <c r="K29" s="1391">
        <v>0</v>
      </c>
      <c r="L29" s="1391">
        <v>0</v>
      </c>
      <c r="M29" s="1392">
        <v>0</v>
      </c>
    </row>
    <row r="30" spans="1:13" ht="24.75" customHeight="1">
      <c r="A30" s="827"/>
      <c r="B30" s="832" t="s">
        <v>666</v>
      </c>
      <c r="C30" s="836">
        <v>5.66</v>
      </c>
      <c r="D30" s="834">
        <v>109.7</v>
      </c>
      <c r="E30" s="834">
        <v>109.7</v>
      </c>
      <c r="F30" s="834">
        <v>109.7</v>
      </c>
      <c r="G30" s="834">
        <v>109.7</v>
      </c>
      <c r="H30" s="834">
        <v>109.7</v>
      </c>
      <c r="I30" s="834">
        <v>109.7</v>
      </c>
      <c r="J30" s="1391">
        <v>0</v>
      </c>
      <c r="K30" s="1391">
        <v>0</v>
      </c>
      <c r="L30" s="1391">
        <v>0</v>
      </c>
      <c r="M30" s="1392">
        <v>0</v>
      </c>
    </row>
    <row r="31" spans="1:13" s="814" customFormat="1" ht="18.75" customHeight="1">
      <c r="A31" s="827">
        <v>2</v>
      </c>
      <c r="B31" s="828" t="s">
        <v>672</v>
      </c>
      <c r="C31" s="835">
        <v>73.03</v>
      </c>
      <c r="D31" s="830">
        <v>363.2</v>
      </c>
      <c r="E31" s="830">
        <v>390</v>
      </c>
      <c r="F31" s="830">
        <v>391.6</v>
      </c>
      <c r="G31" s="830">
        <v>413.6</v>
      </c>
      <c r="H31" s="830">
        <v>444.6</v>
      </c>
      <c r="I31" s="830">
        <v>447.6</v>
      </c>
      <c r="J31" s="1393">
        <v>7.819383259911888</v>
      </c>
      <c r="K31" s="1393">
        <v>0.410256410256423</v>
      </c>
      <c r="L31" s="1393">
        <v>14.300306435137884</v>
      </c>
      <c r="M31" s="1394">
        <v>0.6747638326585701</v>
      </c>
    </row>
    <row r="32" spans="1:13" ht="18" customHeight="1">
      <c r="A32" s="827">
        <v>2.1</v>
      </c>
      <c r="B32" s="828" t="s">
        <v>673</v>
      </c>
      <c r="C32" s="835">
        <v>39.49</v>
      </c>
      <c r="D32" s="830">
        <v>402.8</v>
      </c>
      <c r="E32" s="830">
        <v>446.1</v>
      </c>
      <c r="F32" s="830">
        <v>448.9</v>
      </c>
      <c r="G32" s="830">
        <v>473.6</v>
      </c>
      <c r="H32" s="830">
        <v>508</v>
      </c>
      <c r="I32" s="830">
        <v>508</v>
      </c>
      <c r="J32" s="1389">
        <v>11.444885799404176</v>
      </c>
      <c r="K32" s="1389">
        <v>0.6276619592019586</v>
      </c>
      <c r="L32" s="1389">
        <v>13.16551570505682</v>
      </c>
      <c r="M32" s="1395">
        <v>0</v>
      </c>
    </row>
    <row r="33" spans="1:13" ht="24.75" customHeight="1">
      <c r="A33" s="827"/>
      <c r="B33" s="832" t="s">
        <v>674</v>
      </c>
      <c r="C33" s="833">
        <v>20.49</v>
      </c>
      <c r="D33" s="834">
        <v>387.4</v>
      </c>
      <c r="E33" s="834">
        <v>445.1</v>
      </c>
      <c r="F33" s="834">
        <v>445.1</v>
      </c>
      <c r="G33" s="834">
        <v>463.7</v>
      </c>
      <c r="H33" s="834">
        <v>497</v>
      </c>
      <c r="I33" s="834">
        <v>497</v>
      </c>
      <c r="J33" s="1391">
        <v>14.894166236448129</v>
      </c>
      <c r="K33" s="1391">
        <v>0</v>
      </c>
      <c r="L33" s="1391">
        <v>11.660301055942483</v>
      </c>
      <c r="M33" s="1392">
        <v>0</v>
      </c>
    </row>
    <row r="34" spans="1:13" ht="24.75" customHeight="1">
      <c r="A34" s="827"/>
      <c r="B34" s="832" t="s">
        <v>675</v>
      </c>
      <c r="C34" s="833">
        <v>19</v>
      </c>
      <c r="D34" s="834">
        <v>419.5</v>
      </c>
      <c r="E34" s="834">
        <v>447.2</v>
      </c>
      <c r="F34" s="834">
        <v>453</v>
      </c>
      <c r="G34" s="834">
        <v>484.2</v>
      </c>
      <c r="H34" s="834">
        <v>519.8</v>
      </c>
      <c r="I34" s="834">
        <v>519.8</v>
      </c>
      <c r="J34" s="1391">
        <v>7.985697258641238</v>
      </c>
      <c r="K34" s="1391">
        <v>1.2969588550983957</v>
      </c>
      <c r="L34" s="1391">
        <v>14.746136865342166</v>
      </c>
      <c r="M34" s="1392">
        <v>0</v>
      </c>
    </row>
    <row r="35" spans="1:13" ht="24.75" customHeight="1">
      <c r="A35" s="827">
        <v>2.2</v>
      </c>
      <c r="B35" s="828" t="s">
        <v>676</v>
      </c>
      <c r="C35" s="835">
        <v>25.25</v>
      </c>
      <c r="D35" s="830">
        <v>316.3</v>
      </c>
      <c r="E35" s="830">
        <v>321.4</v>
      </c>
      <c r="F35" s="830">
        <v>321.4</v>
      </c>
      <c r="G35" s="830">
        <v>334.1</v>
      </c>
      <c r="H35" s="830">
        <v>359</v>
      </c>
      <c r="I35" s="830">
        <v>367.8</v>
      </c>
      <c r="J35" s="1389">
        <v>1.6123932975023507</v>
      </c>
      <c r="K35" s="1389">
        <v>0</v>
      </c>
      <c r="L35" s="1389">
        <v>14.436838830118234</v>
      </c>
      <c r="M35" s="1390">
        <v>2.451253481894142</v>
      </c>
    </row>
    <row r="36" spans="1:13" ht="24.75" customHeight="1">
      <c r="A36" s="827"/>
      <c r="B36" s="832" t="s">
        <v>677</v>
      </c>
      <c r="C36" s="833">
        <v>6.31</v>
      </c>
      <c r="D36" s="834">
        <v>298.1</v>
      </c>
      <c r="E36" s="834">
        <v>306.8</v>
      </c>
      <c r="F36" s="834">
        <v>306.8</v>
      </c>
      <c r="G36" s="834">
        <v>325.5</v>
      </c>
      <c r="H36" s="834">
        <v>351.2</v>
      </c>
      <c r="I36" s="834">
        <v>357.1</v>
      </c>
      <c r="J36" s="1391">
        <v>2.9184837302918396</v>
      </c>
      <c r="K36" s="1391">
        <v>0</v>
      </c>
      <c r="L36" s="1391">
        <v>16.395045632333762</v>
      </c>
      <c r="M36" s="1392">
        <v>1.679954441913452</v>
      </c>
    </row>
    <row r="37" spans="1:13" ht="24.75" customHeight="1">
      <c r="A37" s="827"/>
      <c r="B37" s="832" t="s">
        <v>678</v>
      </c>
      <c r="C37" s="833">
        <v>6.31</v>
      </c>
      <c r="D37" s="834">
        <v>313.9</v>
      </c>
      <c r="E37" s="834">
        <v>318.1</v>
      </c>
      <c r="F37" s="834">
        <v>318.1</v>
      </c>
      <c r="G37" s="834">
        <v>332.7</v>
      </c>
      <c r="H37" s="834">
        <v>363.6</v>
      </c>
      <c r="I37" s="834">
        <v>370</v>
      </c>
      <c r="J37" s="1391">
        <v>1.3380057343103147</v>
      </c>
      <c r="K37" s="1391">
        <v>0</v>
      </c>
      <c r="L37" s="1391">
        <v>16.315624017604506</v>
      </c>
      <c r="M37" s="1392">
        <v>1.7601760176017507</v>
      </c>
    </row>
    <row r="38" spans="1:13" ht="24.75" customHeight="1">
      <c r="A38" s="827"/>
      <c r="B38" s="832" t="s">
        <v>679</v>
      </c>
      <c r="C38" s="833">
        <v>6.31</v>
      </c>
      <c r="D38" s="834">
        <v>315.7</v>
      </c>
      <c r="E38" s="834">
        <v>319</v>
      </c>
      <c r="F38" s="834">
        <v>319</v>
      </c>
      <c r="G38" s="834">
        <v>327.8</v>
      </c>
      <c r="H38" s="834">
        <v>352.9</v>
      </c>
      <c r="I38" s="834">
        <v>364.3</v>
      </c>
      <c r="J38" s="1391">
        <v>1.0452961672474004</v>
      </c>
      <c r="K38" s="1391">
        <v>0</v>
      </c>
      <c r="L38" s="1391">
        <v>14.200626959247643</v>
      </c>
      <c r="M38" s="1392">
        <v>3.230376877302362</v>
      </c>
    </row>
    <row r="39" spans="1:13" ht="24.75" customHeight="1">
      <c r="A39" s="827"/>
      <c r="B39" s="832" t="s">
        <v>680</v>
      </c>
      <c r="C39" s="833">
        <v>6.32</v>
      </c>
      <c r="D39" s="834">
        <v>337.6</v>
      </c>
      <c r="E39" s="834">
        <v>341.7</v>
      </c>
      <c r="F39" s="834">
        <v>341.7</v>
      </c>
      <c r="G39" s="834">
        <v>350.4</v>
      </c>
      <c r="H39" s="834">
        <v>368.3</v>
      </c>
      <c r="I39" s="834">
        <v>379.7</v>
      </c>
      <c r="J39" s="1391">
        <v>1.2144549763033012</v>
      </c>
      <c r="K39" s="1391">
        <v>0</v>
      </c>
      <c r="L39" s="1391">
        <v>11.12086625695055</v>
      </c>
      <c r="M39" s="1392">
        <v>3.095302742329608</v>
      </c>
    </row>
    <row r="40" spans="1:13" ht="24.75" customHeight="1">
      <c r="A40" s="827">
        <v>2.3</v>
      </c>
      <c r="B40" s="828" t="s">
        <v>681</v>
      </c>
      <c r="C40" s="835">
        <v>8.29</v>
      </c>
      <c r="D40" s="830">
        <v>317.5</v>
      </c>
      <c r="E40" s="830">
        <v>331.2</v>
      </c>
      <c r="F40" s="830">
        <v>332.2</v>
      </c>
      <c r="G40" s="830">
        <v>369.7</v>
      </c>
      <c r="H40" s="830">
        <v>403.3</v>
      </c>
      <c r="I40" s="830">
        <v>403.3</v>
      </c>
      <c r="J40" s="1389">
        <v>4.629921259842519</v>
      </c>
      <c r="K40" s="1389">
        <v>0.30193236714974603</v>
      </c>
      <c r="L40" s="1389">
        <v>21.402769416014465</v>
      </c>
      <c r="M40" s="1395">
        <v>0</v>
      </c>
    </row>
    <row r="41" spans="1:13" s="814" customFormat="1" ht="24.75" customHeight="1">
      <c r="A41" s="838"/>
      <c r="B41" s="828" t="s">
        <v>682</v>
      </c>
      <c r="C41" s="835">
        <v>2.76</v>
      </c>
      <c r="D41" s="830">
        <v>296.5</v>
      </c>
      <c r="E41" s="830">
        <v>307.4</v>
      </c>
      <c r="F41" s="830">
        <v>307.4</v>
      </c>
      <c r="G41" s="830">
        <v>345.3</v>
      </c>
      <c r="H41" s="830">
        <v>377.8</v>
      </c>
      <c r="I41" s="830">
        <v>377.8</v>
      </c>
      <c r="J41" s="1389">
        <v>3.6762225969645783</v>
      </c>
      <c r="K41" s="1389">
        <v>0</v>
      </c>
      <c r="L41" s="1389">
        <v>22.901756668835404</v>
      </c>
      <c r="M41" s="1390">
        <v>0</v>
      </c>
    </row>
    <row r="42" spans="1:13" ht="24.75" customHeight="1">
      <c r="A42" s="838"/>
      <c r="B42" s="832" t="s">
        <v>678</v>
      </c>
      <c r="C42" s="833">
        <v>1.38</v>
      </c>
      <c r="D42" s="834">
        <v>286.2</v>
      </c>
      <c r="E42" s="834">
        <v>299.2</v>
      </c>
      <c r="F42" s="834">
        <v>299.2</v>
      </c>
      <c r="G42" s="834">
        <v>339.7</v>
      </c>
      <c r="H42" s="834">
        <v>368.3</v>
      </c>
      <c r="I42" s="834">
        <v>368.3</v>
      </c>
      <c r="J42" s="1391">
        <v>4.542278127183792</v>
      </c>
      <c r="K42" s="1391">
        <v>0</v>
      </c>
      <c r="L42" s="1391">
        <v>23.094919786096256</v>
      </c>
      <c r="M42" s="1392">
        <v>0</v>
      </c>
    </row>
    <row r="43" spans="1:13" ht="24.75" customHeight="1">
      <c r="A43" s="839"/>
      <c r="B43" s="832" t="s">
        <v>680</v>
      </c>
      <c r="C43" s="833">
        <v>1.38</v>
      </c>
      <c r="D43" s="834">
        <v>306.9</v>
      </c>
      <c r="E43" s="834">
        <v>315.6</v>
      </c>
      <c r="F43" s="834">
        <v>315.6</v>
      </c>
      <c r="G43" s="834">
        <v>351</v>
      </c>
      <c r="H43" s="834">
        <v>387.2</v>
      </c>
      <c r="I43" s="834">
        <v>387.2</v>
      </c>
      <c r="J43" s="1391">
        <v>2.8347996089931797</v>
      </c>
      <c r="K43" s="1391">
        <v>0</v>
      </c>
      <c r="L43" s="1391">
        <v>22.686945500633698</v>
      </c>
      <c r="M43" s="1392">
        <v>0</v>
      </c>
    </row>
    <row r="44" spans="1:13" ht="24.75" customHeight="1">
      <c r="A44" s="838"/>
      <c r="B44" s="828" t="s">
        <v>683</v>
      </c>
      <c r="C44" s="835">
        <v>2.76</v>
      </c>
      <c r="D44" s="830">
        <v>280.2</v>
      </c>
      <c r="E44" s="830">
        <v>290.7</v>
      </c>
      <c r="F44" s="830">
        <v>293.6</v>
      </c>
      <c r="G44" s="830">
        <v>336.2</v>
      </c>
      <c r="H44" s="830">
        <v>370.3</v>
      </c>
      <c r="I44" s="830">
        <v>370.3</v>
      </c>
      <c r="J44" s="1389">
        <v>4.782298358315501</v>
      </c>
      <c r="K44" s="1389">
        <v>0.9975920192638625</v>
      </c>
      <c r="L44" s="1389">
        <v>26.123978201634884</v>
      </c>
      <c r="M44" s="1390">
        <v>0</v>
      </c>
    </row>
    <row r="45" spans="1:13" ht="24.75" customHeight="1">
      <c r="A45" s="838"/>
      <c r="B45" s="832" t="s">
        <v>678</v>
      </c>
      <c r="C45" s="833">
        <v>1.38</v>
      </c>
      <c r="D45" s="834">
        <v>272.4</v>
      </c>
      <c r="E45" s="834">
        <v>283.7</v>
      </c>
      <c r="F45" s="834">
        <v>287.8</v>
      </c>
      <c r="G45" s="834">
        <v>330.3</v>
      </c>
      <c r="H45" s="834">
        <v>358.8</v>
      </c>
      <c r="I45" s="834">
        <v>358.8</v>
      </c>
      <c r="J45" s="1391">
        <v>5.653450807635835</v>
      </c>
      <c r="K45" s="1391">
        <v>1.4451885794853894</v>
      </c>
      <c r="L45" s="1391">
        <v>24.66990965948574</v>
      </c>
      <c r="M45" s="1392">
        <v>0</v>
      </c>
    </row>
    <row r="46" spans="1:13" ht="24.75" customHeight="1">
      <c r="A46" s="838"/>
      <c r="B46" s="832" t="s">
        <v>680</v>
      </c>
      <c r="C46" s="833">
        <v>1.38</v>
      </c>
      <c r="D46" s="834">
        <v>288</v>
      </c>
      <c r="E46" s="834">
        <v>297.7</v>
      </c>
      <c r="F46" s="834">
        <v>299.4</v>
      </c>
      <c r="G46" s="834">
        <v>342.2</v>
      </c>
      <c r="H46" s="834">
        <v>381.7</v>
      </c>
      <c r="I46" s="834">
        <v>381.7</v>
      </c>
      <c r="J46" s="1391">
        <v>3.9583333333333286</v>
      </c>
      <c r="K46" s="1391">
        <v>0.5710446758481709</v>
      </c>
      <c r="L46" s="1391">
        <v>27.488309953239806</v>
      </c>
      <c r="M46" s="1392">
        <v>0</v>
      </c>
    </row>
    <row r="47" spans="1:13" ht="24.75" customHeight="1">
      <c r="A47" s="838"/>
      <c r="B47" s="828" t="s">
        <v>684</v>
      </c>
      <c r="C47" s="835">
        <v>2.77</v>
      </c>
      <c r="D47" s="830">
        <v>375.8</v>
      </c>
      <c r="E47" s="830">
        <v>395.4</v>
      </c>
      <c r="F47" s="830">
        <v>395.4</v>
      </c>
      <c r="G47" s="830">
        <v>427.4</v>
      </c>
      <c r="H47" s="830">
        <v>461.9</v>
      </c>
      <c r="I47" s="830">
        <v>461.9</v>
      </c>
      <c r="J47" s="1389">
        <v>5.2155401809473005</v>
      </c>
      <c r="K47" s="1389">
        <v>0</v>
      </c>
      <c r="L47" s="1389">
        <v>16.81841173495195</v>
      </c>
      <c r="M47" s="1390">
        <v>0</v>
      </c>
    </row>
    <row r="48" spans="1:13" ht="24.75" customHeight="1">
      <c r="A48" s="838"/>
      <c r="B48" s="832" t="s">
        <v>674</v>
      </c>
      <c r="C48" s="833">
        <v>1.38</v>
      </c>
      <c r="D48" s="834">
        <v>384</v>
      </c>
      <c r="E48" s="834">
        <v>405.4</v>
      </c>
      <c r="F48" s="834">
        <v>405.4</v>
      </c>
      <c r="G48" s="834">
        <v>428.1</v>
      </c>
      <c r="H48" s="834">
        <v>455.1</v>
      </c>
      <c r="I48" s="834">
        <v>455.1</v>
      </c>
      <c r="J48" s="1391">
        <v>5.572916666666657</v>
      </c>
      <c r="K48" s="1391">
        <v>0</v>
      </c>
      <c r="L48" s="1391">
        <v>12.259496793290594</v>
      </c>
      <c r="M48" s="1392">
        <v>0</v>
      </c>
    </row>
    <row r="49" spans="1:13" ht="24.75" customHeight="1" thickBot="1">
      <c r="A49" s="840"/>
      <c r="B49" s="841" t="s">
        <v>675</v>
      </c>
      <c r="C49" s="842">
        <v>1.39</v>
      </c>
      <c r="D49" s="843">
        <v>367.6</v>
      </c>
      <c r="E49" s="843">
        <v>385.5</v>
      </c>
      <c r="F49" s="843">
        <v>385.5</v>
      </c>
      <c r="G49" s="843">
        <v>426.6</v>
      </c>
      <c r="H49" s="843">
        <v>468.6</v>
      </c>
      <c r="I49" s="843">
        <v>468.6</v>
      </c>
      <c r="J49" s="1396">
        <v>4.869423286180634</v>
      </c>
      <c r="K49" s="1396">
        <v>0</v>
      </c>
      <c r="L49" s="1396">
        <v>21.556420233463044</v>
      </c>
      <c r="M49" s="1397">
        <v>0</v>
      </c>
    </row>
    <row r="50" spans="4:13" ht="12" customHeight="1" thickTop="1">
      <c r="D50" s="844"/>
      <c r="E50" s="844"/>
      <c r="F50" s="844"/>
      <c r="G50" s="844"/>
      <c r="H50" s="844"/>
      <c r="I50" s="844"/>
      <c r="J50" s="844"/>
      <c r="K50" s="844"/>
      <c r="L50" s="844"/>
      <c r="M50" s="844"/>
    </row>
    <row r="51" spans="4:13" ht="24.75" customHeight="1">
      <c r="D51" s="844"/>
      <c r="E51" s="844"/>
      <c r="F51" s="844"/>
      <c r="G51" s="844"/>
      <c r="H51" s="844"/>
      <c r="I51" s="844"/>
      <c r="J51" s="844"/>
      <c r="K51" s="844"/>
      <c r="L51" s="844"/>
      <c r="M51" s="844"/>
    </row>
    <row r="52" spans="4:13" ht="24.75" customHeight="1">
      <c r="D52" s="844"/>
      <c r="E52" s="844"/>
      <c r="F52" s="844"/>
      <c r="G52" s="844"/>
      <c r="H52" s="844"/>
      <c r="I52" s="844"/>
      <c r="J52" s="844"/>
      <c r="K52" s="844"/>
      <c r="L52" s="844"/>
      <c r="M52" s="844"/>
    </row>
    <row r="53" spans="4:13" ht="24.75" customHeight="1">
      <c r="D53" s="844"/>
      <c r="E53" s="844"/>
      <c r="F53" s="844"/>
      <c r="G53" s="844"/>
      <c r="H53" s="844"/>
      <c r="I53" s="844"/>
      <c r="J53" s="844"/>
      <c r="K53" s="844"/>
      <c r="L53" s="844"/>
      <c r="M53" s="844"/>
    </row>
    <row r="54" spans="4:13" ht="24.75" customHeight="1">
      <c r="D54" s="844"/>
      <c r="E54" s="844"/>
      <c r="F54" s="844"/>
      <c r="G54" s="844"/>
      <c r="H54" s="844"/>
      <c r="I54" s="844"/>
      <c r="J54" s="844"/>
      <c r="K54" s="844"/>
      <c r="L54" s="844"/>
      <c r="M54" s="844"/>
    </row>
    <row r="55" spans="4:13" ht="24.75" customHeight="1">
      <c r="D55" s="844"/>
      <c r="E55" s="844"/>
      <c r="F55" s="844"/>
      <c r="G55" s="844"/>
      <c r="H55" s="844"/>
      <c r="I55" s="844"/>
      <c r="J55" s="844"/>
      <c r="K55" s="844"/>
      <c r="L55" s="844"/>
      <c r="M55" s="844"/>
    </row>
    <row r="56" spans="4:13" ht="24.75" customHeight="1">
      <c r="D56" s="844"/>
      <c r="E56" s="844"/>
      <c r="F56" s="844"/>
      <c r="G56" s="844"/>
      <c r="H56" s="844"/>
      <c r="I56" s="844"/>
      <c r="J56" s="844"/>
      <c r="K56" s="844"/>
      <c r="L56" s="844"/>
      <c r="M56" s="844"/>
    </row>
    <row r="57" spans="4:13" ht="24.75" customHeight="1">
      <c r="D57" s="844"/>
      <c r="E57" s="844"/>
      <c r="F57" s="844"/>
      <c r="G57" s="844"/>
      <c r="H57" s="844"/>
      <c r="I57" s="844"/>
      <c r="J57" s="844"/>
      <c r="K57" s="844"/>
      <c r="L57" s="844"/>
      <c r="M57" s="844"/>
    </row>
    <row r="58" spans="4:13" ht="24.75" customHeight="1">
      <c r="D58" s="844"/>
      <c r="E58" s="844"/>
      <c r="F58" s="844"/>
      <c r="G58" s="844"/>
      <c r="H58" s="844"/>
      <c r="I58" s="844"/>
      <c r="J58" s="844"/>
      <c r="K58" s="844"/>
      <c r="L58" s="844"/>
      <c r="M58" s="844"/>
    </row>
    <row r="59" spans="4:13" ht="24.75" customHeight="1">
      <c r="D59" s="844"/>
      <c r="E59" s="844"/>
      <c r="F59" s="844"/>
      <c r="G59" s="844"/>
      <c r="H59" s="844"/>
      <c r="I59" s="844"/>
      <c r="J59" s="844"/>
      <c r="K59" s="844"/>
      <c r="L59" s="844"/>
      <c r="M59" s="844"/>
    </row>
    <row r="60" spans="4:13" ht="24.75" customHeight="1">
      <c r="D60" s="844"/>
      <c r="E60" s="844"/>
      <c r="F60" s="844"/>
      <c r="G60" s="844"/>
      <c r="H60" s="844"/>
      <c r="I60" s="844"/>
      <c r="J60" s="844"/>
      <c r="K60" s="844"/>
      <c r="L60" s="844"/>
      <c r="M60" s="844"/>
    </row>
    <row r="61" spans="4:13" ht="24.75" customHeight="1">
      <c r="D61" s="844"/>
      <c r="E61" s="844"/>
      <c r="F61" s="844"/>
      <c r="G61" s="844"/>
      <c r="H61" s="844"/>
      <c r="I61" s="844"/>
      <c r="J61" s="844"/>
      <c r="K61" s="844"/>
      <c r="L61" s="844"/>
      <c r="M61" s="844"/>
    </row>
    <row r="62" spans="4:13" ht="24.75" customHeight="1">
      <c r="D62" s="844"/>
      <c r="E62" s="844"/>
      <c r="F62" s="844"/>
      <c r="G62" s="844"/>
      <c r="H62" s="844"/>
      <c r="I62" s="844"/>
      <c r="J62" s="844"/>
      <c r="K62" s="844"/>
      <c r="L62" s="844"/>
      <c r="M62" s="844"/>
    </row>
    <row r="63" spans="4:13" ht="24.75" customHeight="1">
      <c r="D63" s="844"/>
      <c r="E63" s="844"/>
      <c r="F63" s="844"/>
      <c r="G63" s="844"/>
      <c r="H63" s="844"/>
      <c r="I63" s="844"/>
      <c r="J63" s="844"/>
      <c r="K63" s="844"/>
      <c r="L63" s="844"/>
      <c r="M63" s="844"/>
    </row>
    <row r="64" spans="4:13" ht="24.75" customHeight="1">
      <c r="D64" s="844"/>
      <c r="E64" s="844"/>
      <c r="F64" s="844"/>
      <c r="G64" s="844"/>
      <c r="H64" s="844"/>
      <c r="I64" s="844"/>
      <c r="J64" s="844"/>
      <c r="K64" s="844"/>
      <c r="L64" s="844"/>
      <c r="M64" s="844"/>
    </row>
    <row r="65" spans="4:13" ht="24.75" customHeight="1">
      <c r="D65" s="844"/>
      <c r="E65" s="844"/>
      <c r="F65" s="844"/>
      <c r="G65" s="844"/>
      <c r="H65" s="844"/>
      <c r="I65" s="844"/>
      <c r="J65" s="844"/>
      <c r="K65" s="844"/>
      <c r="L65" s="844"/>
      <c r="M65" s="844"/>
    </row>
    <row r="66" spans="4:13" ht="24.75" customHeight="1">
      <c r="D66" s="844"/>
      <c r="E66" s="844"/>
      <c r="F66" s="844"/>
      <c r="G66" s="844"/>
      <c r="H66" s="844"/>
      <c r="I66" s="844"/>
      <c r="J66" s="844"/>
      <c r="K66" s="844"/>
      <c r="L66" s="844"/>
      <c r="M66" s="844"/>
    </row>
    <row r="67" spans="4:13" ht="24.75" customHeight="1">
      <c r="D67" s="844"/>
      <c r="E67" s="844"/>
      <c r="F67" s="844"/>
      <c r="G67" s="844"/>
      <c r="H67" s="844"/>
      <c r="I67" s="844"/>
      <c r="J67" s="844"/>
      <c r="K67" s="844"/>
      <c r="L67" s="844"/>
      <c r="M67" s="844"/>
    </row>
    <row r="68" spans="4:13" ht="24.75" customHeight="1">
      <c r="D68" s="844"/>
      <c r="E68" s="844"/>
      <c r="F68" s="844"/>
      <c r="G68" s="844"/>
      <c r="H68" s="844"/>
      <c r="I68" s="844"/>
      <c r="J68" s="844"/>
      <c r="K68" s="844"/>
      <c r="L68" s="844"/>
      <c r="M68" s="844"/>
    </row>
    <row r="69" spans="4:13" ht="24.75" customHeight="1">
      <c r="D69" s="844"/>
      <c r="E69" s="844"/>
      <c r="F69" s="844"/>
      <c r="G69" s="844"/>
      <c r="H69" s="844"/>
      <c r="I69" s="844"/>
      <c r="J69" s="844"/>
      <c r="K69" s="844"/>
      <c r="L69" s="844"/>
      <c r="M69" s="844"/>
    </row>
    <row r="70" spans="4:13" ht="24.75" customHeight="1">
      <c r="D70" s="844"/>
      <c r="E70" s="844"/>
      <c r="F70" s="844"/>
      <c r="G70" s="844"/>
      <c r="H70" s="844"/>
      <c r="I70" s="844"/>
      <c r="J70" s="844"/>
      <c r="K70" s="844"/>
      <c r="L70" s="844"/>
      <c r="M70" s="844"/>
    </row>
    <row r="71" spans="4:13" ht="24.75" customHeight="1">
      <c r="D71" s="844"/>
      <c r="E71" s="844"/>
      <c r="F71" s="844"/>
      <c r="G71" s="844"/>
      <c r="H71" s="844"/>
      <c r="I71" s="844"/>
      <c r="J71" s="844"/>
      <c r="K71" s="844"/>
      <c r="L71" s="844"/>
      <c r="M71" s="844"/>
    </row>
    <row r="72" spans="4:13" ht="24.75" customHeight="1">
      <c r="D72" s="844"/>
      <c r="E72" s="844"/>
      <c r="F72" s="844"/>
      <c r="G72" s="844"/>
      <c r="H72" s="844"/>
      <c r="I72" s="844"/>
      <c r="J72" s="844"/>
      <c r="K72" s="844"/>
      <c r="L72" s="844"/>
      <c r="M72" s="844"/>
    </row>
    <row r="73" spans="4:13" ht="24.75" customHeight="1">
      <c r="D73" s="844"/>
      <c r="E73" s="844"/>
      <c r="F73" s="844"/>
      <c r="G73" s="844"/>
      <c r="H73" s="844"/>
      <c r="I73" s="844"/>
      <c r="J73" s="844"/>
      <c r="K73" s="844"/>
      <c r="L73" s="844"/>
      <c r="M73" s="844"/>
    </row>
    <row r="74" spans="4:13" ht="24.75" customHeight="1">
      <c r="D74" s="844"/>
      <c r="E74" s="844"/>
      <c r="F74" s="844"/>
      <c r="G74" s="844"/>
      <c r="H74" s="844"/>
      <c r="I74" s="844"/>
      <c r="J74" s="844"/>
      <c r="K74" s="844"/>
      <c r="L74" s="844"/>
      <c r="M74" s="844"/>
    </row>
    <row r="75" spans="4:13" ht="24.75" customHeight="1">
      <c r="D75" s="844"/>
      <c r="E75" s="844"/>
      <c r="F75" s="844"/>
      <c r="G75" s="844"/>
      <c r="H75" s="844"/>
      <c r="I75" s="844"/>
      <c r="J75" s="844"/>
      <c r="K75" s="844"/>
      <c r="L75" s="844"/>
      <c r="M75" s="844"/>
    </row>
    <row r="76" spans="4:13" ht="24.75" customHeight="1">
      <c r="D76" s="844"/>
      <c r="E76" s="844"/>
      <c r="F76" s="844"/>
      <c r="G76" s="844"/>
      <c r="H76" s="844"/>
      <c r="I76" s="844"/>
      <c r="J76" s="844"/>
      <c r="K76" s="844"/>
      <c r="L76" s="844"/>
      <c r="M76" s="844"/>
    </row>
    <row r="77" spans="4:13" ht="24.75" customHeight="1">
      <c r="D77" s="844"/>
      <c r="E77" s="844"/>
      <c r="F77" s="844"/>
      <c r="G77" s="844"/>
      <c r="H77" s="844"/>
      <c r="I77" s="844"/>
      <c r="J77" s="844"/>
      <c r="K77" s="844"/>
      <c r="L77" s="844"/>
      <c r="M77" s="844"/>
    </row>
    <row r="78" spans="4:13" ht="24.75" customHeight="1">
      <c r="D78" s="844"/>
      <c r="E78" s="844"/>
      <c r="F78" s="844"/>
      <c r="G78" s="844"/>
      <c r="H78" s="844"/>
      <c r="I78" s="844"/>
      <c r="J78" s="844"/>
      <c r="K78" s="844"/>
      <c r="L78" s="844"/>
      <c r="M78" s="844"/>
    </row>
    <row r="79" spans="4:13" ht="24.75" customHeight="1">
      <c r="D79" s="844"/>
      <c r="E79" s="844"/>
      <c r="F79" s="844"/>
      <c r="G79" s="844"/>
      <c r="H79" s="844"/>
      <c r="I79" s="844"/>
      <c r="J79" s="844"/>
      <c r="K79" s="844"/>
      <c r="L79" s="844"/>
      <c r="M79" s="844"/>
    </row>
    <row r="80" spans="4:13" ht="24.75" customHeight="1">
      <c r="D80" s="844"/>
      <c r="E80" s="844"/>
      <c r="F80" s="844"/>
      <c r="G80" s="844"/>
      <c r="H80" s="844"/>
      <c r="I80" s="844"/>
      <c r="J80" s="844"/>
      <c r="K80" s="844"/>
      <c r="L80" s="844"/>
      <c r="M80" s="844"/>
    </row>
    <row r="81" spans="4:13" ht="24.75" customHeight="1">
      <c r="D81" s="844"/>
      <c r="E81" s="844"/>
      <c r="F81" s="844"/>
      <c r="G81" s="844"/>
      <c r="H81" s="844"/>
      <c r="I81" s="844"/>
      <c r="J81" s="844"/>
      <c r="K81" s="844"/>
      <c r="L81" s="844"/>
      <c r="M81" s="844"/>
    </row>
    <row r="82" spans="4:13" ht="24.75" customHeight="1">
      <c r="D82" s="844"/>
      <c r="E82" s="844"/>
      <c r="F82" s="844"/>
      <c r="G82" s="844"/>
      <c r="H82" s="844"/>
      <c r="I82" s="844"/>
      <c r="J82" s="844"/>
      <c r="K82" s="844"/>
      <c r="L82" s="844"/>
      <c r="M82" s="844"/>
    </row>
    <row r="83" spans="4:13" ht="24.75" customHeight="1">
      <c r="D83" s="844"/>
      <c r="E83" s="844"/>
      <c r="F83" s="844"/>
      <c r="G83" s="844"/>
      <c r="H83" s="844"/>
      <c r="I83" s="844"/>
      <c r="J83" s="844"/>
      <c r="K83" s="844"/>
      <c r="L83" s="844"/>
      <c r="M83" s="844"/>
    </row>
    <row r="84" spans="4:13" ht="24.75" customHeight="1">
      <c r="D84" s="844"/>
      <c r="E84" s="844"/>
      <c r="F84" s="844"/>
      <c r="G84" s="844"/>
      <c r="H84" s="844"/>
      <c r="I84" s="844"/>
      <c r="J84" s="844"/>
      <c r="K84" s="844"/>
      <c r="L84" s="844"/>
      <c r="M84" s="844"/>
    </row>
    <row r="85" spans="4:13" ht="24.75" customHeight="1">
      <c r="D85" s="844"/>
      <c r="E85" s="844"/>
      <c r="F85" s="844"/>
      <c r="G85" s="844"/>
      <c r="H85" s="844"/>
      <c r="I85" s="844"/>
      <c r="J85" s="844"/>
      <c r="K85" s="844"/>
      <c r="L85" s="844"/>
      <c r="M85" s="844"/>
    </row>
    <row r="86" spans="4:13" ht="24.75" customHeight="1">
      <c r="D86" s="844"/>
      <c r="E86" s="844"/>
      <c r="F86" s="844"/>
      <c r="G86" s="844"/>
      <c r="H86" s="844"/>
      <c r="I86" s="844"/>
      <c r="J86" s="844"/>
      <c r="K86" s="844"/>
      <c r="L86" s="844"/>
      <c r="M86" s="844"/>
    </row>
    <row r="87" spans="4:13" ht="24.75" customHeight="1">
      <c r="D87" s="844"/>
      <c r="E87" s="844"/>
      <c r="F87" s="844"/>
      <c r="G87" s="844"/>
      <c r="H87" s="844"/>
      <c r="I87" s="844"/>
      <c r="J87" s="844"/>
      <c r="K87" s="844"/>
      <c r="L87" s="844"/>
      <c r="M87" s="844"/>
    </row>
    <row r="88" spans="4:13" ht="24.75" customHeight="1">
      <c r="D88" s="844"/>
      <c r="E88" s="844"/>
      <c r="F88" s="844"/>
      <c r="G88" s="844"/>
      <c r="H88" s="844"/>
      <c r="I88" s="844"/>
      <c r="J88" s="844"/>
      <c r="K88" s="844"/>
      <c r="L88" s="844"/>
      <c r="M88" s="844"/>
    </row>
    <row r="89" spans="4:13" ht="24.75" customHeight="1">
      <c r="D89" s="844"/>
      <c r="E89" s="844"/>
      <c r="F89" s="844"/>
      <c r="G89" s="844"/>
      <c r="H89" s="844"/>
      <c r="I89" s="844"/>
      <c r="J89" s="844"/>
      <c r="K89" s="844"/>
      <c r="L89" s="844"/>
      <c r="M89" s="844"/>
    </row>
    <row r="90" spans="4:13" ht="24.75" customHeight="1">
      <c r="D90" s="844"/>
      <c r="E90" s="844"/>
      <c r="F90" s="844"/>
      <c r="G90" s="844"/>
      <c r="H90" s="844"/>
      <c r="I90" s="844"/>
      <c r="J90" s="844"/>
      <c r="K90" s="844"/>
      <c r="L90" s="844"/>
      <c r="M90" s="844"/>
    </row>
    <row r="91" spans="4:13" ht="24.75" customHeight="1">
      <c r="D91" s="844"/>
      <c r="E91" s="844"/>
      <c r="F91" s="844"/>
      <c r="G91" s="844"/>
      <c r="H91" s="844"/>
      <c r="I91" s="844"/>
      <c r="J91" s="844"/>
      <c r="K91" s="844"/>
      <c r="L91" s="844"/>
      <c r="M91" s="844"/>
    </row>
    <row r="92" spans="4:13" ht="24.75" customHeight="1">
      <c r="D92" s="844"/>
      <c r="E92" s="844"/>
      <c r="F92" s="844"/>
      <c r="G92" s="844"/>
      <c r="H92" s="844"/>
      <c r="I92" s="844"/>
      <c r="J92" s="844"/>
      <c r="K92" s="844"/>
      <c r="L92" s="844"/>
      <c r="M92" s="844"/>
    </row>
    <row r="93" spans="4:13" ht="24.75" customHeight="1">
      <c r="D93" s="844"/>
      <c r="E93" s="844"/>
      <c r="F93" s="844"/>
      <c r="G93" s="844"/>
      <c r="H93" s="844"/>
      <c r="I93" s="844"/>
      <c r="J93" s="844"/>
      <c r="K93" s="844"/>
      <c r="L93" s="844"/>
      <c r="M93" s="844"/>
    </row>
    <row r="94" spans="4:13" ht="24.75" customHeight="1">
      <c r="D94" s="844"/>
      <c r="E94" s="844"/>
      <c r="F94" s="844"/>
      <c r="G94" s="844"/>
      <c r="H94" s="844"/>
      <c r="I94" s="844"/>
      <c r="J94" s="844"/>
      <c r="K94" s="844"/>
      <c r="L94" s="844"/>
      <c r="M94" s="844"/>
    </row>
    <row r="95" spans="4:13" ht="24.75" customHeight="1">
      <c r="D95" s="844"/>
      <c r="E95" s="844"/>
      <c r="F95" s="844"/>
      <c r="G95" s="844"/>
      <c r="H95" s="844"/>
      <c r="I95" s="844"/>
      <c r="J95" s="844"/>
      <c r="K95" s="844"/>
      <c r="L95" s="844"/>
      <c r="M95" s="844"/>
    </row>
    <row r="96" spans="4:13" ht="24.75" customHeight="1">
      <c r="D96" s="844"/>
      <c r="E96" s="844"/>
      <c r="F96" s="844"/>
      <c r="G96" s="844"/>
      <c r="H96" s="844"/>
      <c r="I96" s="844"/>
      <c r="J96" s="844"/>
      <c r="K96" s="844"/>
      <c r="L96" s="844"/>
      <c r="M96" s="844"/>
    </row>
    <row r="97" spans="4:13" ht="24.75" customHeight="1">
      <c r="D97" s="844"/>
      <c r="E97" s="844"/>
      <c r="F97" s="844"/>
      <c r="G97" s="844"/>
      <c r="H97" s="844"/>
      <c r="I97" s="844"/>
      <c r="J97" s="844"/>
      <c r="K97" s="844"/>
      <c r="L97" s="844"/>
      <c r="M97" s="844"/>
    </row>
    <row r="98" spans="4:13" ht="24.75" customHeight="1">
      <c r="D98" s="844"/>
      <c r="E98" s="844"/>
      <c r="F98" s="844"/>
      <c r="G98" s="844"/>
      <c r="H98" s="844"/>
      <c r="I98" s="844"/>
      <c r="J98" s="844"/>
      <c r="K98" s="844"/>
      <c r="L98" s="844"/>
      <c r="M98" s="844"/>
    </row>
    <row r="99" spans="4:13" ht="24.75" customHeight="1">
      <c r="D99" s="844"/>
      <c r="E99" s="844"/>
      <c r="F99" s="844"/>
      <c r="G99" s="844"/>
      <c r="H99" s="844"/>
      <c r="I99" s="844"/>
      <c r="J99" s="844"/>
      <c r="K99" s="844"/>
      <c r="L99" s="844"/>
      <c r="M99" s="844"/>
    </row>
    <row r="100" spans="4:13" ht="24.75" customHeight="1">
      <c r="D100" s="844"/>
      <c r="E100" s="844"/>
      <c r="F100" s="844"/>
      <c r="G100" s="844"/>
      <c r="H100" s="844"/>
      <c r="I100" s="844"/>
      <c r="J100" s="844"/>
      <c r="K100" s="844"/>
      <c r="L100" s="844"/>
      <c r="M100" s="844"/>
    </row>
    <row r="101" spans="4:13" ht="24.75" customHeight="1">
      <c r="D101" s="844"/>
      <c r="E101" s="844"/>
      <c r="F101" s="844"/>
      <c r="G101" s="844"/>
      <c r="H101" s="844"/>
      <c r="I101" s="844"/>
      <c r="J101" s="844"/>
      <c r="K101" s="844"/>
      <c r="L101" s="844"/>
      <c r="M101" s="844"/>
    </row>
    <row r="102" spans="4:13" ht="24.75" customHeight="1">
      <c r="D102" s="844"/>
      <c r="E102" s="844"/>
      <c r="F102" s="844"/>
      <c r="G102" s="844"/>
      <c r="H102" s="844"/>
      <c r="I102" s="844"/>
      <c r="J102" s="844"/>
      <c r="K102" s="844"/>
      <c r="L102" s="844"/>
      <c r="M102" s="844"/>
    </row>
    <row r="103" spans="4:13" ht="24.75" customHeight="1">
      <c r="D103" s="844"/>
      <c r="E103" s="844"/>
      <c r="F103" s="844"/>
      <c r="G103" s="844"/>
      <c r="H103" s="844"/>
      <c r="I103" s="844"/>
      <c r="J103" s="844"/>
      <c r="K103" s="844"/>
      <c r="L103" s="844"/>
      <c r="M103" s="844"/>
    </row>
    <row r="104" spans="4:13" ht="24.75" customHeight="1">
      <c r="D104" s="844"/>
      <c r="E104" s="844"/>
      <c r="F104" s="844"/>
      <c r="G104" s="844"/>
      <c r="H104" s="844"/>
      <c r="I104" s="844"/>
      <c r="J104" s="844"/>
      <c r="K104" s="844"/>
      <c r="L104" s="844"/>
      <c r="M104" s="844"/>
    </row>
    <row r="105" spans="4:13" ht="24.75" customHeight="1">
      <c r="D105" s="844"/>
      <c r="E105" s="844"/>
      <c r="F105" s="844"/>
      <c r="G105" s="844"/>
      <c r="H105" s="844"/>
      <c r="I105" s="844"/>
      <c r="J105" s="844"/>
      <c r="K105" s="844"/>
      <c r="L105" s="844"/>
      <c r="M105" s="844"/>
    </row>
    <row r="106" spans="4:13" ht="24.75" customHeight="1">
      <c r="D106" s="844"/>
      <c r="E106" s="844"/>
      <c r="F106" s="844"/>
      <c r="G106" s="844"/>
      <c r="H106" s="844"/>
      <c r="I106" s="844"/>
      <c r="J106" s="844"/>
      <c r="K106" s="844"/>
      <c r="L106" s="844"/>
      <c r="M106" s="844"/>
    </row>
    <row r="107" spans="4:13" ht="24.75" customHeight="1">
      <c r="D107" s="844"/>
      <c r="E107" s="844"/>
      <c r="F107" s="844"/>
      <c r="G107" s="844"/>
      <c r="H107" s="844"/>
      <c r="I107" s="844"/>
      <c r="J107" s="844"/>
      <c r="K107" s="844"/>
      <c r="L107" s="844"/>
      <c r="M107" s="844"/>
    </row>
    <row r="108" spans="4:13" ht="24.75" customHeight="1">
      <c r="D108" s="844"/>
      <c r="E108" s="844"/>
      <c r="F108" s="844"/>
      <c r="G108" s="844"/>
      <c r="H108" s="844"/>
      <c r="I108" s="844"/>
      <c r="J108" s="844"/>
      <c r="K108" s="844"/>
      <c r="L108" s="844"/>
      <c r="M108" s="844"/>
    </row>
    <row r="109" spans="4:13" ht="24.75" customHeight="1">
      <c r="D109" s="844"/>
      <c r="E109" s="844"/>
      <c r="F109" s="844"/>
      <c r="G109" s="844"/>
      <c r="H109" s="844"/>
      <c r="I109" s="844"/>
      <c r="J109" s="844"/>
      <c r="K109" s="844"/>
      <c r="L109" s="844"/>
      <c r="M109" s="844"/>
    </row>
    <row r="110" spans="4:13" ht="24.75" customHeight="1">
      <c r="D110" s="844"/>
      <c r="E110" s="844"/>
      <c r="F110" s="844"/>
      <c r="G110" s="844"/>
      <c r="H110" s="844"/>
      <c r="I110" s="844"/>
      <c r="J110" s="844"/>
      <c r="K110" s="844"/>
      <c r="L110" s="844"/>
      <c r="M110" s="844"/>
    </row>
    <row r="111" spans="4:13" ht="24.75" customHeight="1">
      <c r="D111" s="844"/>
      <c r="E111" s="844"/>
      <c r="F111" s="844"/>
      <c r="G111" s="844"/>
      <c r="H111" s="844"/>
      <c r="I111" s="844"/>
      <c r="J111" s="844"/>
      <c r="K111" s="844"/>
      <c r="L111" s="844"/>
      <c r="M111" s="844"/>
    </row>
    <row r="112" spans="4:13" ht="24.75" customHeight="1">
      <c r="D112" s="844"/>
      <c r="E112" s="844"/>
      <c r="F112" s="844"/>
      <c r="G112" s="844"/>
      <c r="H112" s="844"/>
      <c r="I112" s="844"/>
      <c r="J112" s="844"/>
      <c r="K112" s="844"/>
      <c r="L112" s="844"/>
      <c r="M112" s="844"/>
    </row>
    <row r="113" spans="4:13" ht="24.75" customHeight="1">
      <c r="D113" s="844"/>
      <c r="E113" s="844"/>
      <c r="F113" s="844"/>
      <c r="G113" s="844"/>
      <c r="H113" s="844"/>
      <c r="I113" s="844"/>
      <c r="J113" s="844"/>
      <c r="K113" s="844"/>
      <c r="L113" s="844"/>
      <c r="M113" s="844"/>
    </row>
    <row r="114" spans="4:13" ht="24.75" customHeight="1">
      <c r="D114" s="844"/>
      <c r="E114" s="844"/>
      <c r="F114" s="844"/>
      <c r="G114" s="844"/>
      <c r="H114" s="844"/>
      <c r="I114" s="844"/>
      <c r="J114" s="844"/>
      <c r="K114" s="844"/>
      <c r="L114" s="844"/>
      <c r="M114" s="844"/>
    </row>
    <row r="115" spans="4:13" ht="24.75" customHeight="1">
      <c r="D115" s="844"/>
      <c r="E115" s="844"/>
      <c r="F115" s="844"/>
      <c r="G115" s="844"/>
      <c r="H115" s="844"/>
      <c r="I115" s="844"/>
      <c r="J115" s="844"/>
      <c r="K115" s="844"/>
      <c r="L115" s="844"/>
      <c r="M115" s="844"/>
    </row>
    <row r="116" spans="4:13" ht="24.75" customHeight="1">
      <c r="D116" s="844"/>
      <c r="E116" s="844"/>
      <c r="F116" s="844"/>
      <c r="G116" s="844"/>
      <c r="H116" s="844"/>
      <c r="I116" s="844"/>
      <c r="J116" s="844"/>
      <c r="K116" s="844"/>
      <c r="L116" s="844"/>
      <c r="M116" s="844"/>
    </row>
    <row r="117" spans="4:13" ht="24.75" customHeight="1">
      <c r="D117" s="844"/>
      <c r="E117" s="844"/>
      <c r="F117" s="844"/>
      <c r="G117" s="844"/>
      <c r="H117" s="844"/>
      <c r="I117" s="844"/>
      <c r="J117" s="844"/>
      <c r="K117" s="844"/>
      <c r="L117" s="844"/>
      <c r="M117" s="844"/>
    </row>
    <row r="118" spans="4:13" ht="24.75" customHeight="1">
      <c r="D118" s="844"/>
      <c r="E118" s="844"/>
      <c r="F118" s="844"/>
      <c r="G118" s="844"/>
      <c r="H118" s="844"/>
      <c r="I118" s="844"/>
      <c r="J118" s="844"/>
      <c r="K118" s="844"/>
      <c r="L118" s="844"/>
      <c r="M118" s="844"/>
    </row>
    <row r="119" spans="4:13" ht="24.75" customHeight="1">
      <c r="D119" s="844"/>
      <c r="E119" s="844"/>
      <c r="F119" s="844"/>
      <c r="G119" s="844"/>
      <c r="H119" s="844"/>
      <c r="I119" s="844"/>
      <c r="J119" s="844"/>
      <c r="K119" s="844"/>
      <c r="L119" s="844"/>
      <c r="M119" s="844"/>
    </row>
    <row r="120" spans="4:13" ht="24.75" customHeight="1">
      <c r="D120" s="844"/>
      <c r="E120" s="844"/>
      <c r="F120" s="844"/>
      <c r="G120" s="844"/>
      <c r="H120" s="844"/>
      <c r="I120" s="844"/>
      <c r="J120" s="844"/>
      <c r="K120" s="844"/>
      <c r="L120" s="844"/>
      <c r="M120" s="844"/>
    </row>
    <row r="121" spans="4:13" ht="24.75" customHeight="1">
      <c r="D121" s="844"/>
      <c r="E121" s="844"/>
      <c r="F121" s="844"/>
      <c r="G121" s="844"/>
      <c r="H121" s="844"/>
      <c r="I121" s="844"/>
      <c r="J121" s="844"/>
      <c r="K121" s="844"/>
      <c r="L121" s="844"/>
      <c r="M121" s="844"/>
    </row>
    <row r="122" spans="4:13" ht="24.75" customHeight="1">
      <c r="D122" s="844"/>
      <c r="E122" s="844"/>
      <c r="F122" s="844"/>
      <c r="G122" s="844"/>
      <c r="H122" s="844"/>
      <c r="I122" s="844"/>
      <c r="J122" s="844"/>
      <c r="K122" s="844"/>
      <c r="L122" s="844"/>
      <c r="M122" s="844"/>
    </row>
    <row r="123" spans="4:13" ht="24.75" customHeight="1">
      <c r="D123" s="844"/>
      <c r="E123" s="844"/>
      <c r="F123" s="844"/>
      <c r="G123" s="844"/>
      <c r="H123" s="844"/>
      <c r="I123" s="844"/>
      <c r="J123" s="844"/>
      <c r="K123" s="844"/>
      <c r="L123" s="844"/>
      <c r="M123" s="844"/>
    </row>
    <row r="124" spans="4:13" ht="24.75" customHeight="1">
      <c r="D124" s="844"/>
      <c r="E124" s="844"/>
      <c r="F124" s="844"/>
      <c r="G124" s="844"/>
      <c r="H124" s="844"/>
      <c r="I124" s="844"/>
      <c r="J124" s="844"/>
      <c r="K124" s="844"/>
      <c r="L124" s="844"/>
      <c r="M124" s="844"/>
    </row>
    <row r="125" spans="4:13" ht="24.75" customHeight="1">
      <c r="D125" s="844"/>
      <c r="E125" s="844"/>
      <c r="F125" s="844"/>
      <c r="G125" s="844"/>
      <c r="H125" s="844"/>
      <c r="I125" s="844"/>
      <c r="J125" s="844"/>
      <c r="K125" s="844"/>
      <c r="L125" s="844"/>
      <c r="M125" s="844"/>
    </row>
    <row r="126" spans="4:13" ht="24.75" customHeight="1">
      <c r="D126" s="844"/>
      <c r="E126" s="844"/>
      <c r="F126" s="844"/>
      <c r="G126" s="844"/>
      <c r="H126" s="844"/>
      <c r="I126" s="844"/>
      <c r="J126" s="844"/>
      <c r="K126" s="844"/>
      <c r="L126" s="844"/>
      <c r="M126" s="844"/>
    </row>
    <row r="127" spans="4:13" ht="24.75" customHeight="1">
      <c r="D127" s="844"/>
      <c r="E127" s="844"/>
      <c r="F127" s="844"/>
      <c r="G127" s="844"/>
      <c r="H127" s="844"/>
      <c r="I127" s="844"/>
      <c r="J127" s="844"/>
      <c r="K127" s="844"/>
      <c r="L127" s="844"/>
      <c r="M127" s="844"/>
    </row>
    <row r="128" spans="4:13" ht="24.75" customHeight="1">
      <c r="D128" s="844"/>
      <c r="E128" s="844"/>
      <c r="F128" s="844"/>
      <c r="G128" s="844"/>
      <c r="H128" s="844"/>
      <c r="I128" s="844"/>
      <c r="J128" s="844"/>
      <c r="K128" s="844"/>
      <c r="L128" s="844"/>
      <c r="M128" s="844"/>
    </row>
    <row r="129" spans="4:13" ht="24.75" customHeight="1">
      <c r="D129" s="844"/>
      <c r="E129" s="844"/>
      <c r="F129" s="844"/>
      <c r="G129" s="844"/>
      <c r="H129" s="844"/>
      <c r="I129" s="844"/>
      <c r="J129" s="844"/>
      <c r="K129" s="844"/>
      <c r="L129" s="844"/>
      <c r="M129" s="844"/>
    </row>
    <row r="130" spans="4:13" ht="24.75" customHeight="1">
      <c r="D130" s="844"/>
      <c r="E130" s="844"/>
      <c r="F130" s="844"/>
      <c r="G130" s="844"/>
      <c r="H130" s="844"/>
      <c r="I130" s="844"/>
      <c r="J130" s="844"/>
      <c r="K130" s="844"/>
      <c r="L130" s="844"/>
      <c r="M130" s="844"/>
    </row>
  </sheetData>
  <sheetProtection/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0">
      <selection activeCell="K47" sqref="K47"/>
    </sheetView>
  </sheetViews>
  <sheetFormatPr defaultColWidth="9.140625" defaultRowHeight="15"/>
  <cols>
    <col min="1" max="1" width="23.00390625" style="857" bestFit="1" customWidth="1"/>
    <col min="2" max="2" width="9.00390625" style="857" bestFit="1" customWidth="1"/>
    <col min="3" max="3" width="12.7109375" style="857" customWidth="1"/>
    <col min="4" max="4" width="9.00390625" style="857" bestFit="1" customWidth="1"/>
    <col min="5" max="6" width="12.8515625" style="857" bestFit="1" customWidth="1"/>
    <col min="7" max="7" width="9.421875" style="857" customWidth="1"/>
    <col min="8" max="8" width="9.140625" style="857" customWidth="1"/>
    <col min="9" max="9" width="9.28125" style="857" customWidth="1"/>
    <col min="10" max="16384" width="9.140625" style="857" customWidth="1"/>
  </cols>
  <sheetData>
    <row r="1" spans="1:8" ht="12.75">
      <c r="A1" s="1501" t="s">
        <v>267</v>
      </c>
      <c r="B1" s="1501"/>
      <c r="C1" s="1501"/>
      <c r="D1" s="1501"/>
      <c r="E1" s="1501"/>
      <c r="F1" s="1501"/>
      <c r="G1" s="1501"/>
      <c r="H1" s="1501"/>
    </row>
    <row r="2" spans="1:8" ht="15.75">
      <c r="A2" s="1502" t="s">
        <v>685</v>
      </c>
      <c r="B2" s="1502"/>
      <c r="C2" s="1502"/>
      <c r="D2" s="1502"/>
      <c r="E2" s="1502"/>
      <c r="F2" s="1502"/>
      <c r="G2" s="1502"/>
      <c r="H2" s="1502"/>
    </row>
    <row r="3" spans="1:8" ht="15.75" customHeight="1">
      <c r="A3" s="1503" t="s">
        <v>136</v>
      </c>
      <c r="B3" s="1503"/>
      <c r="C3" s="1503"/>
      <c r="D3" s="1503"/>
      <c r="E3" s="1503"/>
      <c r="F3" s="1503"/>
      <c r="G3" s="1503"/>
      <c r="H3" s="1503"/>
    </row>
    <row r="4" spans="1:8" ht="17.25" customHeight="1" thickBot="1">
      <c r="A4" s="858" t="s">
        <v>124</v>
      </c>
      <c r="B4" s="858"/>
      <c r="C4" s="858"/>
      <c r="D4" s="858"/>
      <c r="E4" s="859"/>
      <c r="F4" s="859"/>
      <c r="G4" s="858"/>
      <c r="H4" s="860" t="s">
        <v>40</v>
      </c>
    </row>
    <row r="5" spans="1:8" ht="15" customHeight="1" thickTop="1">
      <c r="A5" s="1504"/>
      <c r="B5" s="1506" t="s">
        <v>686</v>
      </c>
      <c r="C5" s="1506"/>
      <c r="D5" s="1507" t="s">
        <v>687</v>
      </c>
      <c r="E5" s="1507"/>
      <c r="F5" s="861" t="s">
        <v>71</v>
      </c>
      <c r="G5" s="1508" t="s">
        <v>606</v>
      </c>
      <c r="H5" s="1509"/>
    </row>
    <row r="6" spans="1:8" ht="15" customHeight="1">
      <c r="A6" s="1505"/>
      <c r="B6" s="862" t="s">
        <v>75</v>
      </c>
      <c r="C6" s="863" t="s">
        <v>688</v>
      </c>
      <c r="D6" s="862" t="s">
        <v>75</v>
      </c>
      <c r="E6" s="863" t="s">
        <v>688</v>
      </c>
      <c r="F6" s="863" t="s">
        <v>136</v>
      </c>
      <c r="G6" s="864" t="s">
        <v>687</v>
      </c>
      <c r="H6" s="865" t="s">
        <v>71</v>
      </c>
    </row>
    <row r="7" spans="1:8" ht="15" customHeight="1">
      <c r="A7" s="866"/>
      <c r="B7" s="867"/>
      <c r="C7" s="867"/>
      <c r="D7" s="867"/>
      <c r="E7" s="867"/>
      <c r="F7" s="867"/>
      <c r="G7" s="868"/>
      <c r="H7" s="869"/>
    </row>
    <row r="8" spans="1:8" ht="15" customHeight="1">
      <c r="A8" s="870" t="s">
        <v>690</v>
      </c>
      <c r="B8" s="871">
        <v>85319.1</v>
      </c>
      <c r="C8" s="871">
        <v>14427.003047999999</v>
      </c>
      <c r="D8" s="871">
        <v>70117.12080399999</v>
      </c>
      <c r="E8" s="871">
        <v>12238.500118</v>
      </c>
      <c r="F8" s="871">
        <v>13181.344448</v>
      </c>
      <c r="G8" s="872">
        <f>E8/C8*100-100</f>
        <v>-15.16949100737446</v>
      </c>
      <c r="H8" s="873">
        <f>F8/E8*100-100</f>
        <v>7.703920585932707</v>
      </c>
    </row>
    <row r="9" spans="1:8" ht="15" customHeight="1">
      <c r="A9" s="874"/>
      <c r="B9" s="871"/>
      <c r="C9" s="872"/>
      <c r="D9" s="872"/>
      <c r="E9" s="872"/>
      <c r="F9" s="872"/>
      <c r="G9" s="872"/>
      <c r="H9" s="873"/>
    </row>
    <row r="10" spans="1:8" ht="15" customHeight="1">
      <c r="A10" s="874" t="s">
        <v>691</v>
      </c>
      <c r="B10" s="875">
        <v>55864.6</v>
      </c>
      <c r="C10" s="876">
        <v>8764.683691</v>
      </c>
      <c r="D10" s="876">
        <v>39493.688893</v>
      </c>
      <c r="E10" s="876">
        <v>6764.189592000001</v>
      </c>
      <c r="F10" s="876">
        <v>7371.507671</v>
      </c>
      <c r="G10" s="876">
        <f>E10/C10*100-100</f>
        <v>-22.82448710675324</v>
      </c>
      <c r="H10" s="877">
        <f>F10/E10*100-100</f>
        <v>8.978430760105766</v>
      </c>
    </row>
    <row r="11" spans="1:8" ht="15" customHeight="1">
      <c r="A11" s="874" t="s">
        <v>692</v>
      </c>
      <c r="B11" s="875">
        <v>2229.9</v>
      </c>
      <c r="C11" s="876">
        <v>199.95645000000002</v>
      </c>
      <c r="D11" s="876">
        <v>1681.5272220000002</v>
      </c>
      <c r="E11" s="876">
        <v>175.271915</v>
      </c>
      <c r="F11" s="876">
        <v>218.19136699999999</v>
      </c>
      <c r="G11" s="876">
        <f>E11/C11*100-100</f>
        <v>-12.344955614084967</v>
      </c>
      <c r="H11" s="877">
        <f>F11/E11*100-100</f>
        <v>24.487352694240826</v>
      </c>
    </row>
    <row r="12" spans="1:8" ht="15" customHeight="1">
      <c r="A12" s="878" t="s">
        <v>693</v>
      </c>
      <c r="B12" s="879">
        <v>27224.6</v>
      </c>
      <c r="C12" s="879">
        <v>5462.362907</v>
      </c>
      <c r="D12" s="879">
        <v>28941.904689</v>
      </c>
      <c r="E12" s="879">
        <v>5299.038611</v>
      </c>
      <c r="F12" s="879">
        <v>5591.64541</v>
      </c>
      <c r="G12" s="879">
        <f>E12/C12*100-100</f>
        <v>-2.9899935024584323</v>
      </c>
      <c r="H12" s="880">
        <f>F12/E12*100-100</f>
        <v>5.52188463757544</v>
      </c>
    </row>
    <row r="13" spans="1:8" ht="15" customHeight="1">
      <c r="A13" s="866"/>
      <c r="B13" s="875"/>
      <c r="C13" s="872"/>
      <c r="D13" s="872"/>
      <c r="E13" s="872"/>
      <c r="F13" s="872"/>
      <c r="G13" s="872"/>
      <c r="H13" s="873"/>
    </row>
    <row r="14" spans="1:8" ht="15" customHeight="1">
      <c r="A14" s="870" t="s">
        <v>694</v>
      </c>
      <c r="B14" s="871">
        <v>774684.2000000001</v>
      </c>
      <c r="C14" s="871">
        <v>126024.836258</v>
      </c>
      <c r="D14" s="871">
        <v>773599.123367</v>
      </c>
      <c r="E14" s="871">
        <v>103948.040102</v>
      </c>
      <c r="F14" s="871">
        <v>149019.02941199997</v>
      </c>
      <c r="G14" s="872">
        <f>E14/C14*100-100</f>
        <v>-17.51781379886424</v>
      </c>
      <c r="H14" s="873">
        <f>F14/E14*100-100</f>
        <v>43.35915257832053</v>
      </c>
    </row>
    <row r="15" spans="1:8" ht="15" customHeight="1">
      <c r="A15" s="874"/>
      <c r="B15" s="871"/>
      <c r="C15" s="872"/>
      <c r="D15" s="872"/>
      <c r="E15" s="872"/>
      <c r="F15" s="872"/>
      <c r="G15" s="872"/>
      <c r="H15" s="873"/>
    </row>
    <row r="16" spans="1:8" ht="15" customHeight="1">
      <c r="A16" s="874" t="s">
        <v>695</v>
      </c>
      <c r="B16" s="875">
        <v>491655.9</v>
      </c>
      <c r="C16" s="876">
        <v>81852.49101999999</v>
      </c>
      <c r="D16" s="876">
        <v>477212.567633</v>
      </c>
      <c r="E16" s="876">
        <v>65552.44653599999</v>
      </c>
      <c r="F16" s="876">
        <v>98202.56765399998</v>
      </c>
      <c r="G16" s="876">
        <f>E16/C16*100-100</f>
        <v>-19.91392599159532</v>
      </c>
      <c r="H16" s="877">
        <f>F16/E16*100-100</f>
        <v>49.80763166492841</v>
      </c>
    </row>
    <row r="17" spans="1:8" ht="15" customHeight="1">
      <c r="A17" s="874" t="s">
        <v>696</v>
      </c>
      <c r="B17" s="875">
        <v>100166.4</v>
      </c>
      <c r="C17" s="876">
        <v>14540.846722000002</v>
      </c>
      <c r="D17" s="881">
        <v>115694.31763999996</v>
      </c>
      <c r="E17" s="876">
        <v>15403.131712000002</v>
      </c>
      <c r="F17" s="876">
        <v>19436.007357000002</v>
      </c>
      <c r="G17" s="876">
        <f>E17/C17*100-100</f>
        <v>5.930087886115885</v>
      </c>
      <c r="H17" s="877">
        <f>F17/E17*100-100</f>
        <v>26.182179834625046</v>
      </c>
    </row>
    <row r="18" spans="1:8" ht="15" customHeight="1">
      <c r="A18" s="878" t="s">
        <v>697</v>
      </c>
      <c r="B18" s="879">
        <v>182861.9</v>
      </c>
      <c r="C18" s="879">
        <v>29631.498516000003</v>
      </c>
      <c r="D18" s="879">
        <v>180692.238094</v>
      </c>
      <c r="E18" s="879">
        <v>22992.461854</v>
      </c>
      <c r="F18" s="879">
        <v>31380.454401000003</v>
      </c>
      <c r="G18" s="879">
        <f>E18/C18*100-100</f>
        <v>-22.405335519616557</v>
      </c>
      <c r="H18" s="880">
        <f>F18/E18*100-100</f>
        <v>36.481489456253</v>
      </c>
    </row>
    <row r="19" spans="1:8" ht="15" customHeight="1">
      <c r="A19" s="866"/>
      <c r="B19" s="871"/>
      <c r="C19" s="871"/>
      <c r="D19" s="871"/>
      <c r="E19" s="871"/>
      <c r="F19" s="871"/>
      <c r="G19" s="872"/>
      <c r="H19" s="873"/>
    </row>
    <row r="20" spans="1:8" ht="15" customHeight="1">
      <c r="A20" s="870" t="s">
        <v>698</v>
      </c>
      <c r="B20" s="871">
        <v>-689365.1000000001</v>
      </c>
      <c r="C20" s="871">
        <v>-111597.83321</v>
      </c>
      <c r="D20" s="871">
        <v>-703482.0025630001</v>
      </c>
      <c r="E20" s="871">
        <v>-91709.53998399999</v>
      </c>
      <c r="F20" s="871">
        <v>-135837.684964</v>
      </c>
      <c r="G20" s="872">
        <f>E20/C20*100-100</f>
        <v>-17.821397292342652</v>
      </c>
      <c r="H20" s="873">
        <f>F20/E20*100-100</f>
        <v>48.11728963824132</v>
      </c>
    </row>
    <row r="21" spans="1:8" ht="15" customHeight="1">
      <c r="A21" s="874"/>
      <c r="B21" s="875"/>
      <c r="C21" s="875"/>
      <c r="D21" s="875"/>
      <c r="E21" s="875"/>
      <c r="F21" s="875"/>
      <c r="G21" s="872"/>
      <c r="H21" s="873"/>
    </row>
    <row r="22" spans="1:8" ht="15" customHeight="1">
      <c r="A22" s="874" t="s">
        <v>699</v>
      </c>
      <c r="B22" s="875">
        <v>-435791.30000000005</v>
      </c>
      <c r="C22" s="875">
        <v>-73087.80732899999</v>
      </c>
      <c r="D22" s="875">
        <v>-437718.87874</v>
      </c>
      <c r="E22" s="875">
        <v>-58788.256943999986</v>
      </c>
      <c r="F22" s="875">
        <v>-90831.05998299998</v>
      </c>
      <c r="G22" s="876">
        <f>E22/C22*100-100</f>
        <v>-19.564891748129085</v>
      </c>
      <c r="H22" s="877">
        <f>F22/E22*100-100</f>
        <v>54.505448374703576</v>
      </c>
    </row>
    <row r="23" spans="1:8" ht="15" customHeight="1">
      <c r="A23" s="874" t="s">
        <v>700</v>
      </c>
      <c r="B23" s="875">
        <v>-97936.5</v>
      </c>
      <c r="C23" s="875">
        <v>-14340.890272000002</v>
      </c>
      <c r="D23" s="875">
        <v>-114012.79041799996</v>
      </c>
      <c r="E23" s="875">
        <v>-15227.859797000003</v>
      </c>
      <c r="F23" s="875">
        <v>-19217.815990000003</v>
      </c>
      <c r="G23" s="876">
        <f>E23/C23*100-100</f>
        <v>6.184898623286813</v>
      </c>
      <c r="H23" s="877">
        <f>F23/E23*100-100</f>
        <v>26.2016872113969</v>
      </c>
    </row>
    <row r="24" spans="1:8" ht="15" customHeight="1">
      <c r="A24" s="878" t="s">
        <v>701</v>
      </c>
      <c r="B24" s="882">
        <v>-155637.3</v>
      </c>
      <c r="C24" s="882">
        <v>-24169.135609000004</v>
      </c>
      <c r="D24" s="882">
        <v>-151750.333405</v>
      </c>
      <c r="E24" s="882">
        <v>-17693.423243</v>
      </c>
      <c r="F24" s="882">
        <v>-25788.808991</v>
      </c>
      <c r="G24" s="879">
        <f>E24/C24*100-100</f>
        <v>-26.79331388081833</v>
      </c>
      <c r="H24" s="880">
        <f>F24/E24*100-100</f>
        <v>45.753643242568984</v>
      </c>
    </row>
    <row r="25" spans="1:8" ht="15" customHeight="1">
      <c r="A25" s="866"/>
      <c r="B25" s="875"/>
      <c r="C25" s="875"/>
      <c r="D25" s="875"/>
      <c r="E25" s="875"/>
      <c r="F25" s="875"/>
      <c r="G25" s="872"/>
      <c r="H25" s="873"/>
    </row>
    <row r="26" spans="1:8" ht="15" customHeight="1">
      <c r="A26" s="870" t="s">
        <v>702</v>
      </c>
      <c r="B26" s="871">
        <v>860003.3</v>
      </c>
      <c r="C26" s="871">
        <v>140451.83930599998</v>
      </c>
      <c r="D26" s="871">
        <v>843716.284171</v>
      </c>
      <c r="E26" s="871">
        <v>116186.54022</v>
      </c>
      <c r="F26" s="871">
        <v>162200.37386</v>
      </c>
      <c r="G26" s="872">
        <f>E26/C26*100-100</f>
        <v>-17.27659759096042</v>
      </c>
      <c r="H26" s="873">
        <f>F26/E26*100-100</f>
        <v>39.60341150779814</v>
      </c>
    </row>
    <row r="27" spans="1:8" ht="15" customHeight="1">
      <c r="A27" s="874"/>
      <c r="B27" s="875"/>
      <c r="C27" s="875"/>
      <c r="D27" s="875"/>
      <c r="E27" s="875"/>
      <c r="F27" s="875"/>
      <c r="G27" s="872"/>
      <c r="H27" s="873"/>
    </row>
    <row r="28" spans="1:8" ht="15" customHeight="1">
      <c r="A28" s="874" t="s">
        <v>699</v>
      </c>
      <c r="B28" s="875">
        <v>547520.5</v>
      </c>
      <c r="C28" s="875">
        <v>90617.17471099999</v>
      </c>
      <c r="D28" s="875">
        <v>516706.296526</v>
      </c>
      <c r="E28" s="875">
        <v>72316.63612799998</v>
      </c>
      <c r="F28" s="875">
        <v>105574.07532499998</v>
      </c>
      <c r="G28" s="876">
        <f>E28/C28*100-100</f>
        <v>-20.19544158308271</v>
      </c>
      <c r="H28" s="877">
        <f>F28/E28*100-100</f>
        <v>45.9886424171259</v>
      </c>
    </row>
    <row r="29" spans="1:8" ht="15" customHeight="1">
      <c r="A29" s="874" t="s">
        <v>700</v>
      </c>
      <c r="B29" s="875">
        <v>102396.29999999999</v>
      </c>
      <c r="C29" s="875">
        <v>14740.803172000002</v>
      </c>
      <c r="D29" s="875">
        <v>117375.84486199997</v>
      </c>
      <c r="E29" s="875">
        <v>15578.403627000002</v>
      </c>
      <c r="F29" s="875">
        <v>19654.198724</v>
      </c>
      <c r="G29" s="876">
        <f>E29/C29*100-100</f>
        <v>5.682190076257257</v>
      </c>
      <c r="H29" s="877">
        <f>F29/E29*100-100</f>
        <v>26.163111411081672</v>
      </c>
    </row>
    <row r="30" spans="1:8" ht="15" customHeight="1" thickBot="1">
      <c r="A30" s="883" t="s">
        <v>701</v>
      </c>
      <c r="B30" s="884">
        <v>210086.5</v>
      </c>
      <c r="C30" s="884">
        <v>35093.861423</v>
      </c>
      <c r="D30" s="884">
        <v>209634.142783</v>
      </c>
      <c r="E30" s="884">
        <v>28291.500465</v>
      </c>
      <c r="F30" s="884">
        <v>36972.099811</v>
      </c>
      <c r="G30" s="885">
        <f>E30/C30*100-100</f>
        <v>-19.383335666624106</v>
      </c>
      <c r="H30" s="886">
        <f>F30/E30*100-100</f>
        <v>30.682711073380318</v>
      </c>
    </row>
    <row r="31" spans="1:8" ht="13.5" thickTop="1">
      <c r="A31" s="858"/>
      <c r="B31" s="887"/>
      <c r="C31" s="887"/>
      <c r="D31" s="887"/>
      <c r="E31" s="887"/>
      <c r="F31" s="887"/>
      <c r="G31" s="858"/>
      <c r="H31" s="858"/>
    </row>
    <row r="32" spans="1:8" ht="12.75">
      <c r="A32" s="858"/>
      <c r="B32" s="859"/>
      <c r="C32" s="859"/>
      <c r="D32" s="859"/>
      <c r="E32" s="859"/>
      <c r="F32" s="859"/>
      <c r="G32" s="858"/>
      <c r="H32" s="858"/>
    </row>
    <row r="33" spans="1:9" ht="12.75">
      <c r="A33" s="858"/>
      <c r="B33" s="887"/>
      <c r="C33" s="887"/>
      <c r="D33" s="887"/>
      <c r="E33" s="888"/>
      <c r="F33" s="888"/>
      <c r="G33" s="858"/>
      <c r="H33" s="858"/>
      <c r="I33" s="889"/>
    </row>
    <row r="34" spans="1:9" ht="15" customHeight="1">
      <c r="A34" s="890" t="s">
        <v>1097</v>
      </c>
      <c r="B34" s="891">
        <f>B8/B14*100</f>
        <v>11.013403913491459</v>
      </c>
      <c r="C34" s="891">
        <v>11.447745917689442</v>
      </c>
      <c r="D34" s="891">
        <f>D8/D14*100</f>
        <v>9.063753911563834</v>
      </c>
      <c r="E34" s="891">
        <v>11.773670870553072</v>
      </c>
      <c r="F34" s="891">
        <v>8.84541021372305</v>
      </c>
      <c r="G34" s="858"/>
      <c r="H34" s="858"/>
      <c r="I34" s="892"/>
    </row>
    <row r="35" spans="1:10" ht="15" customHeight="1">
      <c r="A35" s="893" t="s">
        <v>616</v>
      </c>
      <c r="B35" s="891">
        <f>B10/B16*100</f>
        <v>11.362540345798758</v>
      </c>
      <c r="C35" s="891">
        <v>10.707900983561295</v>
      </c>
      <c r="D35" s="891">
        <f>D10/D16*100</f>
        <v>8.275911317443045</v>
      </c>
      <c r="E35" s="891">
        <v>10.31874468374762</v>
      </c>
      <c r="F35" s="891">
        <v>7.506430684146928</v>
      </c>
      <c r="G35" s="858"/>
      <c r="H35" s="858"/>
      <c r="I35" s="892"/>
      <c r="J35" s="892"/>
    </row>
    <row r="36" spans="1:10" ht="15" customHeight="1">
      <c r="A36" s="894" t="s">
        <v>703</v>
      </c>
      <c r="B36" s="895">
        <f aca="true" t="shared" si="0" ref="B36:D37">B11/B17*100</f>
        <v>2.2261956105041216</v>
      </c>
      <c r="C36" s="895">
        <v>1.3751362202138477</v>
      </c>
      <c r="D36" s="895">
        <f t="shared" si="0"/>
        <v>1.4534224811561807</v>
      </c>
      <c r="E36" s="895">
        <v>1.1378979176257529</v>
      </c>
      <c r="F36" s="895">
        <v>1.12261414081744</v>
      </c>
      <c r="G36" s="858"/>
      <c r="H36" s="858"/>
      <c r="I36" s="892"/>
      <c r="J36" s="892"/>
    </row>
    <row r="37" spans="1:10" ht="15" customHeight="1">
      <c r="A37" s="896" t="s">
        <v>704</v>
      </c>
      <c r="B37" s="897">
        <f t="shared" si="0"/>
        <v>14.888065802663103</v>
      </c>
      <c r="C37" s="897">
        <v>18.434312068458194</v>
      </c>
      <c r="D37" s="897">
        <f t="shared" si="0"/>
        <v>16.01723737238995</v>
      </c>
      <c r="E37" s="897">
        <v>23.046851810164583</v>
      </c>
      <c r="F37" s="897">
        <v>17.818879671231947</v>
      </c>
      <c r="G37" s="858"/>
      <c r="H37" s="858"/>
      <c r="I37" s="892"/>
      <c r="J37" s="892"/>
    </row>
    <row r="38" spans="1:8" ht="15" customHeight="1">
      <c r="A38" s="1497" t="s">
        <v>1098</v>
      </c>
      <c r="B38" s="1498"/>
      <c r="C38" s="1498"/>
      <c r="D38" s="1498"/>
      <c r="E38" s="1498"/>
      <c r="F38" s="1499"/>
      <c r="G38" s="858"/>
      <c r="H38" s="858"/>
    </row>
    <row r="39" spans="1:10" ht="15" customHeight="1">
      <c r="A39" s="898" t="s">
        <v>616</v>
      </c>
      <c r="B39" s="891">
        <f>B10/B$8*100</f>
        <v>65.47724952560446</v>
      </c>
      <c r="C39" s="891">
        <v>60.75193622569477</v>
      </c>
      <c r="D39" s="891">
        <f>D10/D$8*100</f>
        <v>56.32531461666491</v>
      </c>
      <c r="E39" s="891">
        <v>55.269759584766796</v>
      </c>
      <c r="F39" s="891">
        <v>55.92379214487848</v>
      </c>
      <c r="G39" s="858"/>
      <c r="H39" s="858"/>
      <c r="I39" s="892"/>
      <c r="J39" s="892"/>
    </row>
    <row r="40" spans="1:10" ht="15" customHeight="1">
      <c r="A40" s="894" t="s">
        <v>703</v>
      </c>
      <c r="B40" s="895">
        <f>B11/B$8*100</f>
        <v>2.6136000028129693</v>
      </c>
      <c r="C40" s="895">
        <v>1.3859874385187698</v>
      </c>
      <c r="D40" s="895">
        <f>D11/D$8*100</f>
        <v>2.3981692384380873</v>
      </c>
      <c r="E40" s="895">
        <v>1.432135582874372</v>
      </c>
      <c r="F40" s="895">
        <v>1.6553043421386815</v>
      </c>
      <c r="G40" s="858"/>
      <c r="H40" s="858"/>
      <c r="I40" s="892"/>
      <c r="J40" s="892"/>
    </row>
    <row r="41" spans="1:10" ht="15" customHeight="1">
      <c r="A41" s="899" t="s">
        <v>704</v>
      </c>
      <c r="B41" s="897">
        <f>B12/B$8*100</f>
        <v>31.90915047158256</v>
      </c>
      <c r="C41" s="897">
        <v>37.86207633578647</v>
      </c>
      <c r="D41" s="897">
        <f>D12/D$8*100</f>
        <v>41.276516144897016</v>
      </c>
      <c r="E41" s="897">
        <v>43.29810483235884</v>
      </c>
      <c r="F41" s="897">
        <v>42.42090351298284</v>
      </c>
      <c r="G41" s="858"/>
      <c r="H41" s="858" t="s">
        <v>124</v>
      </c>
      <c r="I41" s="892"/>
      <c r="J41" s="892"/>
    </row>
    <row r="42" spans="1:8" ht="15" customHeight="1">
      <c r="A42" s="1497" t="s">
        <v>1099</v>
      </c>
      <c r="B42" s="1498"/>
      <c r="C42" s="1498"/>
      <c r="D42" s="1498"/>
      <c r="E42" s="1498"/>
      <c r="F42" s="1499"/>
      <c r="G42" s="858"/>
      <c r="H42" s="858"/>
    </row>
    <row r="43" spans="1:9" ht="15" customHeight="1">
      <c r="A43" s="898" t="s">
        <v>616</v>
      </c>
      <c r="B43" s="900">
        <f>B16/B14*100</f>
        <v>63.465332066924816</v>
      </c>
      <c r="C43" s="900">
        <v>64.94949206077943</v>
      </c>
      <c r="D43" s="900">
        <f>D16/D14*100</f>
        <v>61.687320114323285</v>
      </c>
      <c r="E43" s="900">
        <v>63.06270562838513</v>
      </c>
      <c r="F43" s="900">
        <v>65.89934724544118</v>
      </c>
      <c r="G43" s="858"/>
      <c r="H43" s="858"/>
      <c r="I43" s="857" t="s">
        <v>124</v>
      </c>
    </row>
    <row r="44" spans="1:8" ht="15" customHeight="1">
      <c r="A44" s="901" t="s">
        <v>703</v>
      </c>
      <c r="B44" s="902">
        <f>B17/B14*100</f>
        <v>12.929965526597803</v>
      </c>
      <c r="C44" s="902">
        <v>11.538080233829271</v>
      </c>
      <c r="D44" s="902">
        <f>D17/D14*100</f>
        <v>14.955332050591515</v>
      </c>
      <c r="E44" s="902">
        <v>14.81810690888018</v>
      </c>
      <c r="F44" s="902">
        <v>13.042634510297574</v>
      </c>
      <c r="G44" s="858"/>
      <c r="H44" s="858"/>
    </row>
    <row r="45" spans="1:8" ht="15" customHeight="1">
      <c r="A45" s="899" t="s">
        <v>704</v>
      </c>
      <c r="B45" s="902">
        <f>B18/B14*100</f>
        <v>23.604702406477372</v>
      </c>
      <c r="C45" s="902">
        <v>23.512427705391293</v>
      </c>
      <c r="D45" s="902">
        <f>D18/D14*100</f>
        <v>23.35734783508519</v>
      </c>
      <c r="E45" s="902">
        <v>22.11918746273468</v>
      </c>
      <c r="F45" s="902">
        <v>21.058018244261255</v>
      </c>
      <c r="G45" s="858"/>
      <c r="H45" s="858"/>
    </row>
    <row r="46" spans="1:8" ht="15" customHeight="1">
      <c r="A46" s="1497" t="s">
        <v>705</v>
      </c>
      <c r="B46" s="1498"/>
      <c r="C46" s="1498"/>
      <c r="D46" s="1498"/>
      <c r="E46" s="1498"/>
      <c r="F46" s="1499"/>
      <c r="G46" s="858"/>
      <c r="H46" s="858"/>
    </row>
    <row r="47" spans="1:8" ht="15" customHeight="1">
      <c r="A47" s="898" t="s">
        <v>616</v>
      </c>
      <c r="B47" s="900">
        <f>B22/B20*100</f>
        <v>63.216327603471655</v>
      </c>
      <c r="C47" s="900">
        <v>65.49213835672462</v>
      </c>
      <c r="D47" s="900">
        <f>D22/D20*100</f>
        <v>62.22175935493108</v>
      </c>
      <c r="E47" s="900">
        <v>64.10266255207084</v>
      </c>
      <c r="F47" s="900">
        <v>66.86734981317757</v>
      </c>
      <c r="G47" s="858"/>
      <c r="H47" s="858"/>
    </row>
    <row r="48" spans="1:8" ht="15" customHeight="1">
      <c r="A48" s="901" t="s">
        <v>703</v>
      </c>
      <c r="B48" s="902">
        <f>B23/B20*100</f>
        <v>14.206767937628403</v>
      </c>
      <c r="C48" s="902">
        <v>12.850509601753588</v>
      </c>
      <c r="D48" s="902">
        <f>D23/D20*100</f>
        <v>16.206923560605173</v>
      </c>
      <c r="E48" s="902">
        <v>16.60444464082659</v>
      </c>
      <c r="F48" s="902">
        <v>14.14763215016006</v>
      </c>
      <c r="G48" s="858"/>
      <c r="H48" s="858"/>
    </row>
    <row r="49" spans="1:8" ht="15" customHeight="1">
      <c r="A49" s="899" t="s">
        <v>704</v>
      </c>
      <c r="B49" s="903">
        <f>B24/B20*100</f>
        <v>22.57690445889993</v>
      </c>
      <c r="C49" s="903">
        <v>21.65735204152178</v>
      </c>
      <c r="D49" s="903">
        <f>D24/D20*100</f>
        <v>21.571317084463733</v>
      </c>
      <c r="E49" s="903">
        <v>19.292892807102582</v>
      </c>
      <c r="F49" s="903">
        <v>18.985018036662368</v>
      </c>
      <c r="G49" s="858"/>
      <c r="H49" s="858"/>
    </row>
    <row r="50" spans="1:8" ht="15" customHeight="1">
      <c r="A50" s="1497" t="s">
        <v>706</v>
      </c>
      <c r="B50" s="1498"/>
      <c r="C50" s="1498"/>
      <c r="D50" s="1498"/>
      <c r="E50" s="1498"/>
      <c r="F50" s="1499"/>
      <c r="G50" s="858"/>
      <c r="H50" s="858"/>
    </row>
    <row r="51" spans="1:8" ht="15" customHeight="1">
      <c r="A51" s="898" t="s">
        <v>616</v>
      </c>
      <c r="B51" s="900">
        <f>B28/B26*100</f>
        <v>63.66493012294255</v>
      </c>
      <c r="C51" s="900">
        <v>64.51832539805615</v>
      </c>
      <c r="D51" s="900">
        <f>D28/D26*100</f>
        <v>61.241711961704496</v>
      </c>
      <c r="E51" s="900">
        <v>62.2418362669789</v>
      </c>
      <c r="F51" s="900">
        <v>65.08867569943096</v>
      </c>
      <c r="G51" s="858"/>
      <c r="H51" s="858"/>
    </row>
    <row r="52" spans="1:8" ht="15" customHeight="1">
      <c r="A52" s="901" t="s">
        <v>703</v>
      </c>
      <c r="B52" s="902">
        <f>B29/B26*100</f>
        <v>11.906500823892186</v>
      </c>
      <c r="C52" s="902">
        <v>10.495272432769266</v>
      </c>
      <c r="D52" s="902">
        <f>D29/D26*100</f>
        <v>13.911767150177564</v>
      </c>
      <c r="E52" s="902">
        <v>13.408096667223408</v>
      </c>
      <c r="F52" s="902">
        <v>12.117233922632096</v>
      </c>
      <c r="G52" s="858"/>
      <c r="H52" s="858"/>
    </row>
    <row r="53" spans="1:8" ht="15" customHeight="1">
      <c r="A53" s="899" t="s">
        <v>704</v>
      </c>
      <c r="B53" s="903">
        <f>B30/B26*100</f>
        <v>24.428569053165262</v>
      </c>
      <c r="C53" s="903">
        <v>24.9864021691746</v>
      </c>
      <c r="D53" s="903">
        <f>D30/D26*100</f>
        <v>24.846520888117933</v>
      </c>
      <c r="E53" s="903">
        <v>24.35006706579769</v>
      </c>
      <c r="F53" s="903">
        <v>22.79409037793694</v>
      </c>
      <c r="G53" s="858"/>
      <c r="H53" s="858"/>
    </row>
    <row r="54" spans="1:8" ht="15" customHeight="1">
      <c r="A54" s="1500" t="s">
        <v>1100</v>
      </c>
      <c r="B54" s="1500"/>
      <c r="C54" s="1500"/>
      <c r="D54" s="1500"/>
      <c r="E54" s="1500"/>
      <c r="F54" s="1500"/>
      <c r="G54" s="858"/>
      <c r="H54" s="858"/>
    </row>
    <row r="55" spans="1:8" ht="15" customHeight="1">
      <c r="A55" s="894" t="s">
        <v>707</v>
      </c>
      <c r="B55" s="904">
        <f>B8/B26*100</f>
        <v>9.920787513257217</v>
      </c>
      <c r="C55" s="904">
        <v>10.271850564069965</v>
      </c>
      <c r="D55" s="904">
        <f>D8/D26*100</f>
        <v>8.310509364281634</v>
      </c>
      <c r="E55" s="904">
        <v>10.533492171146776</v>
      </c>
      <c r="F55" s="905">
        <v>8.126580805157214</v>
      </c>
      <c r="G55" s="858"/>
      <c r="H55" s="858"/>
    </row>
    <row r="56" spans="1:8" ht="15" customHeight="1">
      <c r="A56" s="896" t="s">
        <v>708</v>
      </c>
      <c r="B56" s="906">
        <f>B14/B26*100</f>
        <v>90.07921248674279</v>
      </c>
      <c r="C56" s="906">
        <v>89.72814943593005</v>
      </c>
      <c r="D56" s="906">
        <f>D14/D26*100</f>
        <v>91.68948589478818</v>
      </c>
      <c r="E56" s="906">
        <v>89.46650782885322</v>
      </c>
      <c r="F56" s="907">
        <v>91.87341919484278</v>
      </c>
      <c r="G56" s="858"/>
      <c r="H56" s="858"/>
    </row>
    <row r="57" spans="1:8" ht="12.75">
      <c r="A57" s="908" t="s">
        <v>709</v>
      </c>
      <c r="B57" s="858"/>
      <c r="C57" s="858"/>
      <c r="D57" s="858"/>
      <c r="E57" s="858"/>
      <c r="F57" s="858"/>
      <c r="G57" s="858"/>
      <c r="H57" s="858"/>
    </row>
    <row r="58" spans="1:8" ht="12.75">
      <c r="A58" s="858" t="s">
        <v>710</v>
      </c>
      <c r="B58" s="858"/>
      <c r="C58" s="858"/>
      <c r="D58" s="858"/>
      <c r="E58" s="858"/>
      <c r="F58" s="858"/>
      <c r="G58" s="858"/>
      <c r="H58" s="858"/>
    </row>
    <row r="59" spans="1:8" ht="12.75">
      <c r="A59" s="858" t="s">
        <v>711</v>
      </c>
      <c r="B59" s="858"/>
      <c r="C59" s="858"/>
      <c r="D59" s="858"/>
      <c r="E59" s="858"/>
      <c r="F59" s="858"/>
      <c r="G59" s="858"/>
      <c r="H59" s="858"/>
    </row>
    <row r="60" ht="12.75">
      <c r="H60" s="857" t="s">
        <v>124</v>
      </c>
    </row>
    <row r="70" spans="5:6" ht="12.75">
      <c r="E70" s="892"/>
      <c r="F70" s="892"/>
    </row>
    <row r="73" ht="12.75">
      <c r="F73" s="892"/>
    </row>
  </sheetData>
  <sheetProtection/>
  <mergeCells count="12">
    <mergeCell ref="A38:F38"/>
    <mergeCell ref="A42:F42"/>
    <mergeCell ref="A46:F46"/>
    <mergeCell ref="A50:F50"/>
    <mergeCell ref="A54:F54"/>
    <mergeCell ref="A1:H1"/>
    <mergeCell ref="A2:H2"/>
    <mergeCell ref="A3:H3"/>
    <mergeCell ref="A5:A6"/>
    <mergeCell ref="B5:C5"/>
    <mergeCell ref="D5:E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126" customWidth="1"/>
    <col min="2" max="2" width="5.00390625" style="126" customWidth="1"/>
    <col min="3" max="3" width="20.7109375" style="126" customWidth="1"/>
    <col min="4" max="7" width="10.7109375" style="126" customWidth="1"/>
    <col min="8" max="8" width="9.7109375" style="126" customWidth="1"/>
    <col min="9" max="9" width="8.7109375" style="126" customWidth="1"/>
    <col min="10" max="10" width="9.140625" style="126" customWidth="1"/>
    <col min="11" max="16384" width="9.140625" style="126" customWidth="1"/>
  </cols>
  <sheetData>
    <row r="1" spans="2:8" ht="15" customHeight="1">
      <c r="B1" s="1510" t="s">
        <v>290</v>
      </c>
      <c r="C1" s="1511"/>
      <c r="D1" s="1511"/>
      <c r="E1" s="1511"/>
      <c r="F1" s="1511"/>
      <c r="G1" s="1511"/>
      <c r="H1" s="1512"/>
    </row>
    <row r="2" spans="2:8" ht="15" customHeight="1">
      <c r="B2" s="1513" t="s">
        <v>712</v>
      </c>
      <c r="C2" s="1514"/>
      <c r="D2" s="1514"/>
      <c r="E2" s="1514"/>
      <c r="F2" s="1514"/>
      <c r="G2" s="1514"/>
      <c r="H2" s="1515"/>
    </row>
    <row r="3" spans="2:8" ht="15" customHeight="1" thickBot="1">
      <c r="B3" s="1516" t="s">
        <v>40</v>
      </c>
      <c r="C3" s="1517"/>
      <c r="D3" s="1517"/>
      <c r="E3" s="1517"/>
      <c r="F3" s="1517"/>
      <c r="G3" s="1517"/>
      <c r="H3" s="1518"/>
    </row>
    <row r="4" spans="2:8" ht="15" customHeight="1" thickTop="1">
      <c r="B4" s="909"/>
      <c r="C4" s="910"/>
      <c r="D4" s="1519" t="s">
        <v>136</v>
      </c>
      <c r="E4" s="1519"/>
      <c r="F4" s="1519"/>
      <c r="G4" s="1520" t="s">
        <v>606</v>
      </c>
      <c r="H4" s="1521"/>
    </row>
    <row r="5" spans="2:8" ht="15" customHeight="1">
      <c r="B5" s="911"/>
      <c r="C5" s="912"/>
      <c r="D5" s="913" t="s">
        <v>17</v>
      </c>
      <c r="E5" s="914" t="s">
        <v>713</v>
      </c>
      <c r="F5" s="914" t="s">
        <v>714</v>
      </c>
      <c r="G5" s="914" t="s">
        <v>713</v>
      </c>
      <c r="H5" s="915" t="s">
        <v>714</v>
      </c>
    </row>
    <row r="6" spans="2:8" ht="15" customHeight="1">
      <c r="B6" s="916"/>
      <c r="C6" s="917" t="s">
        <v>715</v>
      </c>
      <c r="D6" s="917">
        <v>7676.016497999999</v>
      </c>
      <c r="E6" s="917">
        <v>5763.065674999997</v>
      </c>
      <c r="F6" s="917">
        <v>5967.726047000001</v>
      </c>
      <c r="G6" s="917">
        <v>-24.92114006657522</v>
      </c>
      <c r="H6" s="918">
        <v>3.551241362523669</v>
      </c>
    </row>
    <row r="7" spans="2:8" ht="15" customHeight="1">
      <c r="B7" s="919">
        <v>1</v>
      </c>
      <c r="C7" s="920" t="s">
        <v>716</v>
      </c>
      <c r="D7" s="921">
        <v>73.867657</v>
      </c>
      <c r="E7" s="921">
        <v>54.98661</v>
      </c>
      <c r="F7" s="921">
        <v>43.876214000000004</v>
      </c>
      <c r="G7" s="920">
        <v>-25.560641513240355</v>
      </c>
      <c r="H7" s="922">
        <v>-20.205639154696016</v>
      </c>
    </row>
    <row r="8" spans="2:8" ht="15" customHeight="1">
      <c r="B8" s="919">
        <v>2</v>
      </c>
      <c r="C8" s="920" t="s">
        <v>717</v>
      </c>
      <c r="D8" s="921">
        <v>0.557434</v>
      </c>
      <c r="E8" s="921">
        <v>0</v>
      </c>
      <c r="F8" s="921">
        <v>0</v>
      </c>
      <c r="G8" s="920">
        <v>-100</v>
      </c>
      <c r="H8" s="922" t="s">
        <v>3</v>
      </c>
    </row>
    <row r="9" spans="2:8" ht="15" customHeight="1">
      <c r="B9" s="919">
        <v>3</v>
      </c>
      <c r="C9" s="920" t="s">
        <v>718</v>
      </c>
      <c r="D9" s="921">
        <v>25.353407</v>
      </c>
      <c r="E9" s="921">
        <v>14.296824999999998</v>
      </c>
      <c r="F9" s="921">
        <v>29.485456</v>
      </c>
      <c r="G9" s="920">
        <v>-43.60984699216165</v>
      </c>
      <c r="H9" s="922">
        <v>106.23779055839324</v>
      </c>
    </row>
    <row r="10" spans="2:8" ht="15" customHeight="1">
      <c r="B10" s="919">
        <v>4</v>
      </c>
      <c r="C10" s="920" t="s">
        <v>719</v>
      </c>
      <c r="D10" s="921">
        <v>0.346</v>
      </c>
      <c r="E10" s="921">
        <v>0.201</v>
      </c>
      <c r="F10" s="921">
        <v>0</v>
      </c>
      <c r="G10" s="920">
        <v>-41.90751445086705</v>
      </c>
      <c r="H10" s="922">
        <v>-100</v>
      </c>
    </row>
    <row r="11" spans="2:8" ht="15" customHeight="1">
      <c r="B11" s="919">
        <v>5</v>
      </c>
      <c r="C11" s="920" t="s">
        <v>720</v>
      </c>
      <c r="D11" s="921">
        <v>199.37864</v>
      </c>
      <c r="E11" s="921">
        <v>662.16728</v>
      </c>
      <c r="F11" s="921">
        <v>588.0825600000001</v>
      </c>
      <c r="G11" s="920">
        <v>232.11545629963172</v>
      </c>
      <c r="H11" s="922">
        <v>-11.188218179551228</v>
      </c>
    </row>
    <row r="12" spans="2:8" ht="15" customHeight="1">
      <c r="B12" s="919">
        <v>6</v>
      </c>
      <c r="C12" s="920" t="s">
        <v>721</v>
      </c>
      <c r="D12" s="921">
        <v>0</v>
      </c>
      <c r="E12" s="921">
        <v>0</v>
      </c>
      <c r="F12" s="921">
        <v>0</v>
      </c>
      <c r="G12" s="920" t="s">
        <v>3</v>
      </c>
      <c r="H12" s="922" t="s">
        <v>3</v>
      </c>
    </row>
    <row r="13" spans="2:8" ht="15" customHeight="1">
      <c r="B13" s="919">
        <v>7</v>
      </c>
      <c r="C13" s="920" t="s">
        <v>722</v>
      </c>
      <c r="D13" s="921">
        <v>61.897757</v>
      </c>
      <c r="E13" s="921">
        <v>99.850412</v>
      </c>
      <c r="F13" s="921">
        <v>107.85152</v>
      </c>
      <c r="G13" s="920">
        <v>61.315073177853606</v>
      </c>
      <c r="H13" s="922">
        <v>8.013094627992118</v>
      </c>
    </row>
    <row r="14" spans="2:8" ht="15" customHeight="1">
      <c r="B14" s="919">
        <v>8</v>
      </c>
      <c r="C14" s="920" t="s">
        <v>723</v>
      </c>
      <c r="D14" s="921">
        <v>1.0188</v>
      </c>
      <c r="E14" s="921">
        <v>0.26184</v>
      </c>
      <c r="F14" s="921">
        <v>1.7796049999999999</v>
      </c>
      <c r="G14" s="920">
        <v>-74.29917550058893</v>
      </c>
      <c r="H14" s="922">
        <v>579.6536052551176</v>
      </c>
    </row>
    <row r="15" spans="2:8" ht="15" customHeight="1">
      <c r="B15" s="919">
        <v>9</v>
      </c>
      <c r="C15" s="920" t="s">
        <v>724</v>
      </c>
      <c r="D15" s="921">
        <v>5.416474</v>
      </c>
      <c r="E15" s="921">
        <v>5.69908</v>
      </c>
      <c r="F15" s="921">
        <v>5.152977</v>
      </c>
      <c r="G15" s="920">
        <v>5.217527121887784</v>
      </c>
      <c r="H15" s="922">
        <v>-9.582301002968904</v>
      </c>
    </row>
    <row r="16" spans="2:8" ht="15" customHeight="1">
      <c r="B16" s="919">
        <v>10</v>
      </c>
      <c r="C16" s="920" t="s">
        <v>725</v>
      </c>
      <c r="D16" s="921">
        <v>208.471339</v>
      </c>
      <c r="E16" s="921">
        <v>153.10445800000002</v>
      </c>
      <c r="F16" s="921">
        <v>137.01224100000002</v>
      </c>
      <c r="G16" s="920">
        <v>-26.55850980071652</v>
      </c>
      <c r="H16" s="922">
        <v>-10.51061295680887</v>
      </c>
    </row>
    <row r="17" spans="2:8" ht="15" customHeight="1">
      <c r="B17" s="919">
        <v>11</v>
      </c>
      <c r="C17" s="920" t="s">
        <v>726</v>
      </c>
      <c r="D17" s="921">
        <v>5.6322410000000005</v>
      </c>
      <c r="E17" s="921">
        <v>11.467126</v>
      </c>
      <c r="F17" s="921">
        <v>16.003320000000002</v>
      </c>
      <c r="G17" s="920">
        <v>103.59792842671328</v>
      </c>
      <c r="H17" s="922">
        <v>39.55824676558015</v>
      </c>
    </row>
    <row r="18" spans="2:8" ht="15" customHeight="1">
      <c r="B18" s="919">
        <v>12</v>
      </c>
      <c r="C18" s="920" t="s">
        <v>727</v>
      </c>
      <c r="D18" s="921">
        <v>497.535312</v>
      </c>
      <c r="E18" s="921">
        <v>257.433036</v>
      </c>
      <c r="F18" s="921">
        <v>199.57708100000002</v>
      </c>
      <c r="G18" s="920">
        <v>-48.258338696570746</v>
      </c>
      <c r="H18" s="922">
        <v>-22.474176546634055</v>
      </c>
    </row>
    <row r="19" spans="2:8" ht="15" customHeight="1">
      <c r="B19" s="919">
        <v>13</v>
      </c>
      <c r="C19" s="920" t="s">
        <v>728</v>
      </c>
      <c r="D19" s="921">
        <v>0</v>
      </c>
      <c r="E19" s="921">
        <v>0</v>
      </c>
      <c r="F19" s="921">
        <v>0</v>
      </c>
      <c r="G19" s="920" t="s">
        <v>3</v>
      </c>
      <c r="H19" s="922" t="s">
        <v>3</v>
      </c>
    </row>
    <row r="20" spans="2:8" ht="15" customHeight="1">
      <c r="B20" s="919">
        <v>14</v>
      </c>
      <c r="C20" s="920" t="s">
        <v>729</v>
      </c>
      <c r="D20" s="921">
        <v>10.275024</v>
      </c>
      <c r="E20" s="921">
        <v>11.81214</v>
      </c>
      <c r="F20" s="921">
        <v>11.121048</v>
      </c>
      <c r="G20" s="920">
        <v>14.95973148091916</v>
      </c>
      <c r="H20" s="922">
        <v>-5.850692592536149</v>
      </c>
    </row>
    <row r="21" spans="2:8" ht="15" customHeight="1">
      <c r="B21" s="919">
        <v>15</v>
      </c>
      <c r="C21" s="920" t="s">
        <v>730</v>
      </c>
      <c r="D21" s="921">
        <v>86.73826</v>
      </c>
      <c r="E21" s="921">
        <v>102.207539</v>
      </c>
      <c r="F21" s="921">
        <v>108.537489</v>
      </c>
      <c r="G21" s="920">
        <v>17.834435461352342</v>
      </c>
      <c r="H21" s="922">
        <v>6.193231988493537</v>
      </c>
    </row>
    <row r="22" spans="2:8" ht="15" customHeight="1">
      <c r="B22" s="919">
        <v>16</v>
      </c>
      <c r="C22" s="920" t="s">
        <v>731</v>
      </c>
      <c r="D22" s="921">
        <v>4.063048</v>
      </c>
      <c r="E22" s="921">
        <v>6.499345</v>
      </c>
      <c r="F22" s="921">
        <v>4.286683</v>
      </c>
      <c r="G22" s="920">
        <v>59.96229923938873</v>
      </c>
      <c r="H22" s="922">
        <v>-34.04438447258916</v>
      </c>
    </row>
    <row r="23" spans="2:8" ht="15" customHeight="1">
      <c r="B23" s="919">
        <v>17</v>
      </c>
      <c r="C23" s="920" t="s">
        <v>732</v>
      </c>
      <c r="D23" s="921">
        <v>61.322062</v>
      </c>
      <c r="E23" s="921">
        <v>42.767915</v>
      </c>
      <c r="F23" s="921">
        <v>30.10191</v>
      </c>
      <c r="G23" s="920">
        <v>-30.256886991177822</v>
      </c>
      <c r="H23" s="922">
        <v>-29.615671000094352</v>
      </c>
    </row>
    <row r="24" spans="2:8" ht="15" customHeight="1">
      <c r="B24" s="919">
        <v>18</v>
      </c>
      <c r="C24" s="920" t="s">
        <v>733</v>
      </c>
      <c r="D24" s="921">
        <v>885.852884</v>
      </c>
      <c r="E24" s="921">
        <v>534.246567</v>
      </c>
      <c r="F24" s="921">
        <v>799.971305</v>
      </c>
      <c r="G24" s="920">
        <v>-39.69127643546736</v>
      </c>
      <c r="H24" s="922">
        <v>49.73822096642505</v>
      </c>
    </row>
    <row r="25" spans="2:8" ht="15" customHeight="1">
      <c r="B25" s="919">
        <v>19</v>
      </c>
      <c r="C25" s="920" t="s">
        <v>734</v>
      </c>
      <c r="D25" s="921">
        <v>531.216864</v>
      </c>
      <c r="E25" s="921">
        <v>498.04428600000006</v>
      </c>
      <c r="F25" s="921">
        <v>708.316248</v>
      </c>
      <c r="G25" s="920">
        <v>-6.2446394774093505</v>
      </c>
      <c r="H25" s="922">
        <v>42.21953105591899</v>
      </c>
    </row>
    <row r="26" spans="2:8" ht="15" customHeight="1">
      <c r="B26" s="919"/>
      <c r="C26" s="920" t="s">
        <v>735</v>
      </c>
      <c r="D26" s="921">
        <v>0</v>
      </c>
      <c r="E26" s="921">
        <v>0</v>
      </c>
      <c r="F26" s="921">
        <v>5.448219</v>
      </c>
      <c r="G26" s="920" t="s">
        <v>3</v>
      </c>
      <c r="H26" s="922" t="s">
        <v>3</v>
      </c>
    </row>
    <row r="27" spans="2:8" ht="15" customHeight="1">
      <c r="B27" s="919"/>
      <c r="C27" s="920" t="s">
        <v>736</v>
      </c>
      <c r="D27" s="921">
        <v>458.597718</v>
      </c>
      <c r="E27" s="921">
        <v>454.740017</v>
      </c>
      <c r="F27" s="921">
        <v>638.816734</v>
      </c>
      <c r="G27" s="920">
        <v>-0.8411949838790918</v>
      </c>
      <c r="H27" s="922">
        <v>40.479550978246095</v>
      </c>
    </row>
    <row r="28" spans="2:8" ht="15" customHeight="1">
      <c r="B28" s="919"/>
      <c r="C28" s="920" t="s">
        <v>737</v>
      </c>
      <c r="D28" s="921">
        <v>72.619146</v>
      </c>
      <c r="E28" s="921">
        <v>43.304269</v>
      </c>
      <c r="F28" s="921">
        <v>64.051295</v>
      </c>
      <c r="G28" s="920">
        <v>-40.3679726555859</v>
      </c>
      <c r="H28" s="922">
        <v>47.909886205445474</v>
      </c>
    </row>
    <row r="29" spans="2:8" ht="15" customHeight="1">
      <c r="B29" s="919">
        <v>20</v>
      </c>
      <c r="C29" s="920" t="s">
        <v>738</v>
      </c>
      <c r="D29" s="921">
        <v>32.85</v>
      </c>
      <c r="E29" s="921">
        <v>47.644</v>
      </c>
      <c r="F29" s="921">
        <v>16.178051</v>
      </c>
      <c r="G29" s="920">
        <v>45.03500761035008</v>
      </c>
      <c r="H29" s="922">
        <v>-66.04388590378642</v>
      </c>
    </row>
    <row r="30" spans="2:8" ht="15" customHeight="1">
      <c r="B30" s="919">
        <v>21</v>
      </c>
      <c r="C30" s="920" t="s">
        <v>739</v>
      </c>
      <c r="D30" s="921">
        <v>43.230076999999994</v>
      </c>
      <c r="E30" s="921">
        <v>22.848139999999997</v>
      </c>
      <c r="F30" s="921">
        <v>0</v>
      </c>
      <c r="G30" s="920">
        <v>-47.14758430802702</v>
      </c>
      <c r="H30" s="922">
        <v>-100</v>
      </c>
    </row>
    <row r="31" spans="2:8" ht="15" customHeight="1">
      <c r="B31" s="919">
        <v>22</v>
      </c>
      <c r="C31" s="920" t="s">
        <v>740</v>
      </c>
      <c r="D31" s="921">
        <v>0</v>
      </c>
      <c r="E31" s="921">
        <v>0</v>
      </c>
      <c r="F31" s="921">
        <v>7.321746</v>
      </c>
      <c r="G31" s="920" t="s">
        <v>3</v>
      </c>
      <c r="H31" s="922" t="s">
        <v>3</v>
      </c>
    </row>
    <row r="32" spans="2:8" ht="15" customHeight="1">
      <c r="B32" s="919">
        <v>23</v>
      </c>
      <c r="C32" s="920" t="s">
        <v>741</v>
      </c>
      <c r="D32" s="921">
        <v>284.06428600000004</v>
      </c>
      <c r="E32" s="921">
        <v>272.087468</v>
      </c>
      <c r="F32" s="921">
        <v>261.56170599999996</v>
      </c>
      <c r="G32" s="920">
        <v>-4.216235053216096</v>
      </c>
      <c r="H32" s="922">
        <v>-3.868521427087572</v>
      </c>
    </row>
    <row r="33" spans="2:8" ht="15" customHeight="1">
      <c r="B33" s="919">
        <v>24</v>
      </c>
      <c r="C33" s="920" t="s">
        <v>742</v>
      </c>
      <c r="D33" s="921">
        <v>2.03839</v>
      </c>
      <c r="E33" s="921">
        <v>1.271092</v>
      </c>
      <c r="F33" s="921">
        <v>13.18483</v>
      </c>
      <c r="G33" s="920">
        <v>-37.64235499585457</v>
      </c>
      <c r="H33" s="922">
        <v>937.2836899296037</v>
      </c>
    </row>
    <row r="34" spans="2:8" ht="15" customHeight="1">
      <c r="B34" s="919">
        <v>25</v>
      </c>
      <c r="C34" s="920" t="s">
        <v>743</v>
      </c>
      <c r="D34" s="921">
        <v>113.555376</v>
      </c>
      <c r="E34" s="921">
        <v>44.91884</v>
      </c>
      <c r="F34" s="921">
        <v>128.241187</v>
      </c>
      <c r="G34" s="920">
        <v>-60.44322903743456</v>
      </c>
      <c r="H34" s="922">
        <v>185.49532223004866</v>
      </c>
    </row>
    <row r="35" spans="2:8" ht="15" customHeight="1">
      <c r="B35" s="919">
        <v>26</v>
      </c>
      <c r="C35" s="920" t="s">
        <v>744</v>
      </c>
      <c r="D35" s="921">
        <v>119.281361</v>
      </c>
      <c r="E35" s="921">
        <v>102.20342</v>
      </c>
      <c r="F35" s="921">
        <v>187.675537</v>
      </c>
      <c r="G35" s="920">
        <v>-14.31735927292111</v>
      </c>
      <c r="H35" s="922">
        <v>83.6294098573218</v>
      </c>
    </row>
    <row r="36" spans="2:8" ht="15" customHeight="1">
      <c r="B36" s="919">
        <v>27</v>
      </c>
      <c r="C36" s="920" t="s">
        <v>745</v>
      </c>
      <c r="D36" s="921">
        <v>1.05884</v>
      </c>
      <c r="E36" s="921">
        <v>0</v>
      </c>
      <c r="F36" s="921">
        <v>0.105099</v>
      </c>
      <c r="G36" s="920">
        <v>-100</v>
      </c>
      <c r="H36" s="922" t="s">
        <v>3</v>
      </c>
    </row>
    <row r="37" spans="2:8" ht="15" customHeight="1">
      <c r="B37" s="919">
        <v>28</v>
      </c>
      <c r="C37" s="920" t="s">
        <v>746</v>
      </c>
      <c r="D37" s="921">
        <v>21.742539</v>
      </c>
      <c r="E37" s="921">
        <v>7.286897</v>
      </c>
      <c r="F37" s="921">
        <v>2.906551</v>
      </c>
      <c r="G37" s="920">
        <v>-66.48552866801802</v>
      </c>
      <c r="H37" s="922">
        <v>-60.11263779356288</v>
      </c>
    </row>
    <row r="38" spans="2:8" ht="15" customHeight="1">
      <c r="B38" s="919">
        <v>29</v>
      </c>
      <c r="C38" s="920" t="s">
        <v>747</v>
      </c>
      <c r="D38" s="921">
        <v>15.68327</v>
      </c>
      <c r="E38" s="921">
        <v>4.0477870000000005</v>
      </c>
      <c r="F38" s="921">
        <v>13.368611999999999</v>
      </c>
      <c r="G38" s="920">
        <v>-74.19041437149268</v>
      </c>
      <c r="H38" s="922">
        <v>230.2696510463618</v>
      </c>
    </row>
    <row r="39" spans="2:8" ht="15" customHeight="1">
      <c r="B39" s="919">
        <v>30</v>
      </c>
      <c r="C39" s="920" t="s">
        <v>748</v>
      </c>
      <c r="D39" s="921">
        <v>37.804813</v>
      </c>
      <c r="E39" s="921">
        <v>50.477208</v>
      </c>
      <c r="F39" s="921">
        <v>30.026592</v>
      </c>
      <c r="G39" s="920">
        <v>33.52058638671218</v>
      </c>
      <c r="H39" s="922">
        <v>-40.51455460848785</v>
      </c>
    </row>
    <row r="40" spans="2:8" ht="15" customHeight="1">
      <c r="B40" s="919">
        <v>31</v>
      </c>
      <c r="C40" s="920" t="s">
        <v>749</v>
      </c>
      <c r="D40" s="921">
        <v>906.4089859999999</v>
      </c>
      <c r="E40" s="921">
        <v>637.8524150000001</v>
      </c>
      <c r="F40" s="921">
        <v>533.204431</v>
      </c>
      <c r="G40" s="920">
        <v>-29.628630689678516</v>
      </c>
      <c r="H40" s="922">
        <v>-16.406300507618226</v>
      </c>
    </row>
    <row r="41" spans="2:8" ht="15" customHeight="1">
      <c r="B41" s="919">
        <v>32</v>
      </c>
      <c r="C41" s="920" t="s">
        <v>750</v>
      </c>
      <c r="D41" s="921">
        <v>0.016</v>
      </c>
      <c r="E41" s="921">
        <v>0.01225</v>
      </c>
      <c r="F41" s="921">
        <v>0</v>
      </c>
      <c r="G41" s="920">
        <v>-23.4375</v>
      </c>
      <c r="H41" s="922">
        <v>-100</v>
      </c>
    </row>
    <row r="42" spans="2:8" ht="15" customHeight="1">
      <c r="B42" s="919">
        <v>33</v>
      </c>
      <c r="C42" s="920" t="s">
        <v>751</v>
      </c>
      <c r="D42" s="921">
        <v>1.49725</v>
      </c>
      <c r="E42" s="921">
        <v>0</v>
      </c>
      <c r="F42" s="921">
        <v>29.655052</v>
      </c>
      <c r="G42" s="920">
        <v>-100</v>
      </c>
      <c r="H42" s="922" t="s">
        <v>3</v>
      </c>
    </row>
    <row r="43" spans="2:8" ht="15" customHeight="1">
      <c r="B43" s="919">
        <v>34</v>
      </c>
      <c r="C43" s="920" t="s">
        <v>752</v>
      </c>
      <c r="D43" s="921">
        <v>47.250517</v>
      </c>
      <c r="E43" s="921">
        <v>7.32156</v>
      </c>
      <c r="F43" s="921">
        <v>30.413072</v>
      </c>
      <c r="G43" s="920">
        <v>-84.50480446594902</v>
      </c>
      <c r="H43" s="922">
        <v>315.39059981752524</v>
      </c>
    </row>
    <row r="44" spans="2:8" ht="15" customHeight="1">
      <c r="B44" s="919">
        <v>35</v>
      </c>
      <c r="C44" s="920" t="s">
        <v>753</v>
      </c>
      <c r="D44" s="921">
        <v>9.654475999999999</v>
      </c>
      <c r="E44" s="921">
        <v>4.707057</v>
      </c>
      <c r="F44" s="921">
        <v>10.919122</v>
      </c>
      <c r="G44" s="920">
        <v>-51.244821572916024</v>
      </c>
      <c r="H44" s="922">
        <v>131.97343902995016</v>
      </c>
    </row>
    <row r="45" spans="2:8" ht="15" customHeight="1">
      <c r="B45" s="919">
        <v>36</v>
      </c>
      <c r="C45" s="920" t="s">
        <v>754</v>
      </c>
      <c r="D45" s="921">
        <v>357.880456</v>
      </c>
      <c r="E45" s="921">
        <v>231.815356</v>
      </c>
      <c r="F45" s="921">
        <v>351.74931200000003</v>
      </c>
      <c r="G45" s="920">
        <v>-35.22547763826476</v>
      </c>
      <c r="H45" s="922">
        <v>51.736846975745664</v>
      </c>
    </row>
    <row r="46" spans="2:8" ht="15" customHeight="1">
      <c r="B46" s="919">
        <v>37</v>
      </c>
      <c r="C46" s="920" t="s">
        <v>755</v>
      </c>
      <c r="D46" s="921">
        <v>0</v>
      </c>
      <c r="E46" s="921">
        <v>0</v>
      </c>
      <c r="F46" s="921">
        <v>0</v>
      </c>
      <c r="G46" s="920" t="s">
        <v>3</v>
      </c>
      <c r="H46" s="922" t="s">
        <v>3</v>
      </c>
    </row>
    <row r="47" spans="2:8" ht="15" customHeight="1">
      <c r="B47" s="919">
        <v>38</v>
      </c>
      <c r="C47" s="920" t="s">
        <v>756</v>
      </c>
      <c r="D47" s="921">
        <v>214.984288</v>
      </c>
      <c r="E47" s="921">
        <v>130.645524</v>
      </c>
      <c r="F47" s="921">
        <v>118.03389899999999</v>
      </c>
      <c r="G47" s="920">
        <v>-39.23019899947293</v>
      </c>
      <c r="H47" s="922">
        <v>-9.653315792127714</v>
      </c>
    </row>
    <row r="48" spans="2:8" ht="15" customHeight="1">
      <c r="B48" s="919">
        <v>39</v>
      </c>
      <c r="C48" s="920" t="s">
        <v>757</v>
      </c>
      <c r="D48" s="921">
        <v>66.34110899999999</v>
      </c>
      <c r="E48" s="921">
        <v>22.78436</v>
      </c>
      <c r="F48" s="921">
        <v>39.062326</v>
      </c>
      <c r="G48" s="920">
        <v>-65.6557444645672</v>
      </c>
      <c r="H48" s="922">
        <v>71.44359551903148</v>
      </c>
    </row>
    <row r="49" spans="2:8" ht="15" customHeight="1">
      <c r="B49" s="919">
        <v>40</v>
      </c>
      <c r="C49" s="920" t="s">
        <v>758</v>
      </c>
      <c r="D49" s="921">
        <v>4.935855</v>
      </c>
      <c r="E49" s="921">
        <v>1.997712</v>
      </c>
      <c r="F49" s="921">
        <v>0.87572</v>
      </c>
      <c r="G49" s="920">
        <v>-59.52652579948155</v>
      </c>
      <c r="H49" s="922">
        <v>-56.16385144605428</v>
      </c>
    </row>
    <row r="50" spans="2:8" ht="15" customHeight="1">
      <c r="B50" s="919">
        <v>41</v>
      </c>
      <c r="C50" s="920" t="s">
        <v>759</v>
      </c>
      <c r="D50" s="921">
        <v>0</v>
      </c>
      <c r="E50" s="921">
        <v>0</v>
      </c>
      <c r="F50" s="921">
        <v>0</v>
      </c>
      <c r="G50" s="920" t="s">
        <v>3</v>
      </c>
      <c r="H50" s="922" t="s">
        <v>3</v>
      </c>
    </row>
    <row r="51" spans="2:8" ht="15" customHeight="1">
      <c r="B51" s="919">
        <v>42</v>
      </c>
      <c r="C51" s="920" t="s">
        <v>760</v>
      </c>
      <c r="D51" s="921">
        <v>53.564240000000005</v>
      </c>
      <c r="E51" s="921">
        <v>31.260464</v>
      </c>
      <c r="F51" s="921">
        <v>60.662490000000005</v>
      </c>
      <c r="G51" s="920">
        <v>-41.63930263922349</v>
      </c>
      <c r="H51" s="922">
        <v>94.05498907501823</v>
      </c>
    </row>
    <row r="52" spans="2:8" ht="15" customHeight="1">
      <c r="B52" s="919">
        <v>43</v>
      </c>
      <c r="C52" s="920" t="s">
        <v>761</v>
      </c>
      <c r="D52" s="921">
        <v>873.416193</v>
      </c>
      <c r="E52" s="921">
        <v>625.1311820000001</v>
      </c>
      <c r="F52" s="921">
        <v>477.962994</v>
      </c>
      <c r="G52" s="920">
        <v>-28.426884341037166</v>
      </c>
      <c r="H52" s="922">
        <v>-23.541968827912356</v>
      </c>
    </row>
    <row r="53" spans="2:8" ht="15" customHeight="1">
      <c r="B53" s="919">
        <v>44</v>
      </c>
      <c r="C53" s="920" t="s">
        <v>762</v>
      </c>
      <c r="D53" s="921">
        <v>10.639982</v>
      </c>
      <c r="E53" s="921">
        <v>16.368738999999998</v>
      </c>
      <c r="F53" s="921">
        <v>0.984456</v>
      </c>
      <c r="G53" s="920">
        <v>53.84179221355825</v>
      </c>
      <c r="H53" s="922">
        <v>-93.98575540852597</v>
      </c>
    </row>
    <row r="54" spans="2:8" ht="15" customHeight="1">
      <c r="B54" s="919">
        <v>45</v>
      </c>
      <c r="C54" s="920" t="s">
        <v>763</v>
      </c>
      <c r="D54" s="921">
        <v>221.09614499999998</v>
      </c>
      <c r="E54" s="921">
        <v>168.841181</v>
      </c>
      <c r="F54" s="921">
        <v>200.801842</v>
      </c>
      <c r="G54" s="920">
        <v>-23.63449801442715</v>
      </c>
      <c r="H54" s="922">
        <v>18.929422792890776</v>
      </c>
    </row>
    <row r="55" spans="2:8" ht="15" customHeight="1">
      <c r="B55" s="919">
        <v>46</v>
      </c>
      <c r="C55" s="920" t="s">
        <v>764</v>
      </c>
      <c r="D55" s="921">
        <v>0</v>
      </c>
      <c r="E55" s="921">
        <v>5.632</v>
      </c>
      <c r="F55" s="921">
        <v>1.816064</v>
      </c>
      <c r="G55" s="920" t="s">
        <v>3</v>
      </c>
      <c r="H55" s="922">
        <v>-67.75454545454545</v>
      </c>
    </row>
    <row r="56" spans="2:8" ht="15" customHeight="1">
      <c r="B56" s="919">
        <v>47</v>
      </c>
      <c r="C56" s="920" t="s">
        <v>576</v>
      </c>
      <c r="D56" s="921">
        <v>93.498595</v>
      </c>
      <c r="E56" s="921">
        <v>88.41694799999999</v>
      </c>
      <c r="F56" s="921">
        <v>43.397436</v>
      </c>
      <c r="G56" s="920">
        <v>-5.434998247834628</v>
      </c>
      <c r="H56" s="922">
        <v>-50.91728793895939</v>
      </c>
    </row>
    <row r="57" spans="2:8" ht="15" customHeight="1">
      <c r="B57" s="919">
        <v>48</v>
      </c>
      <c r="C57" s="920" t="s">
        <v>765</v>
      </c>
      <c r="D57" s="921">
        <v>411.466264</v>
      </c>
      <c r="E57" s="921">
        <v>241.89333</v>
      </c>
      <c r="F57" s="921">
        <v>274.5936</v>
      </c>
      <c r="G57" s="920">
        <v>-41.211868101050456</v>
      </c>
      <c r="H57" s="922">
        <v>13.518467003616834</v>
      </c>
    </row>
    <row r="58" spans="2:8" ht="15" customHeight="1">
      <c r="B58" s="919">
        <v>49</v>
      </c>
      <c r="C58" s="920" t="s">
        <v>766</v>
      </c>
      <c r="D58" s="921">
        <v>1073.113987</v>
      </c>
      <c r="E58" s="921">
        <v>540.555286</v>
      </c>
      <c r="F58" s="921">
        <v>341.86866299999997</v>
      </c>
      <c r="G58" s="920">
        <v>-49.627412134364434</v>
      </c>
      <c r="H58" s="922">
        <v>-36.75602258378434</v>
      </c>
    </row>
    <row r="59" spans="2:8" ht="15" customHeight="1">
      <c r="B59" s="923"/>
      <c r="C59" s="917" t="s">
        <v>767</v>
      </c>
      <c r="D59" s="917">
        <v>1088.6671930000011</v>
      </c>
      <c r="E59" s="917">
        <v>1001.1239170000035</v>
      </c>
      <c r="F59" s="917">
        <v>1403.7816239999997</v>
      </c>
      <c r="G59" s="920">
        <v>-8.04132581223081</v>
      </c>
      <c r="H59" s="924">
        <v>40.22056612198534</v>
      </c>
    </row>
    <row r="60" spans="2:8" ht="15" customHeight="1" thickBot="1">
      <c r="B60" s="925"/>
      <c r="C60" s="926" t="s">
        <v>768</v>
      </c>
      <c r="D60" s="927">
        <v>8764.683691</v>
      </c>
      <c r="E60" s="927">
        <v>6764.189592000001</v>
      </c>
      <c r="F60" s="927">
        <v>7371.507671</v>
      </c>
      <c r="G60" s="927">
        <v>-22.82448710675324</v>
      </c>
      <c r="H60" s="928">
        <v>8.978430760105766</v>
      </c>
    </row>
    <row r="61" spans="2:8" ht="13.5" thickTop="1">
      <c r="B61" s="929" t="s">
        <v>769</v>
      </c>
      <c r="C61" s="930"/>
      <c r="D61" s="931"/>
      <c r="E61" s="931"/>
      <c r="F61" s="932"/>
      <c r="G61" s="933"/>
      <c r="H61" s="933"/>
    </row>
    <row r="62" spans="2:8" ht="15" customHeight="1">
      <c r="B62" s="126" t="s">
        <v>770</v>
      </c>
      <c r="C62" s="929"/>
      <c r="D62" s="929"/>
      <c r="E62" s="929"/>
      <c r="F62" s="929"/>
      <c r="G62" s="929"/>
      <c r="H62" s="929"/>
    </row>
    <row r="63" spans="2:8" ht="15" customHeight="1">
      <c r="B63" s="934"/>
      <c r="C63" s="934"/>
      <c r="D63" s="934"/>
      <c r="E63" s="934"/>
      <c r="F63" s="934"/>
      <c r="G63" s="934"/>
      <c r="H63" s="93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M00326</cp:lastModifiedBy>
  <cp:lastPrinted>2016-10-20T09:50:31Z</cp:lastPrinted>
  <dcterms:created xsi:type="dcterms:W3CDTF">2014-09-10T05:07:20Z</dcterms:created>
  <dcterms:modified xsi:type="dcterms:W3CDTF">2016-11-18T04:38:24Z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